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d778a1f60280f447/Documentos/2025/ICCU/2. Administración de Maquinaria/7. Proceso Vigencia 2026/"/>
    </mc:Choice>
  </mc:AlternateContent>
  <xr:revisionPtr revIDLastSave="929" documentId="6_{775935FA-3EDA-4851-A4D5-9FBE63E8FBE5}" xr6:coauthVersionLast="47" xr6:coauthVersionMax="47" xr10:uidLastSave="{19A2C418-2089-4247-89C2-3D3DAB20147B}"/>
  <bookViews>
    <workbookView xWindow="-120" yWindow="-120" windowWidth="20730" windowHeight="11040" tabRatio="755" firstSheet="2" activeTab="2" xr2:uid="{00000000-000D-0000-FFFF-FFFF00000000}"/>
  </bookViews>
  <sheets>
    <sheet name="ADICIÓN No. 1" sheetId="1" state="hidden" r:id="rId1"/>
    <sheet name="IPC" sheetId="2" state="hidden" r:id="rId2"/>
    <sheet name="PRESUPUESTO OFICIAL" sheetId="14" r:id="rId3"/>
    <sheet name="VALORES UNITARIOS VIATICOS" sheetId="15" r:id="rId4"/>
    <sheet name="VALOR UNITARIO ALQUILER MAQ" sheetId="16" r:id="rId5"/>
    <sheet name="VALORES UNITARIO MANTENIMIENTOS" sheetId="17" r:id="rId6"/>
    <sheet name="VIATICOS CALCULO" sheetId="10"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a">#REF!</definedName>
    <definedName name="\L">#REF!</definedName>
    <definedName name="\P">#REF!</definedName>
    <definedName name="\s">#REF!</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oa55">#REF!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oa55">#REF!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oa55">#REF!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oa55">#REF!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oa55">#REF!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a55">#REF!</definedName>
    <definedName name="__________PJ50">#REF!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oa55">#REF!</definedName>
    <definedName name="_________PJ50">#REF!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#REF!</definedName>
    <definedName name="________oa55">#REF!</definedName>
    <definedName name="________PJ50">#REF!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#REF!</definedName>
    <definedName name="_______oa55">#REF!</definedName>
    <definedName name="_______PJ50">#REF!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MA2">#REF!</definedName>
    <definedName name="______oa55">#REF!</definedName>
    <definedName name="______PJ50">#REF!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MA2">#REF!</definedName>
    <definedName name="_____oa55">#REF!</definedName>
    <definedName name="_____PJ50">#REF!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MA2">#REF!</definedName>
    <definedName name="____oa55">#REF!</definedName>
    <definedName name="____PJ50">#REF!</definedName>
    <definedName name="____pj51">#REF!</definedName>
    <definedName name="____SBC1">[2]INV!$A$12:$D$15</definedName>
    <definedName name="____SBC3">[2]INV!$F$12:$I$15</definedName>
    <definedName name="____SBC5">[2]INV!$K$12:$N$15</definedName>
    <definedName name="____xz2">#REF!</definedName>
    <definedName name="___A1">#N/A</definedName>
    <definedName name="___A17000">#REF!</definedName>
    <definedName name="___A20000">#REF!</definedName>
    <definedName name="___A30000">#REF!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G1">#N/A</definedName>
    <definedName name="___IPC2002">#REF!</definedName>
    <definedName name="___MA2">#REF!</definedName>
    <definedName name="___oa55">#REF!</definedName>
    <definedName name="___PJ50">#REF!</definedName>
    <definedName name="___pj51">#REF!</definedName>
    <definedName name="___SBC1">[2]INV!$A$12:$D$15</definedName>
    <definedName name="___SBC3">[2]INV!$F$12:$I$15</definedName>
    <definedName name="___SBC5">[2]INV!$K$12:$N$15</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Graph_A" hidden="1">[3]G.G!#REF!</definedName>
    <definedName name="__123Graph_Acaja" hidden="1">[4]EVA!$D$39:$AD$39</definedName>
    <definedName name="__123Graph_ACart_AnticAdic" hidden="1">[4]EVA!$F$95:$I$95</definedName>
    <definedName name="__123Graph_AFACTURAC" hidden="1">[4]Program!$B$120:$Y$120</definedName>
    <definedName name="__123Graph_AGraph2" hidden="1">[3]G.G!#REF!</definedName>
    <definedName name="__123Graph_Bcaja" hidden="1">[4]EVA!$D$56:$AD$56</definedName>
    <definedName name="__123Graph_BCart_AnticAdic" hidden="1">[4]EVA!$F$96:$I$96</definedName>
    <definedName name="__123Graph_Ccaja" hidden="1">[4]EVA!$D$58:$AD$58</definedName>
    <definedName name="__123Graph_CCart_AnticAdic" hidden="1">[4]EVA!$F$97:$I$97</definedName>
    <definedName name="__123Graph_Dcaja" hidden="1">[4]EVA!$D$61:$AD$61</definedName>
    <definedName name="__123Graph_DCart_AnticAdic" hidden="1">[4]EVA!$F$99:$I$99</definedName>
    <definedName name="__123Graph_ECart_AnticAdic" hidden="1">[4]EVA!$F$99:$I$99</definedName>
    <definedName name="__123Graph_LBL_ACart_AnticAdic" hidden="1">[4]EVA!$J$95:$K$95</definedName>
    <definedName name="__123Graph_LBL_Ccaja" hidden="1">[4]EVA!$D$58:$AD$58</definedName>
    <definedName name="__123Graph_LBL_DCart_AnticAdic" hidden="1">[4]EVA!$F$98:$I$98</definedName>
    <definedName name="__123Graph_X" hidden="1">[3]G.G!#REF!</definedName>
    <definedName name="__123Graph_Xcaja" hidden="1">[4]EVA!$D$6:$AD$6</definedName>
    <definedName name="__A1">#N/A</definedName>
    <definedName name="__A17000">#REF!</definedName>
    <definedName name="__A20000">#REF!</definedName>
    <definedName name="__A30000">#REF!</definedName>
    <definedName name="__AFC1">[2]INV!$A$25:$D$28</definedName>
    <definedName name="__AFC3">[2]INV!$F$25:$I$28</definedName>
    <definedName name="__AFC5">[2]INV!$K$25:$N$28</definedName>
    <definedName name="__APU221">#REF!</definedName>
    <definedName name="__APU465">[5]!absc</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[2]INV!$A$12:$D$15</definedName>
    <definedName name="__SBC3">[2]INV!$F$12:$I$15</definedName>
    <definedName name="__SBC5">[2]INV!$K$12:$N$15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__123Graph_ACart_Utilidad" hidden="1">[4]EVA!$F$104:$I$104</definedName>
    <definedName name="_10_PR64_500_–_PR_69_541.49">[6]EST2!#REF!</definedName>
    <definedName name="_2__123Graph_BCart_Utilidad" hidden="1">[4]EVA!$F$105:$I$105</definedName>
    <definedName name="_3">'[7]FOR2-CONSOR'!#REF!</definedName>
    <definedName name="_3__123Graph_CCart_Utilidad" hidden="1">[4]EVA!$F$106:$I$106</definedName>
    <definedName name="_4">'[7]FOR2-CONSOR'!#REF!</definedName>
    <definedName name="_4__123Graph_LBL_ACart_Utilidad" hidden="1">[4]EVA!$F$109:$I$109</definedName>
    <definedName name="_5__123Graph_LBL_BCart_Utilidad" hidden="1">[4]EVA!$F$110:$I$110</definedName>
    <definedName name="_6__123Graph_LBL_CCart_Utilidad" hidden="1">[4]EVA!$F$111:$I$111</definedName>
    <definedName name="_7__123Graph_XCart_Utilidad" hidden="1">[4]EVA!$F$103:$I$103</definedName>
    <definedName name="_8Acti_osdeobra">#REF!</definedName>
    <definedName name="_a1" hidden="1">{"TAB1",#N/A,TRUE,"GENERAL";"TAB2",#N/A,TRUE,"GENERAL";"TAB3",#N/A,TRUE,"GENERAL";"TAB4",#N/A,TRUE,"GENERAL";"TAB5",#N/A,TRUE,"GENERAL"}</definedName>
    <definedName name="_A17000">#REF!</definedName>
    <definedName name="_A20000">#REF!</definedName>
    <definedName name="_A2006" hidden="1">[3]G.G!#REF!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#REF!</definedName>
    <definedName name="_APU465">[5]!absc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[8]datos!$N$2,[8]datos!$N$2:$N$500</definedName>
    <definedName name="_Fill" hidden="1">#REF!</definedName>
    <definedName name="_xlnm._FilterDatabase" localSheetId="5" hidden="1">'VALORES UNITARIO MANTENIMIENTOS'!$A$1044:$L$1044</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[9]DATBAND!$I$3:$I$469</definedName>
    <definedName name="_HUM2">[9]DATBAND!$J$3:$J$453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[2]INV!$A$12:$D$15</definedName>
    <definedName name="_SBC3">[2]INV!$F$12:$I$15</definedName>
    <definedName name="_SBC5">[2]INV!$K$12:$N$15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[9]DATBAND!$L$3:$L$652</definedName>
    <definedName name="_TA2">[9]DATBAND!$M$3:$M$570</definedName>
    <definedName name="_TA3">[9]DATBAND!$N$3:$N$446</definedName>
    <definedName name="_TA4">[9]DATBAND!$O$3:$O$678</definedName>
    <definedName name="_TA5">[9]DATBAND!$P$3:$P$601</definedName>
    <definedName name="_TA6">[9]DATBAND!$Q$3:$Q$531</definedName>
    <definedName name="_TA7">[9]DATBAND!$R$3:$R$504</definedName>
    <definedName name="_TA8">[9]DATBAND!$S$3:$S$674</definedName>
    <definedName name="_TA9">[9]DATBAND!$T$3:$T$544</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hidden="1">{"TAB1",#N/A,TRUE,"GENERAL";"TAB2",#N/A,TRUE,"GENERAL";"TAB3",#N/A,TRUE,"GENERAL";"TAB4",#N/A,TRUE,"GENERAL";"TAB5",#N/A,TRUE,"GENERAL"}</definedName>
    <definedName name="AA">#REF!</definedName>
    <definedName name="AAA">#REF!</definedName>
    <definedName name="AAAAA">#REF!</definedName>
    <definedName name="aaaaas" hidden="1">{"TAB1",#N/A,TRUE,"GENERAL";"TAB2",#N/A,TRUE,"GENERAL";"TAB3",#N/A,TRUE,"GENERAL";"TAB4",#N/A,TRUE,"GENERAL";"TAB5",#N/A,TRUE,"GENERAL"}</definedName>
    <definedName name="AAC">[2]AASHTO!$A$14:$F$17</definedName>
    <definedName name="aas" hidden="1">{"TAB1",#N/A,TRUE,"GENERAL";"TAB2",#N/A,TRUE,"GENERAL";"TAB3",#N/A,TRUE,"GENERAL";"TAB4",#N/A,TRUE,"GENERAL";"TAB5",#N/A,TRUE,"GENERAL"}</definedName>
    <definedName name="ABFIN">[9]DATBAND!$F$3:$F$742</definedName>
    <definedName name="ABG">[2]AASHTO!$A$2:$F$5</definedName>
    <definedName name="ABIN">[9]DATBAND!$E$3:$E$465</definedName>
    <definedName name="absc">[10]!absc</definedName>
    <definedName name="absc_">[11]!absc</definedName>
    <definedName name="absc_1">[11]!absc</definedName>
    <definedName name="absc1">[12]!absc</definedName>
    <definedName name="ABSCF">'[9]DAT NUC'!$K$2:$K$521</definedName>
    <definedName name="ABSCI">'[9]DAT NUC'!$J$2:$J$1084</definedName>
    <definedName name="AC">#REF!</definedName>
    <definedName name="ACA">#REF!</definedName>
    <definedName name="AccessDatabase" hidden="1">"C:\C-314\VOLUMENES\volfin4.mdb"</definedName>
    <definedName name="ACEITES">#REF!,#REF!,#REF!,#REF!,#REF!</definedName>
    <definedName name="actas">[13]TRASMILENIO!$A$4:$F$18</definedName>
    <definedName name="actual">'[14]ESTADO RED'!#REF!</definedName>
    <definedName name="Acumulado">[15]Datos!$S$3:$S$1912</definedName>
    <definedName name="ad">#REF!</definedName>
    <definedName name="Adecueinstalacion">#REF!</definedName>
    <definedName name="ADFGSDB" hidden="1">{"via1",#N/A,TRUE,"general";"via2",#N/A,TRUE,"general";"via3",#N/A,TRUE,"general"}</definedName>
    <definedName name="ADI">#REF!</definedName>
    <definedName name="administrador">[16]Informacion!$B$15</definedName>
    <definedName name="ADMINISTRADOR_VIAL__ARMANDO_SANCHEZ_SANCHEZ">[17]INDICMICROEMP!$A$20</definedName>
    <definedName name="admon">[18]DATOS!$B$16</definedName>
    <definedName name="admon1">[19]DATOS!$B$16</definedName>
    <definedName name="adoc1">[12]!absc</definedName>
    <definedName name="adoq">[20]!absc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'[9]DAT NUC'!$R$2:$R$485</definedName>
    <definedName name="ah">#REF!</definedName>
    <definedName name="ahe">#REF!</definedName>
    <definedName name="AIRE">'[9]DAT NUC'!$P$2:$P$401</definedName>
    <definedName name="AIU">#REF!</definedName>
    <definedName name="aj">#REF!</definedName>
    <definedName name="AjustDelAIU">#REF!</definedName>
    <definedName name="ajuste">#REF!</definedName>
    <definedName name="AJUSTES4B" hidden="1">[3]G.G!#REF!</definedName>
    <definedName name="alc">[21]!absc</definedName>
    <definedName name="alquiler">#REF!</definedName>
    <definedName name="analequipo">#REF!</definedName>
    <definedName name="ANE">'[22]ANEXO 7'!#REF!</definedName>
    <definedName name="anscount" hidden="1">1</definedName>
    <definedName name="AnsermaCartago">#REF!</definedName>
    <definedName name="AntCach">#REF!</definedName>
    <definedName name="Antic">[23]BASES!$B$33</definedName>
    <definedName name="AnticAdic">#REF!</definedName>
    <definedName name="ANTICIPO">[24]BASES!$B$33</definedName>
    <definedName name="ANTONIA">#N/A</definedName>
    <definedName name="año">'[14]ESTADO RED'!#REF!</definedName>
    <definedName name="año1">'[25]ESTADO RED'!#REF!</definedName>
    <definedName name="ao">#REF!</definedName>
    <definedName name="APU">[12]!absc</definedName>
    <definedName name="APU221.1">#REF!</definedName>
    <definedName name="APU221.2">#REF!</definedName>
    <definedName name="aqaq" hidden="1">{"TAB1",#N/A,TRUE,"GENERAL";"TAB2",#N/A,TRUE,"GENERAL";"TAB3",#N/A,TRUE,"GENERAL";"TAB4",#N/A,TRUE,"GENERAL";"TAB5",#N/A,TRUE,"GENERAL"}</definedName>
    <definedName name="_xlnm.Print_Area" localSheetId="0">'ADICIÓN No. 1'!$B$1:$K$82</definedName>
    <definedName name="_xlnm.Print_Area" localSheetId="2">'PRESUPUESTO OFICIAL'!$A$1:$K$88</definedName>
    <definedName name="_xlnm.Print_Area" localSheetId="4">'VALOR UNITARIO ALQUILER MAQ'!$A$1:$C$26</definedName>
    <definedName name="_xlnm.Print_Area" localSheetId="5">'VALORES UNITARIO MANTENIMIENTOS'!$A$1:$E$1185</definedName>
    <definedName name="_xlnm.Print_Area" localSheetId="3">'VALORES UNITARIOS VIATICOS'!$A$1:$C$24</definedName>
    <definedName name="_xlnm.Print_Area">#REF!</definedName>
    <definedName name="Arrendamientos">#REF!</definedName>
    <definedName name="as">#REF!</definedName>
    <definedName name="asas">[26]formulario!$A$6:$D$37</definedName>
    <definedName name="asasasa">[26]equipos!$A$2:$E$772</definedName>
    <definedName name="asasasas">[26]MATERIALES!$A$3:$D$192</definedName>
    <definedName name="asasasasa">[26]ACARREO!$A$3:$C$26</definedName>
    <definedName name="asasasasas">[26]CUADBASI!$A$13:$F$46</definedName>
    <definedName name="asasdasd">#N/A</definedName>
    <definedName name="ASB">[2]AASHTO!$A$8:$F$11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guracalidad">#REF!</definedName>
    <definedName name="ASFALTO">'[27]5.2'!$D$21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se">#REF!</definedName>
    <definedName name="base_datos_t45">[28]CALIDAD!#REF!</definedName>
    <definedName name="base_VaR">#REF!</definedName>
    <definedName name="basedatos">#REF!</definedName>
    <definedName name="BaseDatos_Ore1">'[29]BD100-45'!#REF!</definedName>
    <definedName name="BaseDatos_T831">'[30]BD100-45-P1'!#REF!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'[31]ESTADO RED'!$E$8</definedName>
    <definedName name="BJHVVHGH">DATE(YEAR(Loan_Start),MONTH(Loan_Start)+Payment_Number,DAY(Loan_Start))</definedName>
    <definedName name="bnm">#REF!</definedName>
    <definedName name="br" hidden="1">{"TAB1",#N/A,TRUE,"GENERAL";"TAB2",#N/A,TRUE,"GENERAL";"TAB3",#N/A,TRUE,"GENERAL";"TAB4",#N/A,TRUE,"GENERAL";"TAB5",#N/A,TRUE,"GENERAL"}</definedName>
    <definedName name="BRIQ">[9]DATBAND!$D$3:$D$395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'[32]CALC PROD MENSUAL'!#REF!</definedName>
    <definedName name="BUDGETNORTE">'[32]CALC PROD MENSUAL'!#REF!</definedName>
    <definedName name="BUDGETSUR">'[32]CALC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LEND">'[32]CALC PROD MENSUAL'!#REF!</definedName>
    <definedName name="CALENDARIO">'[32]CALC PROD MENSUAL'!#REF!</definedName>
    <definedName name="CALENDARIO1">'[33]CALC PROD MENSUAL'!#REF!</definedName>
    <definedName name="CANT">#REF!</definedName>
    <definedName name="CAPIT">#REF!</definedName>
    <definedName name="Cargo">'[34]INTERVENTORÍA OBRA'!$B$74</definedName>
    <definedName name="CARLOS">DATE(YEAR(Loan_Start),MONTH(Loan_Start)+Payment_Number,DAY(Loan_Start))</definedName>
    <definedName name="carol1">'[19]precios-básicos2002'!$C$12:$C$56</definedName>
    <definedName name="CARRETERAS">[18]DATOS!$A$9</definedName>
    <definedName name="causa">#REF!</definedName>
    <definedName name="cc">#REF!</definedName>
    <definedName name="ccccc" hidden="1">{"TAB1",#N/A,TRUE,"GENERAL";"TAB2",#N/A,TRUE,"GENERAL";"TAB3",#N/A,TRUE,"GENERAL";"TAB4",#N/A,TRUE,"GENERAL";"TAB5",#N/A,TRUE,"GENERAL"}</definedName>
    <definedName name="CCCCCC">'[35]A. P. U.'!#REF!</definedName>
    <definedName name="ccto210">#REF!</definedName>
    <definedName name="cd">[36]Hoja1!$C$81</definedName>
    <definedName name="cdcdc" hidden="1">{"via1",#N/A,TRUE,"general";"via2",#N/A,TRUE,"general";"via3",#N/A,TRUE,"general"}</definedName>
    <definedName name="CDctrl">[23]CDItem!$G$8</definedName>
    <definedName name="CDO">#REF!</definedName>
    <definedName name="ceerf" hidden="1">{"TAB1",#N/A,TRUE,"GENERAL";"TAB2",#N/A,TRUE,"GENERAL";"TAB3",#N/A,TRUE,"GENERAL";"TAB4",#N/A,TRUE,"GENERAL";"TAB5",#N/A,TRUE,"GENERAL"}</definedName>
    <definedName name="CEMENTO">[37]Insum!$A$3:$H$63</definedName>
    <definedName name="ChequeoCantidades">#REF!</definedName>
    <definedName name="CIRCUITOS">[38]Circuitos!$C$2:$C$891</definedName>
    <definedName name="clase">#REF!</definedName>
    <definedName name="co">#REF!</definedName>
    <definedName name="COMP">'[9]DAT NUC'!$M$2:$M$518</definedName>
    <definedName name="COMPROBANTE_DE_PAGO">#REF!</definedName>
    <definedName name="constante">[9]DATOS!$AO$3:$AO$483</definedName>
    <definedName name="Consultor">'[39]Datos básicos'!$B$2</definedName>
    <definedName name="Contratante">'[39]Datos básicos'!$B$1</definedName>
    <definedName name="Contrato">'[39]Datos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[40]Hoja4!$1:$1048576</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10">#REF!</definedName>
    <definedName name="d_percápita">[41]Sanitario!$AC$9:$AD$9</definedName>
    <definedName name="DANI">[18]ITEMS!$B$6:$B$176</definedName>
    <definedName name="dario">'[42]GPI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#N/A</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[43]DIST!$C$7:$D$2942</definedName>
    <definedName name="deriv">#REF!</definedName>
    <definedName name="DescripcionVenta">#REF!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[44]EQALT!$G$10:$BL$65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'[34]INTERVENTORÍA OBRA'!$B$73</definedName>
    <definedName name="DISP">'[33]CALC PROD MENSUAL'!#REF!</definedName>
    <definedName name="DISPONIBILIDAD">'[32]CALC PROD MENSUAL'!#REF!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[41]Sanitario!$AC$8:$AD$8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racion" localSheetId="2">'PRESUPUESTO OFICIAL'!$M$10</definedName>
    <definedName name="Duracion">'[34]INTERVENTORÍA OBRA'!$J$10</definedName>
    <definedName name="Dv">[41]Sanitario!$AC$7:$AD$7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[45]INDICMICROEMP!$A$20</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[46]anexo2!#REF!</definedName>
    <definedName name="ELECTRICAS">[46]anexo2!#REF!</definedName>
    <definedName name="emanto">#REF!</definedName>
    <definedName name="emanto_51">#REF!</definedName>
    <definedName name="End_Bal">#REF!</definedName>
    <definedName name="ENE">#N/A</definedName>
    <definedName name="EQ">#REF!</definedName>
    <definedName name="EQUI">[47]EQUIPOS!$1:$1048576</definedName>
    <definedName name="equip">#REF!</definedName>
    <definedName name="equipo">[48]Equipo!$A$7:$A$65536</definedName>
    <definedName name="equipo2">#REF!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[49]TARIF2002!#REF!</definedName>
    <definedName name="ERROR5">[49]TARIF2002!#REF!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#REF!</definedName>
    <definedName name="Especificación">#REF!</definedName>
    <definedName name="ESPESOR">'[9]DAT NUC'!$O$2:$O$218</definedName>
    <definedName name="Estabilidad">[9]DATOS!$AF$3:$AF$1398</definedName>
    <definedName name="Estabilidad2">[9]DATOS!$AH$3:$AH$1399</definedName>
    <definedName name="Estabilidad3">[9]DATOS!$AJ$3:$AJ$1399</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[42]SKJ452!#REF!</definedName>
    <definedName name="Excel_BuiltIn_Print_Titles_10_51">#REF!</definedName>
    <definedName name="Excel_BuiltIn_Print_Titles_11">[42]ITA878!#REF!</definedName>
    <definedName name="Excel_BuiltIn_Print_Titles_11_51">#REF!</definedName>
    <definedName name="Excel_BuiltIn_Print_Titles_12">'[42]AEA-944'!#REF!</definedName>
    <definedName name="Excel_BuiltIn_Print_Titles_12_51">#REF!</definedName>
    <definedName name="Excel_BuiltIn_Print_Titles_13">'[42]DUB-823'!#REF!</definedName>
    <definedName name="Excel_BuiltIn_Print_Titles_13_51">#REF!</definedName>
    <definedName name="Excel_BuiltIn_Print_Titles_14">'[42]GPI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[42]XXJ617!#REF!</definedName>
    <definedName name="Excel_BuiltIn_Print_Titles_19_51">#REF!</definedName>
    <definedName name="Excel_BuiltIn_Print_Titles_20">#REF!</definedName>
    <definedName name="Excel_BuiltIn_Print_Titles_20_51">#REF!</definedName>
    <definedName name="Excel_BuiltIn_Print_Titles_21">[42]SNG_855!#REF!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'[42]VEA 374'!#REF!</definedName>
    <definedName name="Excel_BuiltIn_Print_Titles_5_51">#REF!</definedName>
    <definedName name="Excel_BuiltIn_Print_Titles_5_XX">'[42]VEA 374'!#REF!</definedName>
    <definedName name="Excel_BuiltIn_Print_Titles_5_XX_51">#REF!</definedName>
    <definedName name="Excel_BuiltIn_Print_Titles_6">#REF!</definedName>
    <definedName name="Excel_BuiltIn_Print_Titles_6_51">#REF!</definedName>
    <definedName name="Excel_BuiltIn_Print_Titles_7">[42]HFB024!#REF!</definedName>
    <definedName name="Excel_BuiltIn_Print_Titles_7_51">#REF!</definedName>
    <definedName name="Excel_BuiltIn_Print_Titles_8">#REF!</definedName>
    <definedName name="Excel_BuiltIn_Print_Titles_8_51">#REF!</definedName>
    <definedName name="Excel_BuiltIn_Print_Titles_9">[42]PAJ825!#REF!</definedName>
    <definedName name="Excel_BuiltIn_Print_Titles_9_51">#REF!</definedName>
    <definedName name="EXTRA">[9]DATBAND!$D$3:$D$549</definedName>
    <definedName name="Extra_Pay">#REF!</definedName>
    <definedName name="fa">#REF!</definedName>
    <definedName name="FABI">Scheduled_Payment+Extra_Payment</definedName>
    <definedName name="FABIAN">IF(Loan_Amount*Interest_Rate*Loan_Years*Loan_Start&gt;0,1,0)</definedName>
    <definedName name="FAC" hidden="1">#REF!</definedName>
    <definedName name="FActor">'[1]FACTOR MULTIPLICADOR_CL'!$G$49</definedName>
    <definedName name="factura">[13]SUAZA2!$A$1:$J$13</definedName>
    <definedName name="fb">#REF!</definedName>
    <definedName name="fd">'[35]A.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'[9]DAT NUC'!$B$2:$B$472</definedName>
    <definedName name="FECH">[9]DATBAND!$B$3:$B$390</definedName>
    <definedName name="Fecha">[39]Datos!$B$5</definedName>
    <definedName name="FECHA5">[8]datos!$N$2,[8]datos!$N$2:$N$500</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[9]DATOS!$F$3:$F$900</definedName>
    <definedName name="fk">#REF!</definedName>
    <definedName name="flq">#REF!</definedName>
    <definedName name="Flujo">[9]DATOS!$AG$3:$AG$1398</definedName>
    <definedName name="Flujo2">[9]DATOS!$AI$3:$AI$1399</definedName>
    <definedName name="Flujo3">[9]DATOS!$AK$3:$AK$1399</definedName>
    <definedName name="Fondo">[9]DATOS!$U$3:$U$1398</definedName>
    <definedName name="form">[50]BASE!$C$4:$H$261</definedName>
    <definedName name="formu">[50]BASE!$C$4:$H$261</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#REF!</definedName>
    <definedName name="Fuente">[51]Datos!#REF!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'[9]DAT NUC'!$N$2:$N$514</definedName>
    <definedName name="GRADA">[9]Nucleos!$D$14</definedName>
    <definedName name="gradacion">[9]DATOS!$N$3:$AK$1203</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o">[9]DATOS!$AL$3:$AL$1328</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[41]perfil!$AG$10:$AG$111</definedName>
    <definedName name="h9h" hidden="1">{"via1",#N/A,TRUE,"general";"via2",#N/A,TRUE,"general";"via3",#N/A,TRUE,"general"}</definedName>
    <definedName name="ha">#REF!</definedName>
    <definedName name="hab___viv">[41]Sanitario!$AC$6:$AD$6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ADURA">#REF!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DATE(YEAR([0]!Loan_Start),MONTH([0]!Loan_Start)+Payment_Number,DAY([0]!Loan_Start))</definedName>
    <definedName name="HOJA1">#REF!</definedName>
    <definedName name="HOJA444">DATE(YEAR([0]!Loan_Start),MONTH([0]!Loan_Start)+Payment_Number,DAY([0]!Loan_Start))</definedName>
    <definedName name="Honorarios">#REF!</definedName>
    <definedName name="HOR">[9]DATBAND!$C$3:$C$410</definedName>
    <definedName name="HORA">[9]DATOS!$C$3:$C$318</definedName>
    <definedName name="HORALL">'[9]DAT NUC'!$E$2:$E$477</definedName>
    <definedName name="HORAS">'[9]DAT NUC'!$D$2:$D$493</definedName>
    <definedName name="HORAS_DIAS">#REF!</definedName>
    <definedName name="HORAS_EXTRAS_OP">#REF!</definedName>
    <definedName name="horas_lluvia">#REF!</definedName>
    <definedName name="HORAS_LLUVIAS">#REF!</definedName>
    <definedName name="HORASLLUVI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revistos">[18]DATOS!$B$17</definedName>
    <definedName name="IN">#REF!</definedName>
    <definedName name="IND">[53]items!$C$4:$J$247</definedName>
    <definedName name="INDI">[54]Indice!$1:$1048576</definedName>
    <definedName name="INDICE">'[47]INDICE ALFABETICO'!$1:$1048576</definedName>
    <definedName name="INDICES">#REF!</definedName>
    <definedName name="inf">#REF!</definedName>
    <definedName name="inicial">[9]DATOS!$E$3:$E$1655</definedName>
    <definedName name="Inicio">[23]BASES!$E$26</definedName>
    <definedName name="INMEL">[55]ELECTRICO!$A$6:$G$101</definedName>
    <definedName name="Int">#REF!</definedName>
    <definedName name="Interest_Rate">#REF!</definedName>
    <definedName name="INV">#REF!</definedName>
    <definedName name="INV_11">'[56]PR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[57]todos!$A$7:$D$38</definedName>
    <definedName name="items">[18]ITEMS!$B$6:$B$176</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[43]DIST!$G$7:$H$2413</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v">'[58]Desmonte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[59]items!$C$4:$J$247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D">[9]DATBAND!$G$3:$G$795</definedName>
    <definedName name="LADO">'[9]DAT NUC'!$L$2:$L$143</definedName>
    <definedName name="Last_Row">#N/A</definedName>
    <definedName name="LENCY">#REF!</definedName>
    <definedName name="LICITACION">#REF!</definedName>
    <definedName name="LINEA">[60]CONT_ADI!#REF!</definedName>
    <definedName name="lista">#REF!</definedName>
    <definedName name="LISTA_DE_EQUIPOS">[61]EQUIPOS!$A$1:$C$28</definedName>
    <definedName name="listaaguas">#REF!</definedName>
    <definedName name="listado">#REF!</definedName>
    <definedName name="LISTADO_DE_MATERIALES">[61]MATERIALES!$A$1:$C$273</definedName>
    <definedName name="LISTADO_MANO_DE_OBRA">'[61]MANO DE OBRA'!$A$32:$G$43</definedName>
    <definedName name="listados">#REF!</definedName>
    <definedName name="listaelec">#REF!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[62]!absc</definedName>
    <definedName name="LOCA1">[12]!absc</definedName>
    <definedName name="LOI">#REF!</definedName>
    <definedName name="lolol" hidden="1">{"TAB1",#N/A,TRUE,"GENERAL";"TAB2",#N/A,TRUE,"GENERAL";"TAB3",#N/A,TRUE,"GENERAL";"TAB4",#N/A,TRUE,"GENERAL";"TAB5",#N/A,TRUE,"GENERAL"}</definedName>
    <definedName name="Longitud">'[34]INTERVENTORÍA OBRA'!$H$9</definedName>
    <definedName name="Longitud1">#REF!</definedName>
    <definedName name="Longitud2">#REF!</definedName>
    <definedName name="LongitudTubo">IF(COUNT([63]GENERAL!$A$8)=0,0,ABS([63]GENERAL!$A$8))</definedName>
    <definedName name="lplpl" hidden="1">{"via1",#N/A,TRUE,"general";"via2",#N/A,TRUE,"general";"via3",#N/A,TRUE,"general"}</definedName>
    <definedName name="LUCY">#N/A</definedName>
    <definedName name="MA">#REF!</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hidden="1">{"TAB1",#N/A,TRUE,"GENERAL";"TAB2",#N/A,TRUE,"GENERAL";"TAB3",#N/A,TRUE,"GENERAL";"TAB4",#N/A,TRUE,"GENERAL";"TAB5",#N/A,TRUE,"GENERAL"}</definedName>
    <definedName name="maow" hidden="1">{"via1",#N/A,TRUE,"general";"via2",#N/A,TRUE,"general";"via3",#N/A,TRUE,"general"}</definedName>
    <definedName name="MAQUINAR">[37]Insum!$A$68:$H$98</definedName>
    <definedName name="Maquinaria">[64]Insum!$A$76:$E$99</definedName>
    <definedName name="margen">[9]DATOS!$G$3:$G$900</definedName>
    <definedName name="MARTA">IF(Loan_Amount*Interest_Rate*Loan_Years*Loan_Start&gt;0,1,0)</definedName>
    <definedName name="MARTHA">[18]DATOS!$A$9</definedName>
    <definedName name="masor" hidden="1">{"via1",#N/A,TRUE,"general";"via2",#N/A,TRUE,"general";"via3",#N/A,TRUE,"general"}</definedName>
    <definedName name="MAT">#REF!</definedName>
    <definedName name="mate">[47]MATERIALES!$1:$1048576</definedName>
    <definedName name="materiales">[65]Materiales!$A$2:$D$1190</definedName>
    <definedName name="MatProdesional">'[34]INTERVENTORÍA OBRA'!$B$75</definedName>
    <definedName name="MATRIZRICS">'[66]RICS NUEVA HOJA DIARIA'!$A$1:$AB$42</definedName>
    <definedName name="MAX">[67]INDICE!$A$1:$IV$65536</definedName>
    <definedName name="mdd" hidden="1">{"via1",#N/A,TRUE,"general";"via2",#N/A,TRUE,"general";"via3",#N/A,TRUE,"general"}</definedName>
    <definedName name="MediacanoaAnserma">#REF!</definedName>
    <definedName name="meg" hidden="1">{"TAB1",#N/A,TRUE,"GENERAL";"TAB2",#N/A,TRUE,"GENERAL";"TAB3",#N/A,TRUE,"GENERAL";"TAB4",#N/A,TRUE,"GENERAL";"TAB5",#N/A,TRUE,"GENERAL"}</definedName>
    <definedName name="MES" localSheetId="5">#REF!</definedName>
    <definedName name="MES">#REF!</definedName>
    <definedName name="MESES" localSheetId="5">#REF!</definedName>
    <definedName name="MESES">#REF!</definedName>
    <definedName name="MesIn">#REF!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imo">#REF!</definedName>
    <definedName name="MIO">[40]INDICE!$1:$1048576</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r">#REF!</definedName>
    <definedName name="MUEST">'[68]Mezclas asfálticas'!$G$6</definedName>
    <definedName name="MuestNo">[69]DATOS!$AI$3:$AI$1127</definedName>
    <definedName name="muestra">[9]Proc0009m!$G$6</definedName>
    <definedName name="MuestraNo">[9]DATOS!$A$3:$A$1398</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UCLEO">'[9]DAT NUC'!$A$2:$A$830</definedName>
    <definedName name="NUCNUM">[9]Nucleos!$I$5</definedName>
    <definedName name="NUEVO">#REF!</definedName>
    <definedName name="NÚM">'[9]Proc 0009h'!$G$4</definedName>
    <definedName name="Num_Pmt_Per_Year">#REF!</definedName>
    <definedName name="Number_of_Payments">MATCH(0.01,End_Bal,-1)+1</definedName>
    <definedName name="NUMERAL">#REF!</definedName>
    <definedName name="NÚMERO">[9]DATBAND!$A$3:$A$422</definedName>
    <definedName name="NUNI">#REF!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jeto">'[39]Datos básicos'!$B$4</definedName>
    <definedName name="Obra">#REF!</definedName>
    <definedName name="observaciones">[9]DATOS!$I$3:$I$834</definedName>
    <definedName name="OF">#REF!</definedName>
    <definedName name="oferta">[70]Hoja1!$A$3:$I$9</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#REF!</definedName>
    <definedName name="os">#REF!</definedName>
    <definedName name="OTR">[71]Otros!#REF!</definedName>
    <definedName name="OTRO">[47]OTROS!$1:$1048576</definedName>
    <definedName name="otros">[48]otros!$A$6:$A$1235</definedName>
    <definedName name="P">#REF!</definedName>
    <definedName name="p0p0" hidden="1">{"via1",#N/A,TRUE,"general";"via2",#N/A,TRUE,"general";"via3",#N/A,TRUE,"general"}</definedName>
    <definedName name="PÁGINA_DOS">#REF!</definedName>
    <definedName name="PÁGINA_UNO">#REF!</definedName>
    <definedName name="PARAFINA">'[9]DAT NUC'!$Q$2:$Q$550</definedName>
    <definedName name="Pay_Date">#REF!</definedName>
    <definedName name="Pay_Num">#REF!</definedName>
    <definedName name="Payment_Date">DATE(YEAR(Loan_Start),MONTH(Loan_Start)+Payment_Number,DAY(Loan_Start))</definedName>
    <definedName name="PAZ">#REF!</definedName>
    <definedName name="pedro">#REF!</definedName>
    <definedName name="PERIODO">[72]CUMPLIMIENTO!$M$5</definedName>
    <definedName name="PERRD">#REF!</definedName>
    <definedName name="Personal">#REF!</definedName>
    <definedName name="Peso1A">[9]DATOS!$J$3:$J$1398</definedName>
    <definedName name="Peso2A">[9]DATOS!$K$3:$K$1398</definedName>
    <definedName name="Pesoagua2">[9]DATOS!$AB$3:$AB$1399</definedName>
    <definedName name="Pesoagua3">[9]DATOS!$AE$3:$AE$1399</definedName>
    <definedName name="PesoAire">[9]DATOS!$W$3:$W$1438</definedName>
    <definedName name="PesoAire2">[9]DATOS!$Z$3:$Z$1399</definedName>
    <definedName name="Pesoaire3">[9]DATOS!$AC$3:$AC$1399</definedName>
    <definedName name="Pesoenagua">[9]DATOS!$Y$3:$Y$1398</definedName>
    <definedName name="Pesoparaf3">[9]DATOS!$AD$3:$AD$1399</definedName>
    <definedName name="Pesoparafinada">[9]DATOS!$X$3:$X$1398</definedName>
    <definedName name="PesoParf2">[9]DATOS!$AA$3:$AA$1399</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[9]DATOS!$AN$3:$AN$2313</definedName>
    <definedName name="Plaz">[73]BASES!$E$27</definedName>
    <definedName name="PlazAIU">#REF!</definedName>
    <definedName name="Plazo">[23]BASES!$E$27</definedName>
    <definedName name="PlazoAIU">#REF!</definedName>
    <definedName name="plena">#REF!</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[24]BASES!$E$26</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[74]PRECIOS!$A$5:$M$150</definedName>
    <definedName name="precios">#REF!</definedName>
    <definedName name="PREMIR">#REF!</definedName>
    <definedName name="PREST">#REF!</definedName>
    <definedName name="Prestaciones">[75]Datos!$B$14</definedName>
    <definedName name="PRESUPNORTE">'[33]CALC PROD MENSUAL'!#REF!</definedName>
    <definedName name="PRESUPSUR">'[33]CALC PROD MENSUAL'!#REF!</definedName>
    <definedName name="PRESUPUESTO">'[33]CALC PROD MENSUAL'!#REF!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ODUCTCARB">'[32]CALC PROD MENSUAL'!#REF!</definedName>
    <definedName name="PRODUCTEST">'[32]CALC PROD MENSUAL'!#REF!</definedName>
    <definedName name="PRODUCTOCARBON">'[33]CALC PROD MENSUAL'!#REF!</definedName>
    <definedName name="PRODUCTOTEST">'[33]CALC PROD MENSUAL'!#REF!</definedName>
    <definedName name="PrOfic">[23]BASES!$B$31</definedName>
    <definedName name="PROG" hidden="1">#REF!</definedName>
    <definedName name="propiedad">#REF!</definedName>
    <definedName name="propieRep">#REF!</definedName>
    <definedName name="Proponente">#REF!</definedName>
    <definedName name="PRUEBA">[76]!absc</definedName>
    <definedName name="prueba1">[76]!absc</definedName>
    <definedName name="PRUEBA2">#REF!</definedName>
    <definedName name="PRUNIT">#REF!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[49]TARIF2002!#REF!</definedName>
    <definedName name="QE_TE">[49]TARIF2002!#REF!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[49]TARIF2002!#REF!</definedName>
    <definedName name="QI_TI">[49]TARIF2002!#REF!</definedName>
    <definedName name="QN">[49]TARIF2002!#REF!</definedName>
    <definedName name="QN_QI">[49]TARIF2002!#REF!</definedName>
    <definedName name="QNS">[77]TARIF2002!#REF!</definedName>
    <definedName name="qq">#REF!</definedName>
    <definedName name="QQQ">DATE(YEAR(Loan_Start),MONTH(Loan_Start)+Payment_Number,DAY(Loan_Start))</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dios">[6]Hoja2!#REF!</definedName>
    <definedName name="rango1">#REF!</definedName>
    <definedName name="rangofin">#REF!,#REF!</definedName>
    <definedName name="rds">#REF!</definedName>
    <definedName name="RE">#N/A</definedName>
    <definedName name="RE4NTA">[29]EQUIPOS!$D$8</definedName>
    <definedName name="RED">[6]EST2!$AQ$2</definedName>
    <definedName name="REG">#REF!</definedName>
    <definedName name="rege" hidden="1">{"TAB1",#N/A,TRUE,"GENERAL";"TAB2",#N/A,TRUE,"GENERAL";"TAB3",#N/A,TRUE,"GENERAL";"TAB4",#N/A,TRUE,"GENERAL";"TAB5",#N/A,TRUE,"GENERAL"}</definedName>
    <definedName name="regional">[31]CARRETERAS!$A$2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'[31]GENERALIDADES '!$E$9</definedName>
    <definedName name="resul">#REF!</definedName>
    <definedName name="Retenc">[23]BASES!$E$31</definedName>
    <definedName name="Retenido100">[9]DATOS!$S$3:$S$1398</definedName>
    <definedName name="Retenido200">[9]DATOS!$T$3:$T$1398</definedName>
    <definedName name="Retenido30">[9]DATOS!$Q$3:$Q$1398</definedName>
    <definedName name="Retenido34">[9]DATOS!$M$3:$M$1400</definedName>
    <definedName name="Retenido38">[9]DATOS!$N$3:$N$1398</definedName>
    <definedName name="Retenido4">[9]DATOS!$O$3:$O$1398</definedName>
    <definedName name="Retenido50">[9]DATOS!$R$3:$R$1398</definedName>
    <definedName name="Retenido8">[9]DATOS!$P$3:$P$1398</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DATE(YEAR([0]!Loan_Start),MONTH([0]!Loan_Start)+Payment_Number,DAY([0]!Loan_Start))</definedName>
    <definedName name="rutu" hidden="1">{"via1",#N/A,TRUE,"general";"via2",#N/A,TRUE,"general";"via3",#N/A,TRUE,"general"}</definedName>
    <definedName name="RW">[78]items!$C$4:$J$248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[23]BASES!$E$41</definedName>
    <definedName name="sbe">#REF!</definedName>
    <definedName name="sbgfbgdr" hidden="1">{"via1",#N/A,TRUE,"general";"via2",#N/A,TRUE,"general";"via3",#N/A,TRUE,"general"}</definedName>
    <definedName name="sc">#REF!</definedName>
    <definedName name="Sched_Pay">#REF!</definedName>
    <definedName name="SCHEDULE">'[33]CALC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[79]Datos!$B$3:$D$72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'[80]A-HOR'!#REF!</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t" hidden="1">{"via1",#N/A,TRUE,"general";"via2",#N/A,TRUE,"general";"via3",#N/A,TRUE,"general"}</definedName>
    <definedName name="SUB_PERSONAL">#REF!</definedName>
    <definedName name="SUELDOS">[81]SALARIOS!$A$9:$I$200</definedName>
    <definedName name="suma">[36]Hoja1!$F$60</definedName>
    <definedName name="swsw" hidden="1">{"via1",#N/A,TRUE,"general";"via2",#N/A,TRUE,"general";"via3",#N/A,TRUE,"general"}</definedName>
    <definedName name="swsw3" hidden="1">{"TAB1",#N/A,TRUE,"GENERAL";"TAB2",#N/A,TRUE,"GENERAL";"TAB3",#N/A,TRUE,"GENERAL";"TAB4",#N/A,TRUE,"GENERAL";"TAB5",#N/A,TRUE,"GENERAL"}</definedName>
    <definedName name="t">[5]!absc</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[13]ELDORADO!$A$2:$H$15</definedName>
    <definedName name="TablaIbague">[13]IBAGUE!$A$2:$G$18</definedName>
    <definedName name="TablaIndicConstPes">#REF!</definedName>
    <definedName name="TablaIndices1">#REF!</definedName>
    <definedName name="TablaIndicesI">#REF!</definedName>
    <definedName name="TablaIPC">#REF!</definedName>
    <definedName name="TablaLaMata">#REF!</definedName>
    <definedName name="TablaStarosa">'[13]STA ROSA'!$A$6:$I$23</definedName>
    <definedName name="TablaSuaza">#REF!</definedName>
    <definedName name="tarifas">[82]Equipo!$A$4:$E$72</definedName>
    <definedName name="tarifas1">#REF!</definedName>
    <definedName name="tarifas2">#REF!</definedName>
    <definedName name="tarifas3">#REF!</definedName>
    <definedName name="tarifas4">#REF!</definedName>
    <definedName name="TASA">#REF!</definedName>
    <definedName name="tb">#REF!</definedName>
    <definedName name="tdy" hidden="1">{"TAB1",#N/A,TRUE,"GENERAL";"TAB2",#N/A,TRUE,"GENERAL";"TAB3",#N/A,TRUE,"GENERAL";"TAB4",#N/A,TRUE,"GENERAL";"TAB5",#N/A,TRUE,"GENERAL"}</definedName>
    <definedName name="TE">[49]TARIF2002!#REF!</definedName>
    <definedName name="TECN">DATE(YEAR(Loan_Start),MONTH(Loan_Start)+Payment_Number,DAY(Loan_Start))</definedName>
    <definedName name="TEMPLL">'[9]DAT NUC'!$G$2:$G$532</definedName>
    <definedName name="TEMPS">'[9]DAT NUC'!$F$2:$F$444</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[49]TARIF2002!#REF!</definedName>
    <definedName name="TIEMPO">[24]BASES!$E$27</definedName>
    <definedName name="tipoint">#REF!</definedName>
    <definedName name="tipov">#REF!</definedName>
    <definedName name="titi">IF(Loan_Amount*Interest_Rate*Loan_Years*Loan_Start&gt;0,1,0)</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'[9]DAT NUC'!$H$2:$H$902</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AMIONETAS">#REF!</definedName>
    <definedName name="TOT_MOTOS">#REF!</definedName>
    <definedName name="TOT_MOTOS_SST">#REF!</definedName>
    <definedName name="TOT_OTROS">#REF!</definedName>
    <definedName name="TOT_PERSONAL">#REF!</definedName>
    <definedName name="TOT_VIATICOS">#REF!</definedName>
    <definedName name="Total">#REF!</definedName>
    <definedName name="Total_Interest">#REF!</definedName>
    <definedName name="Total_Pay">#REF!</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hidden="1">{"TAB1",#N/A,TRUE,"GENERAL";"TAB2",#N/A,TRUE,"GENERAL";"TAB3",#N/A,TRUE,"GENERAL";"TAB4",#N/A,TRUE,"GENERAL";"TAB5",#N/A,TRUE,"GENERAL"}</definedName>
    <definedName name="TRANS">[6]Hoja2!#REF!</definedName>
    <definedName name="TRAT">[83]desmonte!$E$48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'[25]ESTADO RED'!$E$8</definedName>
    <definedName name="trjfgjh" hidden="1">{"via1",#N/A,TRUE,"general";"via2",#N/A,TRUE,"general";"via3",#N/A,TRUE,"general"}</definedName>
    <definedName name="TRM">[84]VrEqpBasica!$I$2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[85]Unitarios!$A$3:$D$13</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'[86]Resumen APU'!$E$74</definedName>
    <definedName name="utilidad">[18]DATOS!$B$18</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IF(Loan_Amount*Interest_Rate*Loan_Years*Loan_Start&gt;0,1,0)</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[9]DATOS!$D$3:$D$365</definedName>
    <definedName name="VIAJE">'[9]DAT NUC'!$C$2:$C$361</definedName>
    <definedName name="vias">[79]Datos!$H$2:$H$6</definedName>
    <definedName name="victor">'[87]ARMENIA-CLUB DE TIRO'!$A$59:$Q$114</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umen">[9]DATOS!$AM$3:$AM$2292</definedName>
    <definedName name="vsdfj" hidden="1">{"via1",#N/A,TRUE,"general";"via2",#N/A,TRUE,"general";"via3",#N/A,TRUE,"general"}</definedName>
    <definedName name="vt" hidden="1">{"via1",#N/A,TRUE,"general";"via2",#N/A,TRUE,"general";"via3",#N/A,TRUE,"general"}</definedName>
    <definedName name="VUELTA">[55]Vuelta!$C$6:$J$500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Scheduled_Payment+Extra_Payment</definedName>
    <definedName name="w2w2w" hidden="1">{"via1",#N/A,TRUE,"general";"via2",#N/A,TRUE,"general";"via3",#N/A,TRUE,"general"}</definedName>
    <definedName name="WE">#N/A</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[88]INDICE!$1:$1048576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[89]!absc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[62]!absc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'[90]cant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'[35]A.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14" l="1"/>
  <c r="J17" i="14" s="1"/>
  <c r="C16" i="14"/>
  <c r="F16" i="14"/>
  <c r="H16" i="14"/>
  <c r="I16" i="14"/>
  <c r="J16" i="14" s="1"/>
  <c r="C17" i="14"/>
  <c r="F17" i="14"/>
  <c r="H17" i="14"/>
  <c r="C18" i="14"/>
  <c r="F18" i="14"/>
  <c r="H18" i="14"/>
  <c r="I18" i="14"/>
  <c r="J18" i="14" s="1"/>
  <c r="H19" i="14"/>
  <c r="H20" i="14"/>
  <c r="I20" i="14"/>
  <c r="J20" i="14" s="1"/>
  <c r="C21" i="14"/>
  <c r="F21" i="14"/>
  <c r="H21" i="14"/>
  <c r="C22" i="14"/>
  <c r="F22" i="14"/>
  <c r="H22" i="14"/>
  <c r="I22" i="14"/>
  <c r="H25" i="14"/>
  <c r="I25" i="14"/>
  <c r="J25" i="14" s="1"/>
  <c r="H26" i="14"/>
  <c r="I26" i="14"/>
  <c r="J26" i="14" s="1"/>
  <c r="H27" i="14"/>
  <c r="I27" i="14"/>
  <c r="J27" i="14" s="1"/>
  <c r="H28" i="14"/>
  <c r="I28" i="14"/>
  <c r="J28" i="14" s="1"/>
  <c r="C29" i="14"/>
  <c r="F29" i="14"/>
  <c r="H29" i="14"/>
  <c r="C30" i="14"/>
  <c r="F30" i="14"/>
  <c r="H30" i="14"/>
  <c r="I30" i="14"/>
  <c r="J30" i="14" s="1"/>
  <c r="C31" i="14"/>
  <c r="F31" i="14"/>
  <c r="H31" i="14"/>
  <c r="I31" i="14"/>
  <c r="J31" i="14"/>
  <c r="C32" i="14"/>
  <c r="F32" i="14"/>
  <c r="H32" i="14"/>
  <c r="C33" i="14"/>
  <c r="F33" i="14"/>
  <c r="H33" i="14"/>
  <c r="I33" i="14"/>
  <c r="C34" i="14"/>
  <c r="F34" i="14"/>
  <c r="H34" i="14"/>
  <c r="C35" i="14"/>
  <c r="F35" i="14"/>
  <c r="H35" i="14"/>
  <c r="I35" i="14"/>
  <c r="C36" i="14"/>
  <c r="F36" i="14"/>
  <c r="H36" i="14"/>
  <c r="C37" i="14"/>
  <c r="F37" i="14"/>
  <c r="H37" i="14"/>
  <c r="I37" i="14"/>
  <c r="J37" i="14" s="1"/>
  <c r="C38" i="14"/>
  <c r="F38" i="14"/>
  <c r="H38" i="14"/>
  <c r="I38" i="14"/>
  <c r="J38" i="14" s="1"/>
  <c r="C39" i="14"/>
  <c r="F39" i="14"/>
  <c r="H39" i="14"/>
  <c r="I39" i="14"/>
  <c r="J39" i="14" s="1"/>
  <c r="C40" i="14"/>
  <c r="F40" i="14"/>
  <c r="H40" i="14"/>
  <c r="I40" i="14"/>
  <c r="J40" i="14" s="1"/>
  <c r="C41" i="14"/>
  <c r="F41" i="14"/>
  <c r="H41" i="14"/>
  <c r="I41" i="14"/>
  <c r="C42" i="14"/>
  <c r="F42" i="14"/>
  <c r="H42" i="14"/>
  <c r="I42" i="14"/>
  <c r="C46" i="14"/>
  <c r="E46" i="14"/>
  <c r="F46" i="14"/>
  <c r="J46" i="14" s="1"/>
  <c r="I46" i="14"/>
  <c r="C47" i="14"/>
  <c r="E47" i="14"/>
  <c r="I47" i="14"/>
  <c r="J47" i="14" s="1"/>
  <c r="B54" i="14"/>
  <c r="E54" i="14"/>
  <c r="F54" i="14"/>
  <c r="G54" i="14"/>
  <c r="J54" i="14"/>
  <c r="W54" i="14"/>
  <c r="B55" i="14"/>
  <c r="E55" i="14"/>
  <c r="F55" i="14"/>
  <c r="G55" i="14"/>
  <c r="J55" i="14"/>
  <c r="W55" i="14"/>
  <c r="B56" i="14"/>
  <c r="E56" i="14"/>
  <c r="F56" i="14"/>
  <c r="G56" i="14"/>
  <c r="J56" i="14"/>
  <c r="W56" i="14"/>
  <c r="B57" i="14"/>
  <c r="E57" i="14"/>
  <c r="F57" i="14"/>
  <c r="J57" i="14"/>
  <c r="W57" i="14"/>
  <c r="B59" i="14"/>
  <c r="E59" i="14"/>
  <c r="G59" i="14"/>
  <c r="J59" i="14"/>
  <c r="W59" i="14"/>
  <c r="B60" i="14"/>
  <c r="E60" i="14"/>
  <c r="G60" i="14"/>
  <c r="J60" i="14"/>
  <c r="W60" i="14"/>
  <c r="B61" i="14"/>
  <c r="E61" i="14"/>
  <c r="G61" i="14"/>
  <c r="J61" i="14"/>
  <c r="W61" i="14"/>
  <c r="B71" i="14"/>
  <c r="E71" i="14"/>
  <c r="F71" i="14"/>
  <c r="G71" i="14"/>
  <c r="J71" i="14"/>
  <c r="J74" i="14" s="1"/>
  <c r="B72" i="14"/>
  <c r="E72" i="14"/>
  <c r="F72" i="14"/>
  <c r="J72" i="14"/>
  <c r="J73" i="14"/>
  <c r="J42" i="14" l="1"/>
  <c r="J35" i="14"/>
  <c r="J33" i="14"/>
  <c r="I36" i="14"/>
  <c r="J36" i="14" s="1"/>
  <c r="I34" i="14"/>
  <c r="J34" i="14" s="1"/>
  <c r="I32" i="14"/>
  <c r="J32" i="14" s="1"/>
  <c r="I29" i="14"/>
  <c r="J29" i="14" s="1"/>
  <c r="J22" i="14"/>
  <c r="J41" i="14"/>
  <c r="I21" i="14"/>
  <c r="J21" i="14" s="1"/>
  <c r="I19" i="14"/>
  <c r="J19" i="14" s="1"/>
  <c r="J62" i="14"/>
  <c r="N3" i="10"/>
  <c r="N4" i="10"/>
  <c r="N15" i="10"/>
  <c r="N2" i="10"/>
  <c r="M4" i="10"/>
  <c r="M5" i="10"/>
  <c r="M6" i="10"/>
  <c r="M7" i="10"/>
  <c r="M8" i="10"/>
  <c r="M9" i="10"/>
  <c r="M10" i="10"/>
  <c r="M11" i="10"/>
  <c r="M12" i="10"/>
  <c r="M13" i="10"/>
  <c r="M14" i="10"/>
  <c r="M16" i="10"/>
  <c r="J49" i="14" l="1"/>
  <c r="J66" i="14"/>
  <c r="J67" i="14" s="1"/>
  <c r="H15" i="10"/>
  <c r="M15" i="10" s="1"/>
  <c r="H3" i="10"/>
  <c r="M3" i="10" s="1"/>
  <c r="I5" i="10"/>
  <c r="F11" i="10"/>
  <c r="F12" i="10"/>
  <c r="H2" i="10"/>
  <c r="F3" i="10"/>
  <c r="F4" i="10"/>
  <c r="F5" i="10"/>
  <c r="F6" i="10"/>
  <c r="F7" i="10"/>
  <c r="F8" i="10"/>
  <c r="F9" i="10"/>
  <c r="F10" i="10"/>
  <c r="F13" i="10"/>
  <c r="F14" i="10"/>
  <c r="F15" i="10"/>
  <c r="F2" i="10"/>
  <c r="J76" i="14" l="1"/>
  <c r="J5" i="10"/>
  <c r="N5" i="10"/>
  <c r="J3" i="10"/>
  <c r="J2" i="10"/>
  <c r="K2" i="10" s="1"/>
  <c r="M2" i="10"/>
  <c r="M17" i="10" s="1"/>
  <c r="K3" i="10"/>
  <c r="K5" i="10"/>
  <c r="F16" i="10"/>
  <c r="J4" i="10"/>
  <c r="K4" i="10" s="1"/>
  <c r="K25" i="1" l="1"/>
  <c r="K18" i="1"/>
  <c r="K11" i="1"/>
  <c r="K9" i="1"/>
  <c r="K27" i="1"/>
  <c r="K28" i="1"/>
  <c r="K29" i="1"/>
  <c r="K24" i="1"/>
  <c r="K34" i="1"/>
  <c r="K30" i="1"/>
  <c r="K41" i="1"/>
  <c r="K26" i="1"/>
  <c r="K33" i="1"/>
  <c r="K35" i="1"/>
  <c r="K36" i="1"/>
  <c r="K37" i="1"/>
  <c r="H32" i="1"/>
  <c r="K32" i="1" s="1"/>
  <c r="H31" i="1"/>
  <c r="K31" i="1" s="1"/>
  <c r="L36" i="1" l="1"/>
  <c r="K70" i="1"/>
  <c r="K69" i="1"/>
  <c r="K68" i="1"/>
  <c r="K67" i="1"/>
  <c r="K66" i="1"/>
  <c r="K56" i="1"/>
  <c r="K55" i="1"/>
  <c r="K54" i="1"/>
  <c r="K53" i="1"/>
  <c r="K49" i="1"/>
  <c r="K50" i="1" s="1"/>
  <c r="K45" i="1"/>
  <c r="K46" i="1" s="1"/>
  <c r="K40" i="1"/>
  <c r="K39" i="1"/>
  <c r="H38" i="1"/>
  <c r="K38" i="1" s="1"/>
  <c r="K17" i="1"/>
  <c r="K16" i="1"/>
  <c r="K15" i="1"/>
  <c r="H14" i="1"/>
  <c r="K14" i="1" s="1"/>
  <c r="H13" i="1"/>
  <c r="H12" i="1"/>
  <c r="K12" i="1" s="1"/>
  <c r="K10" i="1"/>
  <c r="K8" i="1"/>
  <c r="K7" i="1"/>
  <c r="K6" i="1"/>
  <c r="K5" i="1"/>
  <c r="G70" i="1"/>
  <c r="G69" i="1"/>
  <c r="G68" i="1"/>
  <c r="G67" i="1"/>
  <c r="G66" i="1"/>
  <c r="G56" i="1"/>
  <c r="G55" i="1"/>
  <c r="G54" i="1"/>
  <c r="G53" i="1"/>
  <c r="G49" i="1"/>
  <c r="G50" i="1" s="1"/>
  <c r="G45" i="1"/>
  <c r="G46" i="1" s="1"/>
  <c r="G40" i="1"/>
  <c r="G39" i="1"/>
  <c r="D38" i="1"/>
  <c r="G38" i="1" s="1"/>
  <c r="G17" i="1"/>
  <c r="G16" i="1"/>
  <c r="G15" i="1"/>
  <c r="D14" i="1"/>
  <c r="G14" i="1" s="1"/>
  <c r="D13" i="1"/>
  <c r="D12" i="1"/>
  <c r="G12" i="1" s="1"/>
  <c r="G10" i="1"/>
  <c r="G8" i="1"/>
  <c r="G7" i="1"/>
  <c r="G6" i="1"/>
  <c r="G5" i="1"/>
  <c r="K42" i="1" l="1"/>
  <c r="K57" i="1"/>
  <c r="L50" i="1"/>
  <c r="K71" i="1"/>
  <c r="G71" i="1"/>
  <c r="G72" i="1" s="1"/>
  <c r="K13" i="1"/>
  <c r="K19" i="1" s="1"/>
  <c r="K21" i="1" s="1"/>
  <c r="D24" i="1"/>
  <c r="G24" i="1" s="1"/>
  <c r="G57" i="1"/>
  <c r="G13" i="1"/>
  <c r="G19" i="1" s="1"/>
  <c r="G21" i="1" s="1"/>
  <c r="G73" i="1" l="1"/>
  <c r="G74" i="1" s="1"/>
  <c r="K72" i="1"/>
  <c r="L71" i="1"/>
  <c r="L21" i="1"/>
  <c r="K73" i="1"/>
  <c r="K74" i="1" s="1"/>
  <c r="G42" i="1"/>
  <c r="L42" i="1" s="1"/>
  <c r="K58" i="1"/>
  <c r="G75" i="1" l="1"/>
  <c r="K77" i="1"/>
  <c r="K78" i="1" s="1"/>
  <c r="K60" i="1"/>
  <c r="K61" i="1" s="1"/>
  <c r="K59" i="1"/>
  <c r="K75" i="1"/>
  <c r="G58" i="1"/>
  <c r="K79" i="1" l="1"/>
  <c r="K80" i="1" s="1"/>
  <c r="K62" i="1"/>
  <c r="G59" i="1"/>
  <c r="L58" i="1"/>
  <c r="G77" i="1"/>
  <c r="G78" i="1" s="1"/>
  <c r="G60" i="1"/>
  <c r="G61" i="1" s="1"/>
  <c r="K81" i="1" l="1"/>
  <c r="G79" i="1"/>
  <c r="G80" i="1" s="1"/>
  <c r="G81" i="1" s="1"/>
  <c r="G62" i="1"/>
  <c r="L62" i="1" s="1"/>
  <c r="M63" i="1" s="1"/>
  <c r="M64" i="1" l="1"/>
  <c r="L81" i="1"/>
  <c r="H82" i="1"/>
  <c r="M65" i="1" l="1"/>
  <c r="M66" i="1" s="1"/>
  <c r="M67" i="1" l="1"/>
  <c r="M68" i="1" s="1"/>
  <c r="I6" i="10"/>
  <c r="I16" i="10"/>
  <c r="I11" i="10"/>
  <c r="I8" i="10"/>
  <c r="I10" i="10"/>
  <c r="I13" i="10"/>
  <c r="J15" i="10"/>
  <c r="K15" i="10" s="1"/>
  <c r="I7" i="10"/>
  <c r="I14" i="10"/>
  <c r="I12" i="10"/>
  <c r="I9" i="10"/>
  <c r="J13" i="10" l="1"/>
  <c r="K13" i="10" s="1"/>
  <c r="N13" i="10"/>
  <c r="J10" i="10"/>
  <c r="K10" i="10" s="1"/>
  <c r="N10" i="10"/>
  <c r="J8" i="10"/>
  <c r="K8" i="10" s="1"/>
  <c r="N8" i="10"/>
  <c r="J9" i="10"/>
  <c r="K9" i="10" s="1"/>
  <c r="N9" i="10"/>
  <c r="J11" i="10"/>
  <c r="K11" i="10" s="1"/>
  <c r="N11" i="10"/>
  <c r="J12" i="10"/>
  <c r="K12" i="10" s="1"/>
  <c r="N12" i="10"/>
  <c r="J16" i="10"/>
  <c r="K16" i="10" s="1"/>
  <c r="N16" i="10"/>
  <c r="J14" i="10"/>
  <c r="K14" i="10" s="1"/>
  <c r="N14" i="10"/>
  <c r="J6" i="10"/>
  <c r="K6" i="10" s="1"/>
  <c r="N6" i="10"/>
  <c r="N17" i="10" s="1"/>
  <c r="J7" i="10"/>
  <c r="K7" i="10" s="1"/>
  <c r="N7" i="10"/>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<sst xmlns="http://schemas.openxmlformats.org/spreadsheetml/2006/main" count="4145" uniqueCount="2465">
  <si>
    <t>ADMINISTRACION, OPERACIÓN Y MANTENIMIENTO DE LA MAQUINARIA PESADA Y VEHICULOS A CARGO DEL INSTITUTO DE INFRAESTRUCTURA Y CONCESIONES DE CUNDINAMARCA ICCU PARA LA ATENCION DE LA RED VIAL EN EL DEPARTAMENTO DE CUNDINAMARCA</t>
  </si>
  <si>
    <t>MAQUINARIA PESADA Y VOLQUETAS</t>
  </si>
  <si>
    <t xml:space="preserve">PERSONAL </t>
  </si>
  <si>
    <t>CARGO/OFICIO</t>
  </si>
  <si>
    <t>UNIDAD</t>
  </si>
  <si>
    <t>CANT</t>
  </si>
  <si>
    <t>COSTO</t>
  </si>
  <si>
    <t>MESES</t>
  </si>
  <si>
    <t xml:space="preserve">VALOR </t>
  </si>
  <si>
    <t xml:space="preserve">Coordinador Mecánico - Residente de proyecto  </t>
  </si>
  <si>
    <t>MES</t>
  </si>
  <si>
    <t xml:space="preserve">Ingeniero Coordinador-Residente de proyecto  </t>
  </si>
  <si>
    <t>Auxiliar de Coordinador</t>
  </si>
  <si>
    <t>Mecánico Maquinaria Pesada</t>
  </si>
  <si>
    <t>Ayudante de Mecánica</t>
  </si>
  <si>
    <t>Operarios Tipo 2 (motoniveladora, excavadora)</t>
  </si>
  <si>
    <t>Operarios Tipo 3 (retroexcavadora, vibrocompatador)</t>
  </si>
  <si>
    <t>Operarios Tipo 4 (volqueta, tranctocamión)</t>
  </si>
  <si>
    <t>Operario Minicargador</t>
  </si>
  <si>
    <t>Operarios Multifuncional</t>
  </si>
  <si>
    <t>Inspector de obra</t>
  </si>
  <si>
    <t xml:space="preserve">SUBTOTAL COSTOS DE PERSONAL </t>
  </si>
  <si>
    <t>FACTOR MULTIPLICADOR PRESTACIONAL</t>
  </si>
  <si>
    <r>
      <rPr>
        <b/>
        <sz val="10"/>
        <color rgb="FFFF0000"/>
        <rFont val="Arial"/>
        <family val="2"/>
      </rPr>
      <t xml:space="preserve">(A) </t>
    </r>
    <r>
      <rPr>
        <b/>
        <sz val="10"/>
        <rFont val="Arial"/>
        <family val="2"/>
      </rPr>
      <t>TOTAL COSTOS DE PERSONAL</t>
    </r>
  </si>
  <si>
    <t>OTROS COSTOS</t>
  </si>
  <si>
    <t>CONCEPTO</t>
  </si>
  <si>
    <t>VALOR</t>
  </si>
  <si>
    <t>PERSONA</t>
  </si>
  <si>
    <t>Alquiler de motocicletas mínimo 125 cc</t>
  </si>
  <si>
    <t>Póliza y seguros maquinaria y equipos</t>
  </si>
  <si>
    <t>MONTO AGOTABLE</t>
  </si>
  <si>
    <t>N/A</t>
  </si>
  <si>
    <t xml:space="preserve">Vehículo de 2400 cc o superior, mínimo modelo 2015. Tipo camioneta (Incluye combustible, peajes y conductor)*  </t>
  </si>
  <si>
    <t xml:space="preserve">SUBTOTAL OTROS COSTOS </t>
  </si>
  <si>
    <t>COMBUSTIBLE</t>
  </si>
  <si>
    <t>Combustible maquinaria y equipos</t>
  </si>
  <si>
    <t xml:space="preserve">SUBTOTAL COMBUSTIBLES </t>
  </si>
  <si>
    <t>MANTENIMIENTOS (PREVENTIVOS Y CORRECTIVOS)</t>
  </si>
  <si>
    <t>Mantenimientos, mano de obra especializada, repuestos, insumos, aceites, lubricantes y elementos de desgaste en general (incluye IVA)</t>
  </si>
  <si>
    <t>SUBTOTAL  MANTENIMIENTOS (PREVENTIVOS Y CORRECTIVOS)</t>
  </si>
  <si>
    <t>MOVILIZACIÓN</t>
  </si>
  <si>
    <t>Peajes movilización de maquinaria, en camabajas o desplazamiento de volquetas por Cundinamarca</t>
  </si>
  <si>
    <t>N.A</t>
  </si>
  <si>
    <t>Movilización de maquinaria pesada Incluye 1 camioneta, combustible, técnico vial y permisos</t>
  </si>
  <si>
    <t>Movilización de  maquinaria pesada Incluye 1 camioneta, permisos y combustible</t>
  </si>
  <si>
    <t>Camioneta Adicional</t>
  </si>
  <si>
    <t xml:space="preserve">SUBTOTAL MOVILIZACIÓN </t>
  </si>
  <si>
    <t>TOTAL COSTOS DIRECTOS MAQUINARIA PESADA Y VOLQUETAS</t>
  </si>
  <si>
    <t>ADMINISTRACIÓN</t>
  </si>
  <si>
    <t>UTILIDAD</t>
  </si>
  <si>
    <t>IVA</t>
  </si>
  <si>
    <t>TOTAL MAQUINARIA PESADA Y VOLQUETAS</t>
  </si>
  <si>
    <t>GRÚAS CASETAS DE RECAUDO</t>
  </si>
  <si>
    <t>SUMINISTRO POR MONTO AGOTABLE</t>
  </si>
  <si>
    <t>Conductores grúa servicio 24 Horas (Incluye Horas extras, recargos y prestaciones sociales)</t>
  </si>
  <si>
    <t>Polizas y seguros grúas</t>
  </si>
  <si>
    <t>Combustible Grúa</t>
  </si>
  <si>
    <t>Servicios adicionales de operación (Incluye servicios de alquiler como contingencia, personal adicional y otros)</t>
  </si>
  <si>
    <t>TOTAL COSTOS DIRECTOS GRUAS CASETAS DE RECAUDO</t>
  </si>
  <si>
    <t>TOTAL GRUAS CASETAS PROYECTO</t>
  </si>
  <si>
    <t>VALOR TOTAL DEL CONTRATO</t>
  </si>
  <si>
    <t>TOTAL COSTOS DIRECTOS TOTAL DEL CONTRATO</t>
  </si>
  <si>
    <t>TOTAL DEL CONTRATO</t>
  </si>
  <si>
    <t>CONDICIONES CONTRACTUALES</t>
  </si>
  <si>
    <t>CONDICIONES ADICIÓN No. 1</t>
  </si>
  <si>
    <t>Apoyo Viáticos (mayo y junio)</t>
  </si>
  <si>
    <t>Operarios Tipo 2 (motoniveladora)</t>
  </si>
  <si>
    <t>Operarios Tipo 3 (retroexcavadora, vibrocompactador)</t>
  </si>
  <si>
    <t>Operarios Tipo 2 (Oruga)</t>
  </si>
  <si>
    <t>Operarios tipo 4 (Volqueta Doble Troque)</t>
  </si>
  <si>
    <t>Inspector de obra (Julio, Agosto, Septiembre)</t>
  </si>
  <si>
    <t>Ayudante de Mecánica (Nuevo)</t>
  </si>
  <si>
    <t>Mecánico Maquinaria Pesada (Nuevo)</t>
  </si>
  <si>
    <t>VALOR ADICIÓN No. 1</t>
  </si>
  <si>
    <t>Inspector de obra (mayo y junio)</t>
  </si>
  <si>
    <t>Coordinadores</t>
  </si>
  <si>
    <t>VAR % IPC</t>
  </si>
  <si>
    <t>RESTAURANTES Y HOTELES</t>
  </si>
  <si>
    <t>PROMEDIO NACIONAL</t>
  </si>
  <si>
    <t>TRANSPORTE</t>
  </si>
  <si>
    <t>DIVISIÓN GASTO</t>
  </si>
  <si>
    <t xml:space="preserve">Ingeniero Coordinador - Residente de proyecto  </t>
  </si>
  <si>
    <t>VALOR UNITARIO MAXIMO</t>
  </si>
  <si>
    <t>ITEM</t>
  </si>
  <si>
    <t>REFERENCIA</t>
  </si>
  <si>
    <t>DESCRIPCION</t>
  </si>
  <si>
    <t>UND</t>
  </si>
  <si>
    <t>VALOR MAXIMO UNITARIO</t>
  </si>
  <si>
    <t>897375-0171</t>
  </si>
  <si>
    <t>ALTERNADOR</t>
  </si>
  <si>
    <t>ARANDELA LINK BELT ROCK CHISEL</t>
  </si>
  <si>
    <t>KRV11040</t>
  </si>
  <si>
    <t>ARANDELAS ARTICULACION</t>
  </si>
  <si>
    <t>KHV0169</t>
  </si>
  <si>
    <t>ARANDELAS BALDE</t>
  </si>
  <si>
    <t>KRV11030</t>
  </si>
  <si>
    <t>ARANDELAS BOOM</t>
  </si>
  <si>
    <t>LTM0206</t>
  </si>
  <si>
    <t>BALINERA REDUCTOR DE GIRO</t>
  </si>
  <si>
    <t>BASE DIENTE LINK BELT ROCK CHISEL</t>
  </si>
  <si>
    <t>7T3354</t>
  </si>
  <si>
    <t>BASES DIENTE TALLA 35</t>
  </si>
  <si>
    <t>Local</t>
  </si>
  <si>
    <t>BATERIAS</t>
  </si>
  <si>
    <t>898038-8450</t>
  </si>
  <si>
    <t>BOMBA DE AGUA</t>
  </si>
  <si>
    <t>897306-0449</t>
  </si>
  <si>
    <t>BOMBA DE INYECCION</t>
  </si>
  <si>
    <t>KHH11880</t>
  </si>
  <si>
    <t>BOMBA ELECTRICA COMBUSTIBLE</t>
  </si>
  <si>
    <t>KRV2397</t>
  </si>
  <si>
    <t>BUJES ARTICULACION</t>
  </si>
  <si>
    <t>KRV10930 / KRV2395</t>
  </si>
  <si>
    <t>BUJES BALDE</t>
  </si>
  <si>
    <t>KRR19720</t>
  </si>
  <si>
    <t>CABLEADO EXTERNO MAQUINA</t>
  </si>
  <si>
    <t>897362-8436</t>
  </si>
  <si>
    <t>CABLEADO MOTOR</t>
  </si>
  <si>
    <t>49L - 9W9353</t>
  </si>
  <si>
    <t xml:space="preserve">CADENAS </t>
  </si>
  <si>
    <t>CARRIL INFERIOR</t>
  </si>
  <si>
    <t>CARRIL SUPERIOR</t>
  </si>
  <si>
    <t>KHR3197</t>
  </si>
  <si>
    <t>COMPRESOR A/A</t>
  </si>
  <si>
    <t>KHR10550</t>
  </si>
  <si>
    <t>CORREA AIRE ACONDICIONADO</t>
  </si>
  <si>
    <t>898042-8620</t>
  </si>
  <si>
    <t>CORREA VENTILADOR MOTOR</t>
  </si>
  <si>
    <t>CREMALLERA</t>
  </si>
  <si>
    <t>CUCHARON</t>
  </si>
  <si>
    <t xml:space="preserve">DIENTE LINK BELT ROCK CHISEL </t>
  </si>
  <si>
    <t>(DIENTE 1U3352+PIN
8E6358+ARANDELA</t>
  </si>
  <si>
    <t>DIENTES TALLA 35, PINES Y ARANDELAS</t>
  </si>
  <si>
    <t>MMV80180</t>
  </si>
  <si>
    <t>EMPAQUETADURA CILINDRO BOOM</t>
  </si>
  <si>
    <t>LZ007640</t>
  </si>
  <si>
    <t>EMPAQUETADURA CILINDRO STICK</t>
  </si>
  <si>
    <t>EMPAQUETADURA MOTOR DE TRASLACION ( INCLUYE SELLO DE ESPEJO)</t>
  </si>
  <si>
    <t>KIT</t>
  </si>
  <si>
    <t>LZ007650 / 4448398</t>
  </si>
  <si>
    <t>EMPAQUETADURACILINDRO BALDE</t>
  </si>
  <si>
    <t>KHR0957</t>
  </si>
  <si>
    <t>EXPLORADORAS EQUIPO</t>
  </si>
  <si>
    <t>P550596</t>
  </si>
  <si>
    <t>FILTRO ACEITE MOTOR</t>
  </si>
  <si>
    <t>P821938</t>
  </si>
  <si>
    <t>FILTRO AIRE EXT</t>
  </si>
  <si>
    <t>P821963</t>
  </si>
  <si>
    <t>FILTRO AIRE INT</t>
  </si>
  <si>
    <t>P502422</t>
  </si>
  <si>
    <t>FILTRO DE COMBUSTIBLE</t>
  </si>
  <si>
    <t>P502424</t>
  </si>
  <si>
    <t xml:space="preserve">FILTRO DE COMBUSTIBLE </t>
  </si>
  <si>
    <t>FILTRO HIDRAULICO</t>
  </si>
  <si>
    <t>FILTRO PILOTO</t>
  </si>
  <si>
    <t>P551033</t>
  </si>
  <si>
    <t>FILTRO TRAMPA DE COMBUSTIBLE</t>
  </si>
  <si>
    <t>GRASERA TENSORA</t>
  </si>
  <si>
    <t>GUARDACARRILES</t>
  </si>
  <si>
    <t>898151-8370</t>
  </si>
  <si>
    <t>INYECTORES MOTOR</t>
  </si>
  <si>
    <t>JUNTA DEL MULTIPLE</t>
  </si>
  <si>
    <t>WKCVLBX210X2</t>
  </si>
  <si>
    <t>KIT DE EMP DE CONTROL DE VALVULAS PPAL</t>
  </si>
  <si>
    <t>WKMGLBX210X2</t>
  </si>
  <si>
    <t>KIT DE EMPAQUETADURA MOTOR DE GIRO</t>
  </si>
  <si>
    <t>KBHLBX210X2</t>
  </si>
  <si>
    <t>KIT EMPAQUETADURA BOMBA HCA PRINCIPAL</t>
  </si>
  <si>
    <t xml:space="preserve">LAMPARA LED </t>
  </si>
  <si>
    <t>KHV0114</t>
  </si>
  <si>
    <t>LIGAS BALDE</t>
  </si>
  <si>
    <t>MANGUERA HIDRAULICA 3,60M CON ACOPLES DE ALTA PRESION Y TRABAJO PESADO θ 3/4" PTO</t>
  </si>
  <si>
    <t>MANGUERA HIDRAULICA 5/8</t>
  </si>
  <si>
    <t xml:space="preserve">MANGUERA HIDROCARBUROS </t>
  </si>
  <si>
    <t>METRO</t>
  </si>
  <si>
    <t>898070-3211</t>
  </si>
  <si>
    <t>MOTOR DE ARRANQUE</t>
  </si>
  <si>
    <t>KRV10970</t>
  </si>
  <si>
    <t>PASADOR ARTICULACION</t>
  </si>
  <si>
    <t>KRV2916</t>
  </si>
  <si>
    <t>PASADOR BALDE</t>
  </si>
  <si>
    <t>KRV2915</t>
  </si>
  <si>
    <t>PASADOR CILINDROS</t>
  </si>
  <si>
    <t>KRV1574</t>
  </si>
  <si>
    <t>PASADOR CUCHARON</t>
  </si>
  <si>
    <t>PASADOR LINK BELT ROCK CHISEL</t>
  </si>
  <si>
    <t>PIN LINK BELT ROCK CHISEL</t>
  </si>
  <si>
    <t>PIN MASTER</t>
  </si>
  <si>
    <t>PLUMILLA LIMPIABRISAS</t>
  </si>
  <si>
    <t>897382-9550</t>
  </si>
  <si>
    <t>RETENEDOR DELANTERO MOTOR</t>
  </si>
  <si>
    <t>LAM0038</t>
  </si>
  <si>
    <t>RETENEDOR REDUCTOR DE GIRO</t>
  </si>
  <si>
    <t>897209-3423</t>
  </si>
  <si>
    <t>RETENEDOR TRASERO MOTOR</t>
  </si>
  <si>
    <t>RODAMIENTO DE AGUJAS M. GIRO</t>
  </si>
  <si>
    <t>RODAMIENTO DE RODILLOS M.GIRO</t>
  </si>
  <si>
    <t>RUEDA TENSORA</t>
  </si>
  <si>
    <t xml:space="preserve">SENSOR DE PRESION BOMBA DE HIDRAULICO </t>
  </si>
  <si>
    <t>KHR10300</t>
  </si>
  <si>
    <t>SENSOR PRESION PILOTO</t>
  </si>
  <si>
    <t>KHR2433</t>
  </si>
  <si>
    <t>SENSOR TEMPERATURA HIDRAULICO</t>
  </si>
  <si>
    <t>898023-7170</t>
  </si>
  <si>
    <t>SENSOR TEMPERATURA MOTOR</t>
  </si>
  <si>
    <t>SPROCKET</t>
  </si>
  <si>
    <t>TAPA COMBUSTIBLE</t>
  </si>
  <si>
    <t>TR00521</t>
  </si>
  <si>
    <t>TAPA RADIADOR</t>
  </si>
  <si>
    <t>(Termo 897300-7872)
(emp 897300-7930 )</t>
  </si>
  <si>
    <t>TERMOSTATO + EMPAQUE</t>
  </si>
  <si>
    <t>TERMOSTATO MOTOR</t>
  </si>
  <si>
    <t>TORNILLO ESQUINERA</t>
  </si>
  <si>
    <t>TORNILLOS DE CARRILES INFERIORES</t>
  </si>
  <si>
    <t>TORNILLOS DE CARRILES SUP</t>
  </si>
  <si>
    <t>TORNILLOS DE SPROCKET</t>
  </si>
  <si>
    <t>TORNILLOS GUARDACARRILES</t>
  </si>
  <si>
    <t>TORNILLOS ZAPATA</t>
  </si>
  <si>
    <t>TUBO HIDRAULICO MOLDEADO CON ADAPTADOR</t>
  </si>
  <si>
    <t>TUERCA ESQUINERA</t>
  </si>
  <si>
    <t>TUERCA ZAPATA</t>
  </si>
  <si>
    <t>898030-2170</t>
  </si>
  <si>
    <t>TURBO ALIMENTADOR</t>
  </si>
  <si>
    <t>VALVULA NEUMATICA</t>
  </si>
  <si>
    <t>VENTILADOR (ASPE 7 LINEAS)</t>
  </si>
  <si>
    <t>VIDRIO FRONTAL INFERIOR</t>
  </si>
  <si>
    <t>ZAPATAS</t>
  </si>
  <si>
    <t>383-2557</t>
  </si>
  <si>
    <t>AMORTIGUADOR DE AIRE SILLA</t>
  </si>
  <si>
    <t>AMORTIGUADOR PUERTA</t>
  </si>
  <si>
    <t>BALDE</t>
  </si>
  <si>
    <t>230-6368</t>
  </si>
  <si>
    <t>349-1063</t>
  </si>
  <si>
    <t>BOMBA  COMBUSTIBLE</t>
  </si>
  <si>
    <t>354-1672</t>
  </si>
  <si>
    <t>274-4962</t>
  </si>
  <si>
    <t>237-3786</t>
  </si>
  <si>
    <t xml:space="preserve">CATRIDGE </t>
  </si>
  <si>
    <t>214-4302</t>
  </si>
  <si>
    <t xml:space="preserve"> 365-8190</t>
  </si>
  <si>
    <t>CONJUNTO DE CABLES O GUAYA DE MANDO</t>
  </si>
  <si>
    <t xml:space="preserve">CONJUNTO DE EJE </t>
  </si>
  <si>
    <t xml:space="preserve"> 519-7639</t>
  </si>
  <si>
    <t>CONJUNTO DE TUBOS DE ACERO</t>
  </si>
  <si>
    <t>CONJUNTO DE TUBOS DE ACERO (PATAS ESTABILIZADORAS)</t>
  </si>
  <si>
    <t>1P-4334</t>
  </si>
  <si>
    <t>CORREA AIRE COMPRESOR ACONDICIOANDO</t>
  </si>
  <si>
    <t>130-3216</t>
  </si>
  <si>
    <t>CORREA MOTOR</t>
  </si>
  <si>
    <t>117-9887</t>
  </si>
  <si>
    <t>CRUCETA DELANTERA CARDAN</t>
  </si>
  <si>
    <t>392-6301</t>
  </si>
  <si>
    <t>CRUCETA TRACERA CARDAN</t>
  </si>
  <si>
    <t>DESPINCHE LLANTA CON PARCHE RADIAL (GRANDE)</t>
  </si>
  <si>
    <t>DESPINCHE LLANTA CON PARCHE RADIAL (MEDIANA)</t>
  </si>
  <si>
    <t xml:space="preserve"> 6Y-5230</t>
  </si>
  <si>
    <t xml:space="preserve">DIENTE </t>
  </si>
  <si>
    <t>(DIENTE 1U3252+ PIN
8E6259 + ARANDELA</t>
  </si>
  <si>
    <t>DIENTES TALLA 25, PINES Y ARANDELAS</t>
  </si>
  <si>
    <t>DISCO FRENO</t>
  </si>
  <si>
    <t>380-9470</t>
  </si>
  <si>
    <t>EMPAQUETADURA CILINDRO ARRASTRE</t>
  </si>
  <si>
    <t>338-7038</t>
  </si>
  <si>
    <t>EMPAQUETADURA CILINDRO BALDE RETRO</t>
  </si>
  <si>
    <t>295-9891</t>
  </si>
  <si>
    <t>215-2023</t>
  </si>
  <si>
    <t>EMPAQUETADURA CILINDRO DE DIRECCION</t>
  </si>
  <si>
    <t>233-2622</t>
  </si>
  <si>
    <t>EMPAQUETADURA CILINDRO DE GIRO</t>
  </si>
  <si>
    <t>234-2593</t>
  </si>
  <si>
    <t>EMPAQUETADURA CILINDRO DE LEVANTE</t>
  </si>
  <si>
    <t>EMPAQUETADURA CILINDRO DE VOLTEO</t>
  </si>
  <si>
    <t>233-2623</t>
  </si>
  <si>
    <t>EMPAQUETADURA CILINDRO ESTABILIZADOR</t>
  </si>
  <si>
    <t>ESPARRAGO LLANTA</t>
  </si>
  <si>
    <t>7W-2326</t>
  </si>
  <si>
    <t>FILTRO DE ACEITE DE MOTOR</t>
  </si>
  <si>
    <t>FILTRO DE AIRE DE LA CABINA</t>
  </si>
  <si>
    <t>293-4053</t>
  </si>
  <si>
    <t>FILTRO DE AIRE EXTERNO</t>
  </si>
  <si>
    <t>227-7449</t>
  </si>
  <si>
    <t>FILTRO DE AIRE INTERNO</t>
  </si>
  <si>
    <t>156-1200</t>
  </si>
  <si>
    <t xml:space="preserve">FILTRO HIDRAULICO   </t>
  </si>
  <si>
    <t>FILTRO SERVO TRANSMISIÓN</t>
  </si>
  <si>
    <t>462-2235</t>
  </si>
  <si>
    <t>GLOW PLUG (BUJIA)</t>
  </si>
  <si>
    <t>GRUPO DE VÁLVULA CONTROL DE FRENO</t>
  </si>
  <si>
    <t>INTERRUPTOR VÁLVULA (SWITCH DE SILLA)</t>
  </si>
  <si>
    <t>236-1674</t>
  </si>
  <si>
    <t>LLANTAS DELANTERAS 12.5 /80-18</t>
  </si>
  <si>
    <t>LLANTAS TRASERAS 19.5 L-24</t>
  </si>
  <si>
    <t>MONTAJE DE LLANTA DELANTERA</t>
  </si>
  <si>
    <t>MONTAJE DE LLANTA TRASERA</t>
  </si>
  <si>
    <t>143-0539</t>
  </si>
  <si>
    <t>300-5440</t>
  </si>
  <si>
    <t>154-5280</t>
  </si>
  <si>
    <t>4F-3657</t>
  </si>
  <si>
    <t>PERNO DE ARADO (DIENTE UNICO)</t>
  </si>
  <si>
    <t>101-0745</t>
  </si>
  <si>
    <t>PLUMILLA LIMPIABRISAS DELANTERA</t>
  </si>
  <si>
    <t>5C-8811</t>
  </si>
  <si>
    <t>PLUMILLA LIMPIABRISAS TRASERAS</t>
  </si>
  <si>
    <t>361-9554</t>
  </si>
  <si>
    <t>PREFILTRO DE COMBUSTIBLE</t>
  </si>
  <si>
    <t>135-8203</t>
  </si>
  <si>
    <t xml:space="preserve">PUNTA DE DIENTE ÚNICO </t>
  </si>
  <si>
    <t>210-5948</t>
  </si>
  <si>
    <t>RADIADOR DE AGUA</t>
  </si>
  <si>
    <t>REENCAUCHE LLANTA</t>
  </si>
  <si>
    <t>REGULADOR ALTERNADOR</t>
  </si>
  <si>
    <t>REPARACION ALTERNADOR</t>
  </si>
  <si>
    <t>288-0422</t>
  </si>
  <si>
    <t>216-4457</t>
  </si>
  <si>
    <t>RETENEDOR EJE DIF DELANTERO</t>
  </si>
  <si>
    <t>RETENEDOR EJE TRASERO</t>
  </si>
  <si>
    <t>443-1364</t>
  </si>
  <si>
    <t xml:space="preserve">RETENEDOR INTERNO EJE DELANT ( DOBLE LABIO) </t>
  </si>
  <si>
    <t>234-7449</t>
  </si>
  <si>
    <t>237-4894</t>
  </si>
  <si>
    <t>SENSOR DE PRESION DE ACEITE</t>
  </si>
  <si>
    <t>235-8747</t>
  </si>
  <si>
    <t xml:space="preserve">SWICTH SILLA </t>
  </si>
  <si>
    <t>TANQUE DEPOSITO</t>
  </si>
  <si>
    <t>TANQUE RESERVORIO DE FRENO</t>
  </si>
  <si>
    <t>TAPA DE COMBUSTIBLE</t>
  </si>
  <si>
    <t>251-3227</t>
  </si>
  <si>
    <t>TAPA TANQUE EXPANSION</t>
  </si>
  <si>
    <t>TERMINAL DE DIRECCION</t>
  </si>
  <si>
    <t>254-2267</t>
  </si>
  <si>
    <t>TERMOSTATO</t>
  </si>
  <si>
    <t xml:space="preserve"> 4K-0367</t>
  </si>
  <si>
    <t>TUERCA DE CABEZA HEXAGONAL</t>
  </si>
  <si>
    <t>BALL JOINT (TERMINAL DE DIRECION)</t>
  </si>
  <si>
    <t>BASE DEPOSITO REFRIGERANTE</t>
  </si>
  <si>
    <t>BASE FILTRO DE COMBUSTIBLE</t>
  </si>
  <si>
    <t>6Y-3254</t>
  </si>
  <si>
    <t>BASES TALLA 25</t>
  </si>
  <si>
    <t>BOQUILLA PARA ENGRASAR</t>
  </si>
  <si>
    <t>BUJE BALDE</t>
  </si>
  <si>
    <t>CORREA AIRE ACONDICIOANDO</t>
  </si>
  <si>
    <t>CRUCETA</t>
  </si>
  <si>
    <t>DIENTE CUCHARON</t>
  </si>
  <si>
    <t>ENFRIADOR DE COMBUSTIBLE</t>
  </si>
  <si>
    <t>ESPEJO CURVO EXTERNO</t>
  </si>
  <si>
    <t>FILTRO AIRE EXTERNO</t>
  </si>
  <si>
    <t>FILTRO AIRE INTERNO</t>
  </si>
  <si>
    <t>FILTRO COMBUSTIBLE</t>
  </si>
  <si>
    <t>FILTRO DE ACEITE</t>
  </si>
  <si>
    <t>LLANTAS DELANTERAS 12 X 16.5</t>
  </si>
  <si>
    <t>LLANTAS TRASERAS 19.5 L X 24</t>
  </si>
  <si>
    <t>MANGUERA HIDROCARBUROS</t>
  </si>
  <si>
    <t>MONTAJE DE LLANTAS DELANTERAS</t>
  </si>
  <si>
    <t>MONTAJE DE LLANTAS TRASERA</t>
  </si>
  <si>
    <t>NEUMATICO PARA LLANTA  DELANTERA 12-16.5</t>
  </si>
  <si>
    <t>NEUMATICO PARA LLANTA TRASERA 19.5 X 24</t>
  </si>
  <si>
    <t>PASADORES DE BLOQUEO DE DIENTES</t>
  </si>
  <si>
    <t>PRE FILTRO COMBUSTIBLE ( SEPARADOR)</t>
  </si>
  <si>
    <t>SELLO RETENEDOR MANDO FINAL</t>
  </si>
  <si>
    <t>SENSOR DE TEMPERATURA HIDRAULICO</t>
  </si>
  <si>
    <t>TORNILLO CUCHILLA</t>
  </si>
  <si>
    <t>TUERCA CUCHILLA</t>
  </si>
  <si>
    <t>VIDRIO INFERIOR PUERTA TRASERA REF 003</t>
  </si>
  <si>
    <t xml:space="preserve">VIDRIO LATERAL TRASERO IZQUIERDO </t>
  </si>
  <si>
    <t>VIDRIO SUPERIOR PUERTA ABATIBLE CURVO DERECHA</t>
  </si>
  <si>
    <t xml:space="preserve">ALARMA DE REVERSA ELECTRONICA </t>
  </si>
  <si>
    <t>366-2756</t>
  </si>
  <si>
    <t>AMORTIGUADOR COLUMNA DE DIRECCION</t>
  </si>
  <si>
    <t>293-0730</t>
  </si>
  <si>
    <t xml:space="preserve">ANILLO DE RESPALDO PARA FISURA </t>
  </si>
  <si>
    <t>ARANDELA (WASHER) ARANDELA ESTRIADA PARA INCLINACION DE CUCHILLA</t>
  </si>
  <si>
    <t>ARRANQUE</t>
  </si>
  <si>
    <t>190-8970</t>
  </si>
  <si>
    <t>BOMBA DE COMBUSTIBLE</t>
  </si>
  <si>
    <t>BRACKET</t>
  </si>
  <si>
    <t>195-7218</t>
  </si>
  <si>
    <t>BRAZO ESCARIFICADOR</t>
  </si>
  <si>
    <t>8E-5529</t>
  </si>
  <si>
    <t xml:space="preserve">BROCA ESQUINERAS </t>
  </si>
  <si>
    <t>BRONCE CUCHILLA</t>
  </si>
  <si>
    <t>CADENA TANDEM</t>
  </si>
  <si>
    <t>CARE VACA MOTOR</t>
  </si>
  <si>
    <t>COCUYO LED</t>
  </si>
  <si>
    <t xml:space="preserve"> 196-2413</t>
  </si>
  <si>
    <t>CONECTOR DE CONJUNTO DE TERMINAL</t>
  </si>
  <si>
    <t xml:space="preserve">CONJUNTO DE ESCALÓN   </t>
  </si>
  <si>
    <t xml:space="preserve"> 241-8368</t>
  </si>
  <si>
    <t xml:space="preserve">CONJUNTO DE INTERRUPTOR </t>
  </si>
  <si>
    <t>CORONA DE 36 DIENTES</t>
  </si>
  <si>
    <t>185-5872</t>
  </si>
  <si>
    <t>9P-0356</t>
  </si>
  <si>
    <t>CRUCETA CARDAN</t>
  </si>
  <si>
    <t>9J-3657</t>
  </si>
  <si>
    <t>CUCHILLA</t>
  </si>
  <si>
    <t>6Y-5230</t>
  </si>
  <si>
    <t>DIENTE ESCARIFICADOR</t>
  </si>
  <si>
    <t>DISCO DE FRICCION</t>
  </si>
  <si>
    <t xml:space="preserve">EJE MOTRIZ CIRCULAR </t>
  </si>
  <si>
    <t>272-1956</t>
  </si>
  <si>
    <t xml:space="preserve">EMPAQUE MULTIPLE DE ESCAPE </t>
  </si>
  <si>
    <t>EMPAQUES MOTOR DE GIRO</t>
  </si>
  <si>
    <t>EMPAQUETADURA CILINDRO CORREDERA CUCHILLA</t>
  </si>
  <si>
    <t>ESQUINERAS</t>
  </si>
  <si>
    <t>FILTRO A/A (1)</t>
  </si>
  <si>
    <t>FILTRO A/A (2)</t>
  </si>
  <si>
    <t>1R-1808</t>
  </si>
  <si>
    <t>FILTRO ACEITE DE MOTOR</t>
  </si>
  <si>
    <t>245-6375</t>
  </si>
  <si>
    <t>245-6376</t>
  </si>
  <si>
    <t>1R-0762</t>
  </si>
  <si>
    <t>G DE SELLO</t>
  </si>
  <si>
    <t>366-4622</t>
  </si>
  <si>
    <t xml:space="preserve">JUEGO DE MEDIDOR DE SERVICIO O HOROMETRO </t>
  </si>
  <si>
    <t>KIT AJUSTE BRONCE CUCHILLA</t>
  </si>
  <si>
    <t>KIT EMPAQUETATADURA DE MOTOR</t>
  </si>
  <si>
    <t>LATCH RECEPTORVIDRIO  PANORAMICO</t>
  </si>
  <si>
    <t>LLANTAS DELANTERAS 14 X 24</t>
  </si>
  <si>
    <t>LLANTAS TRASERAS 14 X 24</t>
  </si>
  <si>
    <t>LUNA ESPEJO</t>
  </si>
  <si>
    <t>MONTAJE DE LLANTAS</t>
  </si>
  <si>
    <t>NEUMATICO 1400-24</t>
  </si>
  <si>
    <t>2D-2565</t>
  </si>
  <si>
    <t xml:space="preserve">ORING LLANTA MOTO </t>
  </si>
  <si>
    <t>PASADOR BRAZO ESCARIFICADOR</t>
  </si>
  <si>
    <t>5K-1459</t>
  </si>
  <si>
    <t>PIN DE BRAZO ESCARIFICADOR</t>
  </si>
  <si>
    <t>PIÑON DE ATAQUE MOTOR DE GIRO</t>
  </si>
  <si>
    <t>PIÑON MANDO DE CIRCULO</t>
  </si>
  <si>
    <t xml:space="preserve"> 8W-1749</t>
  </si>
  <si>
    <t>PLACA</t>
  </si>
  <si>
    <t>PLATO DE FRICCION</t>
  </si>
  <si>
    <t xml:space="preserve">PLATO SEPARADORFRICCION </t>
  </si>
  <si>
    <t>326-1644</t>
  </si>
  <si>
    <t>RECEPTÁCULO DE DIRECCIÓN (TERMINAL DIRECCION)</t>
  </si>
  <si>
    <t>245-7339</t>
  </si>
  <si>
    <t>123-4003</t>
  </si>
  <si>
    <t>RETENEDOR EJE TRASERO DIF</t>
  </si>
  <si>
    <t>222-3910</t>
  </si>
  <si>
    <t>RODAMIENTO CONICO MOTOR TORNAMESA</t>
  </si>
  <si>
    <t>RODAMIENTOS ALTERNADOR</t>
  </si>
  <si>
    <t>5K-5288</t>
  </si>
  <si>
    <t xml:space="preserve">SELLO </t>
  </si>
  <si>
    <t>SELLO BASE FILTRO</t>
  </si>
  <si>
    <t>SELLO MOTOR TORNAMESA</t>
  </si>
  <si>
    <t>SELLOS SERVOTRANSMISION</t>
  </si>
  <si>
    <t>274-6719</t>
  </si>
  <si>
    <t>SENSOR DE PRESION ACEITE</t>
  </si>
  <si>
    <t>256-6453</t>
  </si>
  <si>
    <t>SHIMS DE AJUSTE MOTOR TORNAMESA 2</t>
  </si>
  <si>
    <t>SOPORTES LATERALES ESCALERA</t>
  </si>
  <si>
    <t xml:space="preserve">SPROCKET </t>
  </si>
  <si>
    <t>STRIP DE AJUSTE PLASTICO TORNAMESA</t>
  </si>
  <si>
    <t xml:space="preserve">T PARA CUÑAR DIENTES ESCARIFICADOR </t>
  </si>
  <si>
    <t>TANQUE DE REFRIGERANTE</t>
  </si>
  <si>
    <t>TAPA TANQUE DE REFRIGERANTE</t>
  </si>
  <si>
    <t>TAPA TANQUE EXPANSIÓN</t>
  </si>
  <si>
    <t>115-4223</t>
  </si>
  <si>
    <t>128-9654</t>
  </si>
  <si>
    <t xml:space="preserve">TIRA </t>
  </si>
  <si>
    <t>333-0960</t>
  </si>
  <si>
    <t>TIRA DE DESGASTE</t>
  </si>
  <si>
    <t>446-1524</t>
  </si>
  <si>
    <t xml:space="preserve">TIRA DE DESGASTE </t>
  </si>
  <si>
    <t>TORNILLO DE CUCHILLA</t>
  </si>
  <si>
    <t>TORNILLOS DE ACOPLE CONVERTIDOR</t>
  </si>
  <si>
    <t>2J-3506</t>
  </si>
  <si>
    <t>TUERCA DE CUCHILLA</t>
  </si>
  <si>
    <t>250-7696</t>
  </si>
  <si>
    <t>VIDRIO LATERAL TRASER</t>
  </si>
  <si>
    <t>VIDRIO PANORAMICO</t>
  </si>
  <si>
    <t>VIDRIO SUPERIOR PUERTA DR</t>
  </si>
  <si>
    <t>5T-2926</t>
  </si>
  <si>
    <t xml:space="preserve">ZAPATA </t>
  </si>
  <si>
    <t>BASE BOMBIM COMPLETA</t>
  </si>
  <si>
    <t>CAUCHOS AMORTIGUADORES CILINDRO</t>
  </si>
  <si>
    <t>ESPEJO LUNA AUXILIAR</t>
  </si>
  <si>
    <t>ESPEJOS LATERALES</t>
  </si>
  <si>
    <t>EXPLORADORA 6 PEQUEÑA</t>
  </si>
  <si>
    <t xml:space="preserve">FAROLA </t>
  </si>
  <si>
    <t>180-7487</t>
  </si>
  <si>
    <t>FILTRO VASO TRAMPA</t>
  </si>
  <si>
    <t>LLANTAS TRASERAS 14,9 X 24</t>
  </si>
  <si>
    <t xml:space="preserve">MANGUERA HIDROCARBUROS POR 6M </t>
  </si>
  <si>
    <t>PRE FILTRO COMBUSTIBLE</t>
  </si>
  <si>
    <t>RECARGA SISTEMA Y LIMPIEZA EVAPORADOR</t>
  </si>
  <si>
    <t>RELE DE 24V</t>
  </si>
  <si>
    <t xml:space="preserve">SEPARADOR DE COMBUSTIBLE </t>
  </si>
  <si>
    <t>VIDRIO LATERAL FRONTAL DERECHO</t>
  </si>
  <si>
    <t>VIDRIO LATERAL TRASERO DERECHO</t>
  </si>
  <si>
    <t>ACOMPLE FUSIBLE PIÑON VIBRACION</t>
  </si>
  <si>
    <t xml:space="preserve">COJINETE DEL VENTILADOR </t>
  </si>
  <si>
    <t>EMPAQUETADURA CILINDRO GIRO</t>
  </si>
  <si>
    <t>P550588</t>
  </si>
  <si>
    <t>P502022</t>
  </si>
  <si>
    <t>FILTRO DE AIRE CABINA</t>
  </si>
  <si>
    <t>MANGUERA FILTRO COB</t>
  </si>
  <si>
    <t>MASTER</t>
  </si>
  <si>
    <t>MONTAJE LLANTAS</t>
  </si>
  <si>
    <t>MOTOR ELECTRICO DE ARRANQUE</t>
  </si>
  <si>
    <t>PANORAMICO CENTRAL</t>
  </si>
  <si>
    <t>P553201</t>
  </si>
  <si>
    <t>RASPADORES CILINDRO</t>
  </si>
  <si>
    <t>RETENEDOR</t>
  </si>
  <si>
    <t xml:space="preserve">RODAMIENTO DE RODILLOS   </t>
  </si>
  <si>
    <t xml:space="preserve">RODAMIENTO RANURADOR DE BOLAS </t>
  </si>
  <si>
    <t>SOPORTES CABINA</t>
  </si>
  <si>
    <t>SOPORTES MOTOR</t>
  </si>
  <si>
    <t>TORNILLOS ARRANQUE</t>
  </si>
  <si>
    <t>VIDRIO FRONTAL LATERAL IZQUIERDO</t>
  </si>
  <si>
    <t>AMORTIGUADOR SILLA</t>
  </si>
  <si>
    <t>AMORTIGUADORES DELANTEROS</t>
  </si>
  <si>
    <t>AMOTIGUADORES TRASEROS</t>
  </si>
  <si>
    <t xml:space="preserve">ARREGLO CARPADO </t>
  </si>
  <si>
    <t>BALINERA CENTRAL CARDAN</t>
  </si>
  <si>
    <t>BALINERA DE SISTEMA DE EMBRAGUE</t>
  </si>
  <si>
    <t>BALINERA DEL VOLANTE</t>
  </si>
  <si>
    <t>BANDAS DE FRENOS TRASERA (JUEGO)</t>
  </si>
  <si>
    <t>BANDAS FRENOS DELANTERAS (JUEGO)</t>
  </si>
  <si>
    <t>BARRA TRANSVERSAL</t>
  </si>
  <si>
    <t>BOMBA DE FRENO</t>
  </si>
  <si>
    <t>BOMBA HIDRAULICA</t>
  </si>
  <si>
    <t>BOMBONA SILLA CONDUCTOR</t>
  </si>
  <si>
    <t xml:space="preserve">BRAZO PITMAN </t>
  </si>
  <si>
    <t>BUJE MUELLE CORBATIN</t>
  </si>
  <si>
    <t>CAMARA DE FRENO</t>
  </si>
  <si>
    <t>CAUCHOS DEL SOPORTE AUXILIAR DE LA SUSPENSIÓN</t>
  </si>
  <si>
    <t>DISCO DE EMBRAGUE</t>
  </si>
  <si>
    <t>ELECTRO VALVULA NC</t>
  </si>
  <si>
    <t>ELECTROVALVULA TARJETA ELECTRONICA COMPUERTA VOLCO</t>
  </si>
  <si>
    <t>ELEMENTO FILTRANTE HIDRAULICO</t>
  </si>
  <si>
    <t xml:space="preserve">EMPAQUE TAPA VALVULAS </t>
  </si>
  <si>
    <t>ENGRACE</t>
  </si>
  <si>
    <t>ESPEJO LATERAL CON BASE</t>
  </si>
  <si>
    <t>FAROLA COMPLETA DERECHA</t>
  </si>
  <si>
    <t>FAROLA COMPLETA IZQUIERDA</t>
  </si>
  <si>
    <t>2503221C1</t>
  </si>
  <si>
    <t>FILTRO A/A</t>
  </si>
  <si>
    <t>3532799C1</t>
  </si>
  <si>
    <t>FILTRO AIRE</t>
  </si>
  <si>
    <t>FILTRO DE ACEITE  MOTOR</t>
  </si>
  <si>
    <t>FILTRO SECADOR</t>
  </si>
  <si>
    <t>FILTRO SEPARADOR DE AGUA</t>
  </si>
  <si>
    <t>FILTRO UREA INTER 4300</t>
  </si>
  <si>
    <t>GOBERNADOR DEL COMPRESOR</t>
  </si>
  <si>
    <t xml:space="preserve">GRAPA MUELLE </t>
  </si>
  <si>
    <t>HOJA DE RESORTE DELANTERA</t>
  </si>
  <si>
    <t>HOJA DE RESORTE DELANTERA 2DA</t>
  </si>
  <si>
    <t>HOJA DE RESORTE DELANTERA 3RA</t>
  </si>
  <si>
    <t>HOJA DE RESORTE DELANTERA 4RA</t>
  </si>
  <si>
    <t>HOJA DE RESORTE DELANTERA 5RA</t>
  </si>
  <si>
    <t>HOJA DE RESORTE DELANTERA 6RA</t>
  </si>
  <si>
    <t>HOJA DE RESORTE DELANTERA 7RA</t>
  </si>
  <si>
    <t>HOJA DE RESORTE DELANTERA 9NA</t>
  </si>
  <si>
    <t>HOJA DE RESORTE TRACERA</t>
  </si>
  <si>
    <t>HOJA DE RESORTE TRACERA 4TA</t>
  </si>
  <si>
    <t>HOJA DE RESORTE TRACERA 5TA</t>
  </si>
  <si>
    <t>HOJA DE RESORTE TRACERA 6TA</t>
  </si>
  <si>
    <t>KIT RESORTES FRENOS</t>
  </si>
  <si>
    <t>KIT SECADOR</t>
  </si>
  <si>
    <t>KIT VARILLA CLUTCH</t>
  </si>
  <si>
    <t>LLANTAS DELANTERAS 11R22,5</t>
  </si>
  <si>
    <t>LLANTAS TRASERAS 11R22,5</t>
  </si>
  <si>
    <t>MANGUERA 1/2 X 2,60m DE ALTO TRAFICO</t>
  </si>
  <si>
    <t>MANGUERA 3/4 X 2,60m DE ALTO TRAFICO</t>
  </si>
  <si>
    <t>MANGUERA HIDRAULICA 3/4 R15 X 1,85m</t>
  </si>
  <si>
    <t xml:space="preserve">MANILA X 26m </t>
  </si>
  <si>
    <t xml:space="preserve">MEDIDOR TANQUE </t>
  </si>
  <si>
    <t>MUELLES DELANTEROS</t>
  </si>
  <si>
    <t>MUELLES TRASEROS</t>
  </si>
  <si>
    <t>ORING</t>
  </si>
  <si>
    <t>PACHA Y ELEMENTO ELECTRONICO</t>
  </si>
  <si>
    <t>PANEL DE INSTRUMENTOS</t>
  </si>
  <si>
    <t>PRENSA DE SISTEMA DE EMBRAGUE</t>
  </si>
  <si>
    <t xml:space="preserve">RACHE FRENO TRASERO </t>
  </si>
  <si>
    <t>RETENEDORES INTERNOS RUEDAS</t>
  </si>
  <si>
    <t>RINES DELANTERO 22,5</t>
  </si>
  <si>
    <t>RINES TASEROS 22,5</t>
  </si>
  <si>
    <t>RODAJAS</t>
  </si>
  <si>
    <t>RODAMIENTO VOLANTE 6206</t>
  </si>
  <si>
    <t>RODAMIENTOS DE RUEDA DELANTEROS</t>
  </si>
  <si>
    <t>RODAMIENTOS DE RUEDA TRASEROS</t>
  </si>
  <si>
    <t>SENSOR PRESION DE ACEITE</t>
  </si>
  <si>
    <t xml:space="preserve">SOCKET CONECTOR </t>
  </si>
  <si>
    <t>SOPORTE CENTRAL CARDAN</t>
  </si>
  <si>
    <t>SOPORTE DE GRAPA</t>
  </si>
  <si>
    <t>SOPORTE MOTOR 1  (DEL) Y SUPLEMENTO</t>
  </si>
  <si>
    <t>SOPORTE MOTOR 2 (TRAS) Y SUPLEMENTO</t>
  </si>
  <si>
    <t>STOP LED JB RED</t>
  </si>
  <si>
    <t>TAMBOR DE FRENO</t>
  </si>
  <si>
    <t xml:space="preserve">TANQUE AUXILIAR RADIADOR </t>
  </si>
  <si>
    <t>TAPA TARRO REFRIGERANTE</t>
  </si>
  <si>
    <t>TAPIZADO ASIENTO DELANTERO LADO CONDUCTOR EN VINILCUERO</t>
  </si>
  <si>
    <t>TARJETA ELECTRONICA COMPUERTA VOLCO</t>
  </si>
  <si>
    <t>TARRO DE AGUA LIMPIA BRISAS</t>
  </si>
  <si>
    <t>TERMINAL DIRECCION</t>
  </si>
  <si>
    <t>TORNILLO CENTRAL</t>
  </si>
  <si>
    <t>TORNILLO RESORTE</t>
  </si>
  <si>
    <t>VALVULA DE ALIVIO</t>
  </si>
  <si>
    <t>VALVULA DESCARGUE</t>
  </si>
  <si>
    <t>VALVULA DRENAJE</t>
  </si>
  <si>
    <t>VOLANTE MOTOR</t>
  </si>
  <si>
    <t>VULCANIZADA LLANTA</t>
  </si>
  <si>
    <t>AVISO  (PELIGRO)</t>
  </si>
  <si>
    <t>BUJE SECCIONADO QUINTA RUEDA</t>
  </si>
  <si>
    <t>BUJES VIGAS</t>
  </si>
  <si>
    <t>CAMARAS DE AIRE FRENOS</t>
  </si>
  <si>
    <t>CAUCHO QUINTA RUEDA</t>
  </si>
  <si>
    <t>COCUYO DIRECCIONAL LATERAL</t>
  </si>
  <si>
    <t>2506656C1</t>
  </si>
  <si>
    <t>P559000</t>
  </si>
  <si>
    <t>FILTRO DE AIRE 2 (A/C)</t>
  </si>
  <si>
    <t xml:space="preserve">GANCHO PARA CADENA </t>
  </si>
  <si>
    <t>HOMBROS QUINTA RUEDA</t>
  </si>
  <si>
    <t>KIN PING</t>
  </si>
  <si>
    <t>LICUADORA</t>
  </si>
  <si>
    <t>LLANTAS DELANTERAS 12R22,5</t>
  </si>
  <si>
    <t>LLANTAS TRASERAS 12R22,5</t>
  </si>
  <si>
    <t>MONAS MANUALES</t>
  </si>
  <si>
    <t>QUINTA RUEDA</t>
  </si>
  <si>
    <t>RODAJAS DE FRENO 7600</t>
  </si>
  <si>
    <t>TAPA CUBO CON EMPAQUE</t>
  </si>
  <si>
    <t>TEFLON QUINTA RUEDA</t>
  </si>
  <si>
    <t>TENSORES</t>
  </si>
  <si>
    <t>ANILLOS PARA MANGUERA DE 1/4</t>
  </si>
  <si>
    <t>BATERIA</t>
  </si>
  <si>
    <t>FILTRO DE AIRE</t>
  </si>
  <si>
    <t>HOROMETRO</t>
  </si>
  <si>
    <t>INSERTOS PARA MANGUERA DE 1/4</t>
  </si>
  <si>
    <t>RACORES</t>
  </si>
  <si>
    <t>UNIONES PARA MANGUERA DE 1/4</t>
  </si>
  <si>
    <t>CONJUNTO SOLENOIDE</t>
  </si>
  <si>
    <t>135-9396</t>
  </si>
  <si>
    <t>ELEVADORES</t>
  </si>
  <si>
    <t>EXPLORADORA ENCAUCHETADA</t>
  </si>
  <si>
    <t>EXPLORADORA LED</t>
  </si>
  <si>
    <t xml:space="preserve">  416-5884</t>
  </si>
  <si>
    <t xml:space="preserve">FILTRO COMBUSTIBLE </t>
  </si>
  <si>
    <t xml:space="preserve"> 110-6326</t>
  </si>
  <si>
    <t xml:space="preserve">FILTRO DE AIRE EXTERNO  </t>
  </si>
  <si>
    <t>110-6331</t>
  </si>
  <si>
    <t xml:space="preserve">FILTRO DE AIRE INTERNO   </t>
  </si>
  <si>
    <t>363-5819</t>
  </si>
  <si>
    <t xml:space="preserve">FILTRO TRAMPA DE COMBUSTIBLE   </t>
  </si>
  <si>
    <t>MONTAJE DE LLANTA</t>
  </si>
  <si>
    <t>546-9349</t>
  </si>
  <si>
    <t xml:space="preserve">SOCKET </t>
  </si>
  <si>
    <t>6T-5598</t>
  </si>
  <si>
    <t>TERMINAL SOLDADOR</t>
  </si>
  <si>
    <t>BASE CON DIENTE COMPLETO</t>
  </si>
  <si>
    <t>BASE DE POLEA VENTILADOR</t>
  </si>
  <si>
    <t>CORREA DE INSTRUMENTOS</t>
  </si>
  <si>
    <t>DIENTE BALDE</t>
  </si>
  <si>
    <t xml:space="preserve">DIENTES CUCHARON </t>
  </si>
  <si>
    <t>ESQUINERA L/R CUCHARON</t>
  </si>
  <si>
    <t>LLANTAS DELANTERAS 14 x 17,5</t>
  </si>
  <si>
    <t>MANGUERA MAS PUNTAS</t>
  </si>
  <si>
    <t xml:space="preserve">MONTAJE DE LLANTAS </t>
  </si>
  <si>
    <t>RADIADOR</t>
  </si>
  <si>
    <t>TORNILLO DIENTE</t>
  </si>
  <si>
    <t>TUERCA DIENTE</t>
  </si>
  <si>
    <t>VENTILADOR DE MOTOR</t>
  </si>
  <si>
    <t>CALZA DIENTE</t>
  </si>
  <si>
    <t>DIENTE RIPPER</t>
  </si>
  <si>
    <t>DUCTO REFRIGERACION 1</t>
  </si>
  <si>
    <t>FILTRO DE COMBUSTIBLE CON VASO</t>
  </si>
  <si>
    <t>FILTRO DE COMBUSTIBLE1</t>
  </si>
  <si>
    <t>FILTRO SEP DE COMBUSTIBLE1</t>
  </si>
  <si>
    <t>GRASA INTERNACIONAL MOLY EP21</t>
  </si>
  <si>
    <t>INSERTOS</t>
  </si>
  <si>
    <t>LIQUIMOLY ANTRIFRICCIÓN X ONZA</t>
  </si>
  <si>
    <t>LLANTA 17,5 - 25</t>
  </si>
  <si>
    <t>LUNA ESPEJO CON BASE</t>
  </si>
  <si>
    <t xml:space="preserve">LUNA ESPEJO LATERAL </t>
  </si>
  <si>
    <t>MANGUERA HIDRAULICA 3/8 ACOPLES</t>
  </si>
  <si>
    <t>MANGUERA HIDRAULICA R2 1 / 2 X 3,10 ACOPLES + ACOPLES</t>
  </si>
  <si>
    <t>MANGUERAS R15 3/4 x 1,58 ACOPLES</t>
  </si>
  <si>
    <t>MANGUERAS R2 1/4 x 1,15 ACOPLES</t>
  </si>
  <si>
    <t>PASADOR DE TORNAMESA</t>
  </si>
  <si>
    <t>SOBRE ESQUINERA</t>
  </si>
  <si>
    <t>UNIDAD DERECHA</t>
  </si>
  <si>
    <t>UNIONES BRONCE</t>
  </si>
  <si>
    <t>VASO FILTRO RACOR</t>
  </si>
  <si>
    <t>VIDRIO PUERTA</t>
  </si>
  <si>
    <t>UNI</t>
  </si>
  <si>
    <t>10W30</t>
  </si>
  <si>
    <t>CUÑETE 5 GALONES</t>
  </si>
  <si>
    <t>20W50</t>
  </si>
  <si>
    <t>ARNICA 46</t>
  </si>
  <si>
    <t>BLASIA 220</t>
  </si>
  <si>
    <t>Grasa EP3</t>
  </si>
  <si>
    <t>CUÑETE 35 LIBRAS</t>
  </si>
  <si>
    <t>ISO 68</t>
  </si>
  <si>
    <t>CANECA 55 GALONES</t>
  </si>
  <si>
    <t>refrigerante</t>
  </si>
  <si>
    <t>SAE 15W40  API CI-4</t>
  </si>
  <si>
    <t>SAE 80W90  API GL-5</t>
  </si>
  <si>
    <t>TRANSAXLE FLUID 80W140</t>
  </si>
  <si>
    <t>EQUIPO</t>
  </si>
  <si>
    <t>MICELANEOS (ELEMENTOS DE LIMPIEZA)</t>
  </si>
  <si>
    <t>MICELANEOS (Inyector De Grasa 14oz 10000psi + manguera larga)</t>
  </si>
  <si>
    <t>TODOS</t>
  </si>
  <si>
    <t>SERVICIO DE SOLDURA</t>
  </si>
  <si>
    <t>SERVICIO</t>
  </si>
  <si>
    <t>SERVICIO OXICORTE</t>
  </si>
  <si>
    <t>SERVICIO TRANSPORTE E INSTALACIÓN VIDRIO</t>
  </si>
  <si>
    <t>REVISIÓN ELECTRICA BASICA, SISTEMA DE CARGA CON EQUIPO CALIFICADO DE REVISIÓN DE BATERIAS SCANNER EN TERRENO, REVISIÓN BASICA MOTOR DE ARRANQUE Y ALTENADOR; REVISIÓN BASICA ARNES MAQUINA Y CORRECCIÓN DE DEFECTOS ELECTRICOS</t>
  </si>
  <si>
    <t xml:space="preserve">REVISIÓN ELECTRICACOMPLETA Y ELECTRONICA EN CAMPO CON SERVICIO DE SCANNER, RVISIÓN COMPLETA COMPONENTES MOTOR DE ARRANQUE Y ALTENADOR; REV GENERAL DE ARNES DE FUERZA Y CONTROL DE MAQUINA Y ARREGLO CORTOS BASICOS DENTRO DE LA INSTALACIÓN DEL ARNES, D/M TRABLERO </t>
  </si>
  <si>
    <t>NOTA: Los valores maximos establecidos por la Entidad, asi como los ofertados por el Proponente incluyen IVA</t>
  </si>
  <si>
    <t>Operarios Tipo 4 (volqueta, tractocamión)</t>
  </si>
  <si>
    <t>VIDRIO LATERAL TRASERO</t>
  </si>
  <si>
    <t>GUAYA PASADOR CILINDROS</t>
  </si>
  <si>
    <t>GUAYA DE ACELERACION</t>
  </si>
  <si>
    <t>LIBRA</t>
  </si>
  <si>
    <t>VIDRIO VENTANA SUPERIOR PUERTA DERECHA</t>
  </si>
  <si>
    <t>VIDRIO POSTERIOR</t>
  </si>
  <si>
    <t xml:space="preserve">RACOR </t>
  </si>
  <si>
    <t>MANGUERA R 2 X 0,8 ACOPLE MACHO</t>
  </si>
  <si>
    <t>MANGUERA R 1,50 ACOPLE MACHO</t>
  </si>
  <si>
    <t xml:space="preserve">ELEMENTOS DE COMBUSTIBLE Y </t>
  </si>
  <si>
    <t>CONECTORES</t>
  </si>
  <si>
    <t xml:space="preserve"> CUCHILLA</t>
  </si>
  <si>
    <t>EMPAQUETADURA CAJA EATON, ACTUALIZACION POR OBSELENCIA PROGRAMADA DE VALVULA SOLENOIDE</t>
  </si>
  <si>
    <t>VARILLA MEDIDORA DE ACEITE</t>
  </si>
  <si>
    <t>TEMPLECADENA</t>
  </si>
  <si>
    <t>TEFLON QUINTA RUEDA + PIN</t>
  </si>
  <si>
    <t>TAPA GRACERA RUEDA</t>
  </si>
  <si>
    <t xml:space="preserve">STOP RENEGADO </t>
  </si>
  <si>
    <t>SOPORTE MOTOR 2 (TRAS) O SUPLEMENTO X UNIDAD</t>
  </si>
  <si>
    <t>SOPORTE MOTOR 1  (DEL) O SUPLEMENTO X UNIDAD</t>
  </si>
  <si>
    <t>JUEGO HIDRAULICO AGUJA</t>
  </si>
  <si>
    <t>FILTRO COMPRESOR</t>
  </si>
  <si>
    <t xml:space="preserve">EMPAQUETADURA DE SECADOR </t>
  </si>
  <si>
    <t>ARMAR Y DESARMAR SECADOR</t>
  </si>
  <si>
    <t>ACOPLE TIPO GANCHO DE 3/8</t>
  </si>
  <si>
    <t>VALVULA RELE</t>
  </si>
  <si>
    <t>UNIDAD SISTEMA ACTIVO DE SUSPENSION RESORTE RODAJA</t>
  </si>
  <si>
    <t>UNIDAD SISTEMA ACTIVO DE SUSPENSION RESORTE NARANJA SENCILLO</t>
  </si>
  <si>
    <t>UNIDAD SISTEMA ACTIVO DE SUSPENSION DE RESORTE DOBLE</t>
  </si>
  <si>
    <t>UNIDAD DELANTERA DERECHA</t>
  </si>
  <si>
    <t>TORNILLOS 14MM X 1 - 14</t>
  </si>
  <si>
    <t>TAPON ROSCADO</t>
  </si>
  <si>
    <t>SENSOR ABS</t>
  </si>
  <si>
    <t>RTM</t>
  </si>
  <si>
    <t>REGULADOR</t>
  </si>
  <si>
    <t>PRENSA PARA EXTRAER BUJE</t>
  </si>
  <si>
    <t>PORTA ESCOBILLAS</t>
  </si>
  <si>
    <t>PASADORES EN EMT</t>
  </si>
  <si>
    <t>MANGUERA TERMOPLASTICA R 7</t>
  </si>
  <si>
    <t>MANGUERA DE FRENO ACOPLADA</t>
  </si>
  <si>
    <t xml:space="preserve">KIT TAPA HIDRAULICO </t>
  </si>
  <si>
    <t>ESPEJO CONVEXO CON SOPORTE</t>
  </si>
  <si>
    <t>EMPAQUE EJE</t>
  </si>
  <si>
    <t>BOMBILLO H7</t>
  </si>
  <si>
    <t>BARRA DE DIRECCION COMPLETA</t>
  </si>
  <si>
    <t>ARANDELAS 22MM X 3/8</t>
  </si>
  <si>
    <t>ALARMA DE REVERSA</t>
  </si>
  <si>
    <t>VIDRIO FRONTAL LATERAL DERECHO</t>
  </si>
  <si>
    <t>RETEN AB1</t>
  </si>
  <si>
    <t>ORING RODAMIENTO</t>
  </si>
  <si>
    <t>EXTRACCION MACHUELO DE PIÑON</t>
  </si>
  <si>
    <t>ENGRANAJE MOTOR HIDRAULICO</t>
  </si>
  <si>
    <t>6006 63002</t>
  </si>
  <si>
    <t>BASE FILTRO</t>
  </si>
  <si>
    <t>SINFÍN</t>
  </si>
  <si>
    <t>323-8675</t>
  </si>
  <si>
    <t xml:space="preserve">SELLO INYECTOR </t>
  </si>
  <si>
    <t>149-5240</t>
  </si>
  <si>
    <t>109-3207</t>
  </si>
  <si>
    <t>148-2903</t>
  </si>
  <si>
    <t>SELLO ANULAR NBR (75)</t>
  </si>
  <si>
    <t>2B-8293</t>
  </si>
  <si>
    <t>SELLO ANULAR</t>
  </si>
  <si>
    <t>5H-4909</t>
  </si>
  <si>
    <t>2H-3935</t>
  </si>
  <si>
    <t>REGULADOR BOBINA INYECTOR</t>
  </si>
  <si>
    <t>PLUMILLA</t>
  </si>
  <si>
    <t>6G-4848</t>
  </si>
  <si>
    <t>JUEGO ARTICULACIÓN</t>
  </si>
  <si>
    <t>217-3850</t>
  </si>
  <si>
    <t>GRUPO DE INYECTOR</t>
  </si>
  <si>
    <t>557-7627</t>
  </si>
  <si>
    <t>3S-0303</t>
  </si>
  <si>
    <t>ENGRANAJE SINFÍN</t>
  </si>
  <si>
    <t>323-8674</t>
  </si>
  <si>
    <t>EMPAQUETADURA GINY</t>
  </si>
  <si>
    <t>304-4924</t>
  </si>
  <si>
    <t>EMPAQUE COMPRESOR</t>
  </si>
  <si>
    <t xml:space="preserve"> 135-9819</t>
  </si>
  <si>
    <t>DISCO FRICCIÓN</t>
  </si>
  <si>
    <t>6Y-7953</t>
  </si>
  <si>
    <t>CONJUNTO DE MAZO DE CABLES</t>
  </si>
  <si>
    <t>520-1511</t>
  </si>
  <si>
    <t>COJINETE</t>
  </si>
  <si>
    <t>8D-7426</t>
  </si>
  <si>
    <t>CALCE</t>
  </si>
  <si>
    <t>9D-7085</t>
  </si>
  <si>
    <t>2G-6794</t>
  </si>
  <si>
    <t>BUJE TERMINAL</t>
  </si>
  <si>
    <t>6T-5345</t>
  </si>
  <si>
    <t>ARANDELA DE TOPE</t>
  </si>
  <si>
    <t>8D-7425</t>
  </si>
  <si>
    <t>VIDRIO INFERIOR LADO IZQUIERDO CABINA (inf)</t>
  </si>
  <si>
    <t>NEUMATICO INDUSTRIAL 12-16.5</t>
  </si>
  <si>
    <t>CUCHILLA 10 H</t>
  </si>
  <si>
    <t>ACOPLE HEMBRA 3/8 JIS</t>
  </si>
  <si>
    <t>ACOPLE ACOPLE MACHO R12 3/4 SELLO</t>
  </si>
  <si>
    <t>VIDRIO TRASERO ABATIBLE DERECHO</t>
  </si>
  <si>
    <t>VIDRIO PANORAMICO (ACCIDENTE EN REMOCION DE DERRUMBE)</t>
  </si>
  <si>
    <t>VIDRIO LATERAL TRASERO INSTALADO</t>
  </si>
  <si>
    <t>TAZA, COJINETE DE RODILLOS CÓNICOS</t>
  </si>
  <si>
    <t>6D-1734</t>
  </si>
  <si>
    <t>SELLO RUEDA</t>
  </si>
  <si>
    <t>331-8538</t>
  </si>
  <si>
    <t>SELLO DE PASADOR MAESTRO (SUPERIOR)</t>
  </si>
  <si>
    <t>198-7825</t>
  </si>
  <si>
    <t>1H-8278</t>
  </si>
  <si>
    <t>SELLO</t>
  </si>
  <si>
    <t>443-1363</t>
  </si>
  <si>
    <t>PLUMILLAS</t>
  </si>
  <si>
    <t>ORING P</t>
  </si>
  <si>
    <t>NEUMATICO 12,5/80-18</t>
  </si>
  <si>
    <t>MANGUERA MOTOR DE GIRO</t>
  </si>
  <si>
    <t>KIT PERNO</t>
  </si>
  <si>
    <t>EXPLORADORA</t>
  </si>
  <si>
    <t xml:space="preserve">9X-1439 </t>
  </si>
  <si>
    <t>DIRECCIONAL</t>
  </si>
  <si>
    <t>CONO, COJINETE DE RODILLOS CÓNICOS</t>
  </si>
  <si>
    <t>3N-4968</t>
  </si>
  <si>
    <t>CONJUNTO DE TIRANTE</t>
  </si>
  <si>
    <t>209-9886</t>
  </si>
  <si>
    <t>CONJUNTO DE PORTADOR</t>
  </si>
  <si>
    <t>210-5924</t>
  </si>
  <si>
    <t>CONJUNTO DE CORONA</t>
  </si>
  <si>
    <t>217-2879</t>
  </si>
  <si>
    <t xml:space="preserve">COJINETE EJE </t>
  </si>
  <si>
    <t>COJINETE CONICO EJE</t>
  </si>
  <si>
    <t>154-5404</t>
  </si>
  <si>
    <t>CENTRO DE LA CUCHILLA</t>
  </si>
  <si>
    <t>9W-8215</t>
  </si>
  <si>
    <t xml:space="preserve">CADENA ESLABONADA </t>
  </si>
  <si>
    <t>BUJE</t>
  </si>
  <si>
    <t>209-7460</t>
  </si>
  <si>
    <t>BORNE TIPO PESADO</t>
  </si>
  <si>
    <t>ARANDELA</t>
  </si>
  <si>
    <t>210-5937</t>
  </si>
  <si>
    <t>210-5947</t>
  </si>
  <si>
    <t>ANILLO</t>
  </si>
  <si>
    <t>210-5942</t>
  </si>
  <si>
    <t>TENSORA</t>
  </si>
  <si>
    <t>RODAMIENTO PIÑON PEQUEÑO MOTOR DE GIRO</t>
  </si>
  <si>
    <t>RODAMIENTO PIÑON GRANDE MOTOR DE GIRO</t>
  </si>
  <si>
    <t>REGULADOR AUTOMATICO</t>
  </si>
  <si>
    <t>PASADOR CADENA</t>
  </si>
  <si>
    <t>MANGUERA SISTEMA HIDRAULICO R15 1IN X 1.58</t>
  </si>
  <si>
    <t>MANGUERA SISTEMA HIDRAULICO R12 X 5m</t>
  </si>
  <si>
    <t>MANGUERA SISTEMA HIDRAULICO R12 1/2 X 10</t>
  </si>
  <si>
    <t>MANGUERA SISTEMA HIDRAULICO 6000PSI X 6M</t>
  </si>
  <si>
    <t>MANGUERA SISTEMA HIDRAULICO 6000PSI X 4M</t>
  </si>
  <si>
    <t xml:space="preserve">MANGUERA HIDRAULICA R15 3/4X3,05MTS ACOPLES HEMBRA 45° </t>
  </si>
  <si>
    <t>JUNTA TAPA VALVULA</t>
  </si>
  <si>
    <t>JUEGO DE SELLOS</t>
  </si>
  <si>
    <t>OFERTA ECONOMICA MANTENIMIENTOS</t>
  </si>
  <si>
    <t>Auxiliar Vial*</t>
  </si>
  <si>
    <t>Profesional de Seguridad y salud en el trabajo</t>
  </si>
  <si>
    <t>Mecanico Maquinaria Pesada</t>
  </si>
  <si>
    <t>SUELDO</t>
  </si>
  <si>
    <t>VIATICOS</t>
  </si>
  <si>
    <t>TOTAL 2023</t>
  </si>
  <si>
    <t>SUELDO 2024</t>
  </si>
  <si>
    <t>VIATICO 2024</t>
  </si>
  <si>
    <t>TOTAL 2024</t>
  </si>
  <si>
    <t>Operarios Tipo 4 (volqueta Doble troque)</t>
  </si>
  <si>
    <t>DIF</t>
  </si>
  <si>
    <t>Operarios Tipo 2 (Excavadora Oruga)</t>
  </si>
  <si>
    <t>ICCU-1,1</t>
  </si>
  <si>
    <t>ICCU-1,2</t>
  </si>
  <si>
    <t>ICCU-1,3</t>
  </si>
  <si>
    <t>ICCU-1,4</t>
  </si>
  <si>
    <t>ICCU-1,5</t>
  </si>
  <si>
    <t>ICCU-1,6</t>
  </si>
  <si>
    <t>ICCU-1,7</t>
  </si>
  <si>
    <t>ICCU-1,8</t>
  </si>
  <si>
    <t>ICCU-1,9</t>
  </si>
  <si>
    <t>ICCU-1,10</t>
  </si>
  <si>
    <t>ICCU-1,11</t>
  </si>
  <si>
    <t>ICCU-1,12</t>
  </si>
  <si>
    <t>ICCU-1,13</t>
  </si>
  <si>
    <t>ICCU-1,14</t>
  </si>
  <si>
    <t>ICCU-1,15</t>
  </si>
  <si>
    <t>ICCU-1,16</t>
  </si>
  <si>
    <t>ICCU-1,17</t>
  </si>
  <si>
    <t>ICCU-1,18</t>
  </si>
  <si>
    <t>ICCU-1,19</t>
  </si>
  <si>
    <t>ICCU-1,20</t>
  </si>
  <si>
    <t>ICCU-1,21</t>
  </si>
  <si>
    <t>ICCU-1,22</t>
  </si>
  <si>
    <t>ICCU-1,23</t>
  </si>
  <si>
    <t>ICCU-1,24</t>
  </si>
  <si>
    <t>ICCU-1,25</t>
  </si>
  <si>
    <t>ICCU-1,26</t>
  </si>
  <si>
    <t>ICCU-1,27</t>
  </si>
  <si>
    <t>ICCU-1,28</t>
  </si>
  <si>
    <t>ICCU-1,29</t>
  </si>
  <si>
    <t>ICCU-1,30</t>
  </si>
  <si>
    <t>ICCU-1,31</t>
  </si>
  <si>
    <t>ICCU-1,32</t>
  </si>
  <si>
    <t>ICCU-1,33</t>
  </si>
  <si>
    <t>ICCU-1,34</t>
  </si>
  <si>
    <t>ICCU-1,35</t>
  </si>
  <si>
    <t>ICCU-1,36</t>
  </si>
  <si>
    <t>ICCU-1,37</t>
  </si>
  <si>
    <t>ICCU-1,38</t>
  </si>
  <si>
    <t>ICCU-1,39</t>
  </si>
  <si>
    <t>ICCU-1,40</t>
  </si>
  <si>
    <t>ICCU-1,41</t>
  </si>
  <si>
    <t>ICCU-1,42</t>
  </si>
  <si>
    <t>ICCU-1,43</t>
  </si>
  <si>
    <t>ICCU-1,44</t>
  </si>
  <si>
    <t>ICCU-1,45</t>
  </si>
  <si>
    <t>ICCU-1,46</t>
  </si>
  <si>
    <t>ICCU-1,47</t>
  </si>
  <si>
    <t>ICCU-1,48</t>
  </si>
  <si>
    <t>ICCU-1,49</t>
  </si>
  <si>
    <t>ICCU-1,50</t>
  </si>
  <si>
    <t>ICCU-1,51</t>
  </si>
  <si>
    <t>ICCU-1,52</t>
  </si>
  <si>
    <t>ICCU-1,53</t>
  </si>
  <si>
    <t>ICCU-1,54</t>
  </si>
  <si>
    <t>ICCU-1,55</t>
  </si>
  <si>
    <t>ICCU-1,56</t>
  </si>
  <si>
    <t>ICCU-1,57</t>
  </si>
  <si>
    <t>ICCU-1,58</t>
  </si>
  <si>
    <t>ICCU-1,59</t>
  </si>
  <si>
    <t>ICCU-1,60</t>
  </si>
  <si>
    <t>ICCU-1,61</t>
  </si>
  <si>
    <t>ICCU-1,62</t>
  </si>
  <si>
    <t>ICCU-1,63</t>
  </si>
  <si>
    <t>ICCU-1,64</t>
  </si>
  <si>
    <t>ICCU-1,65</t>
  </si>
  <si>
    <t>ICCU-1,66</t>
  </si>
  <si>
    <t>ICCU-1,67</t>
  </si>
  <si>
    <t>ICCU-1,68</t>
  </si>
  <si>
    <t>ICCU-1,69</t>
  </si>
  <si>
    <t>ICCU-1,70</t>
  </si>
  <si>
    <t>ICCU-1,71</t>
  </si>
  <si>
    <t>ICCU-1,72</t>
  </si>
  <si>
    <t>ICCU-1,73</t>
  </si>
  <si>
    <t>ICCU-1,74</t>
  </si>
  <si>
    <t>ICCU-1,75</t>
  </si>
  <si>
    <t>ICCU-1,76</t>
  </si>
  <si>
    <t>ICCU-1,77</t>
  </si>
  <si>
    <t>ICCU-1,78</t>
  </si>
  <si>
    <t>ICCU-1,79</t>
  </si>
  <si>
    <t>ICCU-1,80</t>
  </si>
  <si>
    <t>ICCU-1,81</t>
  </si>
  <si>
    <t>ICCU-1,82</t>
  </si>
  <si>
    <t>ICCU-1,83</t>
  </si>
  <si>
    <t>ICCU-1,84</t>
  </si>
  <si>
    <t>ICCU-1,85</t>
  </si>
  <si>
    <t>ICCU-1,86</t>
  </si>
  <si>
    <t>ICCU-1,87</t>
  </si>
  <si>
    <t>ICCU-1,88</t>
  </si>
  <si>
    <t>ICCU-1,89</t>
  </si>
  <si>
    <t>ICCU-1,90</t>
  </si>
  <si>
    <t>ICCU-1,91</t>
  </si>
  <si>
    <t>ICCU-1,92</t>
  </si>
  <si>
    <t>ICCU-1,93</t>
  </si>
  <si>
    <t>ICCU-1,94</t>
  </si>
  <si>
    <t>ICCU-1,95</t>
  </si>
  <si>
    <t>ICCU-1,96</t>
  </si>
  <si>
    <t>ICCU-1,97</t>
  </si>
  <si>
    <t>ICCU-1,98</t>
  </si>
  <si>
    <t>ICCU-1,99</t>
  </si>
  <si>
    <t>ICCU-1,100</t>
  </si>
  <si>
    <t>ICCU-1,101</t>
  </si>
  <si>
    <t>ICCU-1,102</t>
  </si>
  <si>
    <t>ICCU-1,103</t>
  </si>
  <si>
    <t>ICCU-1,104</t>
  </si>
  <si>
    <t xml:space="preserve">KIT MACHUELOS </t>
  </si>
  <si>
    <t>ICCU-1,105</t>
  </si>
  <si>
    <t>juego de bujes de la h</t>
  </si>
  <si>
    <t>ICCU-1,106</t>
  </si>
  <si>
    <t>juego de bujes de punta de stick</t>
  </si>
  <si>
    <t>ICCU-1,107</t>
  </si>
  <si>
    <t>radio con antena</t>
  </si>
  <si>
    <t>ICCU-1,108</t>
  </si>
  <si>
    <t>pin diente balde con arandela talla 35</t>
  </si>
  <si>
    <t>ICCU-1,109</t>
  </si>
  <si>
    <t>espejo retrovisor derecho</t>
  </si>
  <si>
    <t>ICCU-1,110</t>
  </si>
  <si>
    <t>espejo retrovisor izquierdo</t>
  </si>
  <si>
    <t>ICCU-1,111</t>
  </si>
  <si>
    <t>ARANDELA TIPO PECADO</t>
  </si>
  <si>
    <t>ICCU-1,112</t>
  </si>
  <si>
    <t>silla de operador referencia KHN12810</t>
  </si>
  <si>
    <t>ICCU-1,113</t>
  </si>
  <si>
    <t>motor de limpia brisas KHN16020</t>
  </si>
  <si>
    <t>ICCU-1,114</t>
  </si>
  <si>
    <t>cilindro del balde</t>
  </si>
  <si>
    <t>ICCU-1,115</t>
  </si>
  <si>
    <t>buje base cilindro del balde</t>
  </si>
  <si>
    <t>ICCU-1,116</t>
  </si>
  <si>
    <t>buje de biela</t>
  </si>
  <si>
    <t>ICCU-1,117</t>
  </si>
  <si>
    <t>buje segundo hueco stick</t>
  </si>
  <si>
    <t>ICCU-1,118</t>
  </si>
  <si>
    <t>vidrio de seguridad lado derecho cabina</t>
  </si>
  <si>
    <t>ICCU-1,119</t>
  </si>
  <si>
    <t>vidrio de seguridad parte trasera cabina</t>
  </si>
  <si>
    <t>ICCU-1,120</t>
  </si>
  <si>
    <t>empaquetadura de vidrios panoramico</t>
  </si>
  <si>
    <t>ICCU-1,121</t>
  </si>
  <si>
    <t xml:space="preserve">de cilindro claraboya </t>
  </si>
  <si>
    <t>ICCU-1,122</t>
  </si>
  <si>
    <t>cerradura puerta de cabina</t>
  </si>
  <si>
    <t>ICCU-1,123</t>
  </si>
  <si>
    <t>juego de llaves cerradura puerta de cabina</t>
  </si>
  <si>
    <t>ICCU-1,124</t>
  </si>
  <si>
    <t>pasamanos</t>
  </si>
  <si>
    <t>ICCU-1,125</t>
  </si>
  <si>
    <t>espejos con bases</t>
  </si>
  <si>
    <t>ICCU-1,126</t>
  </si>
  <si>
    <t>empaquetadura tapa valvula</t>
  </si>
  <si>
    <t>ICCU-1,127</t>
  </si>
  <si>
    <t>ICCU-1,128</t>
  </si>
  <si>
    <t xml:space="preserve">SELLLO VIDRIO PANORAMICO SUPÉRIOR </t>
  </si>
  <si>
    <t>ICCU-1,129</t>
  </si>
  <si>
    <t>SELLLO VIDRIO PANORAMICO INFERIOR</t>
  </si>
  <si>
    <t>ICCU-1,130</t>
  </si>
  <si>
    <t>FLACHE</t>
  </si>
  <si>
    <t>ICCU-1,131</t>
  </si>
  <si>
    <t xml:space="preserve">UNIDAD CONTROL ECU </t>
  </si>
  <si>
    <t>ICCU-1,132</t>
  </si>
  <si>
    <t>ICCU-1,133</t>
  </si>
  <si>
    <t>AMORTIGUADOR CLARABOYA 210X2</t>
  </si>
  <si>
    <t>ICCU-1,134</t>
  </si>
  <si>
    <t>LLAVE ENCENDIDO (PAR)</t>
  </si>
  <si>
    <t>ICCU-1,135</t>
  </si>
  <si>
    <t>TORNILLO CON TUERCA PASANTE PARA STICK</t>
  </si>
  <si>
    <t>ICCU-1,136</t>
  </si>
  <si>
    <t>TRABAROSCA LIQUIDO PARA TORNILLOS ZAPATAS</t>
  </si>
  <si>
    <t>ICCU-1,137</t>
  </si>
  <si>
    <t>SERVICIO BÁSICO DE REPARACIÓN DE BALDE (PISO Y PAREDES)</t>
  </si>
  <si>
    <t>ICCU-1,138</t>
  </si>
  <si>
    <t>FILTRO AIRE ACONDICIONADO</t>
  </si>
  <si>
    <t>ICCU-1,139</t>
  </si>
  <si>
    <t xml:space="preserve">CARGA DE GAS NITRÓGENO AIRE ACONDICIONADO </t>
  </si>
  <si>
    <t>ICCU-1,140</t>
  </si>
  <si>
    <t xml:space="preserve">PUNTA EXOSTO </t>
  </si>
  <si>
    <t>ICCU-1,141</t>
  </si>
  <si>
    <t>BORNE PARA BATERÍA, RECONSTRUCCIÓN BATERÍA 275H</t>
  </si>
  <si>
    <t>ICCU-1,142</t>
  </si>
  <si>
    <t>CORREA 8PK1700-M</t>
  </si>
  <si>
    <t>ICCU-1,143</t>
  </si>
  <si>
    <t>ABRAZADERA INDUSTRIAL</t>
  </si>
  <si>
    <t>ICCU-1,144</t>
  </si>
  <si>
    <t>PILA BOMBA ELÉCTRICA</t>
  </si>
  <si>
    <t>ICCU-1,145</t>
  </si>
  <si>
    <t xml:space="preserve">BUJE PLATO </t>
  </si>
  <si>
    <t>ICCU-1,146</t>
  </si>
  <si>
    <t>BUJE ADITAMENTO</t>
  </si>
  <si>
    <t>ICCU-1,147</t>
  </si>
  <si>
    <t>ICCU-1,148</t>
  </si>
  <si>
    <t>ICCU-1,149</t>
  </si>
  <si>
    <t>SERVICIO REPARACIÓN DE CABINA GENERAL</t>
  </si>
  <si>
    <t>ICCU-1,150</t>
  </si>
  <si>
    <t>KIT DE MANGUERAS HIDRÁULICAS</t>
  </si>
  <si>
    <t>ICCU-1,151</t>
  </si>
  <si>
    <t>REPARACIÓN INYECTOR (DESARME Y ARME INYECTORES, CAMBIO SELLOS INTERNOS, CAMBIO DE VÁLVULAS ANTIRRETORNO, CAMBIO TOBERAS INYECTOR, PRUEBA EN BANCO; CAMBIO DE CAMISILLAS DE INYECTOR QUE VAN EN LA CULATA, CAMBIO SELLOS DE CAMISILLAS, LAVADO DE CULATA, DESARME Y ARME DE VÁLVULAS DE CULATA PARA LAVADO). (POR DISPONIBILIDAD DEL REPUESTO)</t>
  </si>
  <si>
    <t>ICCU-2,1</t>
  </si>
  <si>
    <t>ICCU-2,2</t>
  </si>
  <si>
    <t>ICCU-2,3</t>
  </si>
  <si>
    <t>ICCU-2,4</t>
  </si>
  <si>
    <t>ICCU-2,5</t>
  </si>
  <si>
    <t>ICCU-2,6</t>
  </si>
  <si>
    <t>ICCU-2,7</t>
  </si>
  <si>
    <t>ICCU-2,8</t>
  </si>
  <si>
    <t>ICCU-2,9</t>
  </si>
  <si>
    <t>ICCU-2,10</t>
  </si>
  <si>
    <t>ICCU-2,11</t>
  </si>
  <si>
    <t>ICCU-2,12</t>
  </si>
  <si>
    <t>ICCU-2,13</t>
  </si>
  <si>
    <t>ICCU-2,14</t>
  </si>
  <si>
    <t>ICCU-2,15</t>
  </si>
  <si>
    <t>ICCU-2,16</t>
  </si>
  <si>
    <t>ICCU-2,17</t>
  </si>
  <si>
    <t>ICCU-2,18</t>
  </si>
  <si>
    <t>ICCU-2,19</t>
  </si>
  <si>
    <t>ICCU-2,20</t>
  </si>
  <si>
    <t>ICCU-2,21</t>
  </si>
  <si>
    <t>ICCU-2,22</t>
  </si>
  <si>
    <t>ICCU-2,23</t>
  </si>
  <si>
    <t>ICCU-2,24</t>
  </si>
  <si>
    <t>ICCU-2,25</t>
  </si>
  <si>
    <t>ICCU-2,26</t>
  </si>
  <si>
    <t>ICCU-2,27</t>
  </si>
  <si>
    <t>ICCU-2,28</t>
  </si>
  <si>
    <t>ICCU-2,29</t>
  </si>
  <si>
    <t>ICCU-2,30</t>
  </si>
  <si>
    <t>ICCU-2,31</t>
  </si>
  <si>
    <t>ICCU-2,32</t>
  </si>
  <si>
    <t>ICCU-2,33</t>
  </si>
  <si>
    <t>ICCU-2,34</t>
  </si>
  <si>
    <t>ICCU-2,35</t>
  </si>
  <si>
    <t>ICCU-2,36</t>
  </si>
  <si>
    <t>ICCU-2,37</t>
  </si>
  <si>
    <t>ICCU-2,38</t>
  </si>
  <si>
    <t>ICCU-2,39</t>
  </si>
  <si>
    <t>ICCU-2,40</t>
  </si>
  <si>
    <t>ICCU-2,41</t>
  </si>
  <si>
    <t>ICCU-2,42</t>
  </si>
  <si>
    <t>ICCU-2,43</t>
  </si>
  <si>
    <t>ICCU-2,44</t>
  </si>
  <si>
    <t>ICCU-2,45</t>
  </si>
  <si>
    <t>ICCU-2,46</t>
  </si>
  <si>
    <t>ICCU-2,47</t>
  </si>
  <si>
    <t>ICCU-2,48</t>
  </si>
  <si>
    <t>ICCU-2,49</t>
  </si>
  <si>
    <t>ICCU-2,50</t>
  </si>
  <si>
    <t>ICCU-2,51</t>
  </si>
  <si>
    <t>ICCU-2,52</t>
  </si>
  <si>
    <t>ICCU-2,53</t>
  </si>
  <si>
    <t>ICCU-2,54</t>
  </si>
  <si>
    <t>ICCU-2,55</t>
  </si>
  <si>
    <t>ICCU-2,56</t>
  </si>
  <si>
    <t>ICCU-2,57</t>
  </si>
  <si>
    <t>ICCU-2,58</t>
  </si>
  <si>
    <t>ICCU-2,59</t>
  </si>
  <si>
    <t>ICCU-2,60</t>
  </si>
  <si>
    <t>ICCU-2,61</t>
  </si>
  <si>
    <t>ICCU-2,62</t>
  </si>
  <si>
    <t>ICCU-2,63</t>
  </si>
  <si>
    <t>ICCU-2,64</t>
  </si>
  <si>
    <t>ICCU-2,65</t>
  </si>
  <si>
    <t>ICCU-2,66</t>
  </si>
  <si>
    <t>ICCU-2,67</t>
  </si>
  <si>
    <t>ICCU-2,68</t>
  </si>
  <si>
    <t>ICCU-2,69</t>
  </si>
  <si>
    <t>ICCU-2,70</t>
  </si>
  <si>
    <t>ICCU-2,71</t>
  </si>
  <si>
    <t>ICCU-2,72</t>
  </si>
  <si>
    <t>ICCU-2,73</t>
  </si>
  <si>
    <t>ICCU-2,74</t>
  </si>
  <si>
    <t>ICCU-2,75</t>
  </si>
  <si>
    <t>ICCU-2,76</t>
  </si>
  <si>
    <t>ICCU-2,77</t>
  </si>
  <si>
    <t>ICCU-2,78</t>
  </si>
  <si>
    <t>ICCU-2,79</t>
  </si>
  <si>
    <t>ICCU-2,80</t>
  </si>
  <si>
    <t>ICCU-2,81</t>
  </si>
  <si>
    <t>ICCU-2,82</t>
  </si>
  <si>
    <t>ICCU-2,83</t>
  </si>
  <si>
    <t>ICCU-2,84</t>
  </si>
  <si>
    <t>ICCU-2,85</t>
  </si>
  <si>
    <t>ICCU-2,86</t>
  </si>
  <si>
    <t>ICCU-2,87</t>
  </si>
  <si>
    <t>ICCU-2,88</t>
  </si>
  <si>
    <t>ICCU-2,89</t>
  </si>
  <si>
    <t>ICCU-2,90</t>
  </si>
  <si>
    <t>ICCU-2,91</t>
  </si>
  <si>
    <t>ICCU-2,92</t>
  </si>
  <si>
    <t>ICCU-2,93</t>
  </si>
  <si>
    <t>ICCU-2,94</t>
  </si>
  <si>
    <t>ICCU-2,95</t>
  </si>
  <si>
    <t>ICCU-2,96</t>
  </si>
  <si>
    <t>ICCU-2,97</t>
  </si>
  <si>
    <t>ICCU-2,98</t>
  </si>
  <si>
    <t>ICCU-2,99</t>
  </si>
  <si>
    <t>ICCU-2,100</t>
  </si>
  <si>
    <t>ICCU-2,101</t>
  </si>
  <si>
    <t>ICCU-2,102</t>
  </si>
  <si>
    <t>ICCU-2,103</t>
  </si>
  <si>
    <t>ICCU-2,104</t>
  </si>
  <si>
    <t>ICCU-2,105</t>
  </si>
  <si>
    <t>ICCU-2,106</t>
  </si>
  <si>
    <t>ICCU-2,107</t>
  </si>
  <si>
    <t>ICCU-2,108</t>
  </si>
  <si>
    <t>ICCU-2,109</t>
  </si>
  <si>
    <t>ICCU-2,110</t>
  </si>
  <si>
    <t>ICCU-2,111</t>
  </si>
  <si>
    <t>ICCU-2,112</t>
  </si>
  <si>
    <t>ICCU-2,113</t>
  </si>
  <si>
    <t>ICCU-2,114</t>
  </si>
  <si>
    <t>ADAPATADOR A 90 DE 7/8 ORING *13/16 ORS</t>
  </si>
  <si>
    <t>ICCU-2,115</t>
  </si>
  <si>
    <t xml:space="preserve">PIN DIENTE BALDES </t>
  </si>
  <si>
    <t>ICCU-2,116</t>
  </si>
  <si>
    <t>RELAY</t>
  </si>
  <si>
    <t>ICCU-2,117</t>
  </si>
  <si>
    <t xml:space="preserve">SEGURO DIENTE BALDE </t>
  </si>
  <si>
    <t>ICCU-2,118</t>
  </si>
  <si>
    <t>SELLO DE FRENO</t>
  </si>
  <si>
    <t>ICCU-2,119</t>
  </si>
  <si>
    <t xml:space="preserve">SELLO DE FRENO </t>
  </si>
  <si>
    <t>ICCU-2,120</t>
  </si>
  <si>
    <t>TORNILLA CUCHILLA G 9 G9 5/8*3</t>
  </si>
  <si>
    <t>ICCU-2,121</t>
  </si>
  <si>
    <t xml:space="preserve">TORNILLO 9/16 * 3/2 CON TUERCA DE SEGURIDAD </t>
  </si>
  <si>
    <t>ICCU-2,122</t>
  </si>
  <si>
    <t>TUERCA HEX G8 UNC G8 UNC5/8</t>
  </si>
  <si>
    <t>ICCU-2,123</t>
  </si>
  <si>
    <t>VALVULA SELLOMATIC</t>
  </si>
  <si>
    <t>ICCU-2,124</t>
  </si>
  <si>
    <t>servicio de soldadura especial en el book</t>
  </si>
  <si>
    <t>ICCU-2,125</t>
  </si>
  <si>
    <t>vidrio lateral trasero superior dercho</t>
  </si>
  <si>
    <t>ICCU-2,126</t>
  </si>
  <si>
    <t xml:space="preserve">servicio instalación vidrio </t>
  </si>
  <si>
    <t>ICCU-2,127</t>
  </si>
  <si>
    <t xml:space="preserve">mantenimiento general sistema de aire acondicionado y recarga del gas del sistema </t>
  </si>
  <si>
    <t>ICCU-2,128</t>
  </si>
  <si>
    <t>SELLANTE URETANO PARA VIDRIO</t>
  </si>
  <si>
    <t>ICCU-2,129</t>
  </si>
  <si>
    <t>porta escobillas</t>
  </si>
  <si>
    <t>ICCU-2,130</t>
  </si>
  <si>
    <t>rodamiento alternador</t>
  </si>
  <si>
    <t>ICCU-2,131</t>
  </si>
  <si>
    <t>SERVICIO DE DIAGNÓSTICO INYECTORES</t>
  </si>
  <si>
    <t>un</t>
  </si>
  <si>
    <t>ICCU-2,132</t>
  </si>
  <si>
    <t>SERVICIO DE DIAGNÓSTICO BOMBA DE INYECCIÓN</t>
  </si>
  <si>
    <t>ICCU-2,133</t>
  </si>
  <si>
    <t>MANTENIMIENTO GENERAL MOTOR DE ARRANQUE</t>
  </si>
  <si>
    <t>ICCU-2,134</t>
  </si>
  <si>
    <t>MANTENIMIENTO GENERAL RADIADOR DE AGUA</t>
  </si>
  <si>
    <t>ICCU-2,135</t>
  </si>
  <si>
    <t>MANTENIMIENTO GENERAL TURBO ALIMENTADOR</t>
  </si>
  <si>
    <t>ICCU-2,136</t>
  </si>
  <si>
    <t xml:space="preserve">BUSHIN </t>
  </si>
  <si>
    <t>ICCU-2,137</t>
  </si>
  <si>
    <t>SUMINISTRO DE EMPAQUETADURA MOTOR (KIT REPARACIÓN)</t>
  </si>
  <si>
    <t>ICCU-2,138</t>
  </si>
  <si>
    <t>SERVICIO ESPECIALIZADO REPARACIÓN MOTOR DE COMBUSTIÓN CAT 4CILINDROS</t>
  </si>
  <si>
    <t>ICCU-2,139</t>
  </si>
  <si>
    <t>SERVICIO DE MANTENIMIENTO CULATA</t>
  </si>
  <si>
    <t>ICCU-2,140</t>
  </si>
  <si>
    <t xml:space="preserve">SERVICIO DE RECTIFICADORA </t>
  </si>
  <si>
    <t>ICCU-2,141</t>
  </si>
  <si>
    <t>SERVICIO PRUEBA HIDROSTÁTICA CULATA</t>
  </si>
  <si>
    <t>ICCU-2,142</t>
  </si>
  <si>
    <t>SUMINISTRO TORNILLOS CULTA TORNILLO TAPA VÁLVULAS</t>
  </si>
  <si>
    <t>ICCU-2,143</t>
  </si>
  <si>
    <t>SUMINISTROS LUBRICADORES DE PISTÓN</t>
  </si>
  <si>
    <t>ICCU-3,1</t>
  </si>
  <si>
    <t>ICCU-3,2</t>
  </si>
  <si>
    <t>ICCU-3,3</t>
  </si>
  <si>
    <t>ICCU-3,4</t>
  </si>
  <si>
    <t>ICCU-3,5</t>
  </si>
  <si>
    <t>ICCU-3,6</t>
  </si>
  <si>
    <t>ICCU-3,7</t>
  </si>
  <si>
    <t>ICCU-3,8</t>
  </si>
  <si>
    <t>ICCU-3,9</t>
  </si>
  <si>
    <t>ICCU-3,10</t>
  </si>
  <si>
    <t>ICCU-3,11</t>
  </si>
  <si>
    <t>ICCU-3,12</t>
  </si>
  <si>
    <t>ICCU-3,13</t>
  </si>
  <si>
    <t>ICCU-3,14</t>
  </si>
  <si>
    <t>ICCU-3,15</t>
  </si>
  <si>
    <t>ICCU-3,16</t>
  </si>
  <si>
    <t>ICCU-3,17</t>
  </si>
  <si>
    <t>ICCU-3,18</t>
  </si>
  <si>
    <t>ICCU-3,19</t>
  </si>
  <si>
    <t>ICCU-3,20</t>
  </si>
  <si>
    <t>ICCU-3,21</t>
  </si>
  <si>
    <t>ICCU-3,22</t>
  </si>
  <si>
    <t>ICCU-3,23</t>
  </si>
  <si>
    <t>ICCU-3,24</t>
  </si>
  <si>
    <t>ICCU-3,25</t>
  </si>
  <si>
    <t>ICCU-3,26</t>
  </si>
  <si>
    <t>ICCU-3,27</t>
  </si>
  <si>
    <t>ICCU-3,28</t>
  </si>
  <si>
    <t>ICCU-3,29</t>
  </si>
  <si>
    <t>ICCU-3,30</t>
  </si>
  <si>
    <t>ICCU-3,31</t>
  </si>
  <si>
    <t>ICCU-3,32</t>
  </si>
  <si>
    <t>ICCU-3,33</t>
  </si>
  <si>
    <t>ICCU-3,34</t>
  </si>
  <si>
    <t>ICCU-3,35</t>
  </si>
  <si>
    <t>ICCU-3,36</t>
  </si>
  <si>
    <t>ICCU-3,37</t>
  </si>
  <si>
    <t>ICCU-3,38</t>
  </si>
  <si>
    <t>ICCU-3,39</t>
  </si>
  <si>
    <t>ICCU-3,40</t>
  </si>
  <si>
    <t>ICCU-3,41</t>
  </si>
  <si>
    <t>ICCU-3,42</t>
  </si>
  <si>
    <t>ICCU-3,43</t>
  </si>
  <si>
    <t>ICCU-3,44</t>
  </si>
  <si>
    <t>ICCU-3,45</t>
  </si>
  <si>
    <t>ICCU-3,46</t>
  </si>
  <si>
    <t>ICCU-3,47</t>
  </si>
  <si>
    <t>ICCU-3,48</t>
  </si>
  <si>
    <t>ICCU-3,49</t>
  </si>
  <si>
    <t>ICCU-3,50</t>
  </si>
  <si>
    <t>ICCU-3,51</t>
  </si>
  <si>
    <t>ICCU-3,52</t>
  </si>
  <si>
    <t xml:space="preserve">RIN </t>
  </si>
  <si>
    <t>ICCU-3,53</t>
  </si>
  <si>
    <t xml:space="preserve">depósito de refrigeración </t>
  </si>
  <si>
    <t>ICCU-3,54</t>
  </si>
  <si>
    <t xml:space="preserve">chapa puerta </t>
  </si>
  <si>
    <t>ICCU-3,55</t>
  </si>
  <si>
    <t xml:space="preserve">perno llanta delantera </t>
  </si>
  <si>
    <t>ICCU-3,56</t>
  </si>
  <si>
    <t xml:space="preserve">espejo lateral con base derecho </t>
  </si>
  <si>
    <t>ICCU-3,57</t>
  </si>
  <si>
    <t>espejo lateral con base izquierdo</t>
  </si>
  <si>
    <t>ICCU-3,58</t>
  </si>
  <si>
    <t xml:space="preserve">kit de seguros de los vidrios </t>
  </si>
  <si>
    <t>ICCU-3,59</t>
  </si>
  <si>
    <t xml:space="preserve">KIT DE EMPAQUETADURA  CILINDRO DE BOOM </t>
  </si>
  <si>
    <t>ICCU-3,60</t>
  </si>
  <si>
    <t>MANGUERA HIDRÁULICA DE 2 in x 1,20 cm CON ACOPLES Y TERMINALES</t>
  </si>
  <si>
    <t>ICCU-3,61</t>
  </si>
  <si>
    <t>ORING EN POLIURETANO</t>
  </si>
  <si>
    <t>ICCU-3,62</t>
  </si>
  <si>
    <t>ORING VIDRIO PUERTA</t>
  </si>
  <si>
    <t>ICCU-3,63</t>
  </si>
  <si>
    <t xml:space="preserve">PASAMURO 7/8 ORING EN CODO </t>
  </si>
  <si>
    <t>ICCU-3,64</t>
  </si>
  <si>
    <t>filtro servo transmisión</t>
  </si>
  <si>
    <t>ICCU-4,1</t>
  </si>
  <si>
    <t>ICCU-4,2</t>
  </si>
  <si>
    <t>ICCU-4,3</t>
  </si>
  <si>
    <t>ICCU-4,4</t>
  </si>
  <si>
    <t>ICCU-4,5</t>
  </si>
  <si>
    <t>ICCU-4,6</t>
  </si>
  <si>
    <t>ICCU-4,7</t>
  </si>
  <si>
    <t>ICCU-4,8</t>
  </si>
  <si>
    <t>ICCU-4,9</t>
  </si>
  <si>
    <t>ICCU-4,10</t>
  </si>
  <si>
    <t>ICCU-4,11</t>
  </si>
  <si>
    <t>ICCU-4,12</t>
  </si>
  <si>
    <t>ICCU-4,13</t>
  </si>
  <si>
    <t>ICCU-4,14</t>
  </si>
  <si>
    <t>ICCU-4,15</t>
  </si>
  <si>
    <t>ICCU-4,16</t>
  </si>
  <si>
    <t>ICCU-4,17</t>
  </si>
  <si>
    <t>ICCU-4,18</t>
  </si>
  <si>
    <t>ICCU-4,19</t>
  </si>
  <si>
    <t>ICCU-4,20</t>
  </si>
  <si>
    <t>ICCU-4,21</t>
  </si>
  <si>
    <t>ICCU-4,22</t>
  </si>
  <si>
    <t>ICCU-4,23</t>
  </si>
  <si>
    <t>ICCU-4,24</t>
  </si>
  <si>
    <t>ICCU-4,25</t>
  </si>
  <si>
    <t>ICCU-4,26</t>
  </si>
  <si>
    <t>ICCU-4,27</t>
  </si>
  <si>
    <t>ICCU-4,28</t>
  </si>
  <si>
    <t>ICCU-4,29</t>
  </si>
  <si>
    <t>ICCU-4,30</t>
  </si>
  <si>
    <t>ICCU-4,31</t>
  </si>
  <si>
    <t>ICCU-4,32</t>
  </si>
  <si>
    <t>ICCU-4,33</t>
  </si>
  <si>
    <t>ICCU-4,34</t>
  </si>
  <si>
    <t>ICCU-4,35</t>
  </si>
  <si>
    <t>ICCU-4,36</t>
  </si>
  <si>
    <t>ICCU-4,37</t>
  </si>
  <si>
    <t>ICCU-4,38</t>
  </si>
  <si>
    <t>ICCU-4,39</t>
  </si>
  <si>
    <t>ICCU-4,40</t>
  </si>
  <si>
    <t>ICCU-4,41</t>
  </si>
  <si>
    <t>ICCU-4,42</t>
  </si>
  <si>
    <t>ICCU-4,43</t>
  </si>
  <si>
    <t>ICCU-4,44</t>
  </si>
  <si>
    <t>ICCU-4,45</t>
  </si>
  <si>
    <t>ICCU-4,46</t>
  </si>
  <si>
    <t>ICCU-4,47</t>
  </si>
  <si>
    <t>ICCU-4,48</t>
  </si>
  <si>
    <t>ICCU-4,49</t>
  </si>
  <si>
    <t>ICCU-4,50</t>
  </si>
  <si>
    <t>ICCU-4,51</t>
  </si>
  <si>
    <t>ICCU-4,52</t>
  </si>
  <si>
    <t>ICCU-4,53</t>
  </si>
  <si>
    <t>ICCU-4,54</t>
  </si>
  <si>
    <t>ICCU-4,55</t>
  </si>
  <si>
    <t>ICCU-4,56</t>
  </si>
  <si>
    <t>ICCU-4,57</t>
  </si>
  <si>
    <t>ICCU-4,58</t>
  </si>
  <si>
    <t>ICCU-4,59</t>
  </si>
  <si>
    <t>ICCU-4,60</t>
  </si>
  <si>
    <t>ICCU-4,61</t>
  </si>
  <si>
    <t>ICCU-4,62</t>
  </si>
  <si>
    <t>ICCU-4,63</t>
  </si>
  <si>
    <t>ICCU-4,64</t>
  </si>
  <si>
    <t>ICCU-4,65</t>
  </si>
  <si>
    <t>ICCU-4,66</t>
  </si>
  <si>
    <t>ICCU-4,67</t>
  </si>
  <si>
    <t>ICCU-4,68</t>
  </si>
  <si>
    <t>ICCU-4,69</t>
  </si>
  <si>
    <t>ICCU-4,70</t>
  </si>
  <si>
    <t>ICCU-4,71</t>
  </si>
  <si>
    <t>ICCU-4,72</t>
  </si>
  <si>
    <t>ICCU-4,73</t>
  </si>
  <si>
    <t>ICCU-4,74</t>
  </si>
  <si>
    <t>ICCU-4,75</t>
  </si>
  <si>
    <t>ICCU-4,76</t>
  </si>
  <si>
    <t>ICCU-4,77</t>
  </si>
  <si>
    <t>ICCU-4,78</t>
  </si>
  <si>
    <t>ICCU-4,79</t>
  </si>
  <si>
    <t>ICCU-4,80</t>
  </si>
  <si>
    <t>ICCU-4,81</t>
  </si>
  <si>
    <t>ICCU-4,82</t>
  </si>
  <si>
    <t>ICCU-4,83</t>
  </si>
  <si>
    <t>ICCU-4,84</t>
  </si>
  <si>
    <t>ICCU-4,85</t>
  </si>
  <si>
    <t>ICCU-4,86</t>
  </si>
  <si>
    <t>ICCU-4,87</t>
  </si>
  <si>
    <t>ICCU-4,88</t>
  </si>
  <si>
    <t>ICCU-4,89</t>
  </si>
  <si>
    <t>ICCU-4,90</t>
  </si>
  <si>
    <t>ICCU-4,91</t>
  </si>
  <si>
    <t>ICCU-4,92</t>
  </si>
  <si>
    <t>ICCU-4,93</t>
  </si>
  <si>
    <t>ICCU-4,94</t>
  </si>
  <si>
    <t>ICCU-4,95</t>
  </si>
  <si>
    <t>ICCU-4,96</t>
  </si>
  <si>
    <t>ICCU-4,97</t>
  </si>
  <si>
    <t>ICCU-4,98</t>
  </si>
  <si>
    <t>ICCU-4,99</t>
  </si>
  <si>
    <t>ICCU-4,100</t>
  </si>
  <si>
    <t>ICCU-4,101</t>
  </si>
  <si>
    <t>ICCU-4,102</t>
  </si>
  <si>
    <t>ICCU-4,103</t>
  </si>
  <si>
    <t>ICCU-4,104</t>
  </si>
  <si>
    <t>ICCU-4,105</t>
  </si>
  <si>
    <t>ICCU-4,106</t>
  </si>
  <si>
    <t>ICCU-4,107</t>
  </si>
  <si>
    <t>ICCU-4,108</t>
  </si>
  <si>
    <t>ICCU-4,109</t>
  </si>
  <si>
    <t>ICCU-4,110</t>
  </si>
  <si>
    <t>ICCU-4,111</t>
  </si>
  <si>
    <t>ICCU-4,112</t>
  </si>
  <si>
    <t>ICCU-4,113</t>
  </si>
  <si>
    <t>ICCU-4,114</t>
  </si>
  <si>
    <t>ICCU-4,115</t>
  </si>
  <si>
    <t>ICCU-4,116</t>
  </si>
  <si>
    <t>ICCU-4,117</t>
  </si>
  <si>
    <t>ICCU-4,118</t>
  </si>
  <si>
    <t>ICCU-4,119</t>
  </si>
  <si>
    <t>ICCU-4,120</t>
  </si>
  <si>
    <t>ICCU-4,121</t>
  </si>
  <si>
    <t>ICCU-4,122</t>
  </si>
  <si>
    <t>ICCU-4,123</t>
  </si>
  <si>
    <t>ICCU-4,124</t>
  </si>
  <si>
    <t>BASE DIENTE ESCARIFICADOR</t>
  </si>
  <si>
    <t>ICCU-4,125</t>
  </si>
  <si>
    <t>SERVICIO METALMECÁNICO ESPECIALIZADO EN RECONSTRUCCIÓN DE DIENTES DE CORONA DE TORNA MESA  (CRESTA, CARA, FLACO Y VALLE)</t>
  </si>
  <si>
    <t>ICCU-4,126</t>
  </si>
  <si>
    <t>varilla medidora de aceite de motor</t>
  </si>
  <si>
    <t>ICCU-4,127</t>
  </si>
  <si>
    <t>ICCU-4,128</t>
  </si>
  <si>
    <t xml:space="preserve">pito de reversa 24 v </t>
  </si>
  <si>
    <t>ICCU-4,129</t>
  </si>
  <si>
    <t>diente riper</t>
  </si>
  <si>
    <t>ICCU-4,130</t>
  </si>
  <si>
    <t>pin diente riper</t>
  </si>
  <si>
    <t>ICCU-4,131</t>
  </si>
  <si>
    <t xml:space="preserve">caucho estribos </t>
  </si>
  <si>
    <t>ICCU-4,132</t>
  </si>
  <si>
    <t>espejo retrovisor izquierdo con base</t>
  </si>
  <si>
    <t>ICCU-4,133</t>
  </si>
  <si>
    <t xml:space="preserve">arandela bracket </t>
  </si>
  <si>
    <t>ICCU-4,134</t>
  </si>
  <si>
    <t xml:space="preserve">arandela segura bracket </t>
  </si>
  <si>
    <t>ICCU-4,135</t>
  </si>
  <si>
    <t>TAPA VALVULA</t>
  </si>
  <si>
    <t>ICCU-4,136</t>
  </si>
  <si>
    <t>LLAVE CAT</t>
  </si>
  <si>
    <t>ICCU-4,137</t>
  </si>
  <si>
    <t xml:space="preserve">LLAVE MASTER CAT </t>
  </si>
  <si>
    <t>ICCU-4,138</t>
  </si>
  <si>
    <t xml:space="preserve">MANGERA R15  1/2 </t>
  </si>
  <si>
    <t>ICCU-4,139</t>
  </si>
  <si>
    <t>MANGERA R15 3/8</t>
  </si>
  <si>
    <t>ICCU-4,140</t>
  </si>
  <si>
    <t>MANGUERA HIDRAULICA 1/4</t>
  </si>
  <si>
    <t>ICCU-4,141</t>
  </si>
  <si>
    <t xml:space="preserve">PITO CORNETA  2PCS CON RELAY </t>
  </si>
  <si>
    <t>ICCU-4,142</t>
  </si>
  <si>
    <t>SOBRE ESQUINERAS</t>
  </si>
  <si>
    <t>ICCU-4,143</t>
  </si>
  <si>
    <t>ICCU-4,144</t>
  </si>
  <si>
    <t>CILINDRO DE MANDOS CONSOLA OPERADOR</t>
  </si>
  <si>
    <t>ICCU-5,1</t>
  </si>
  <si>
    <t>ICCU-5,2</t>
  </si>
  <si>
    <t>ICCU-5,3</t>
  </si>
  <si>
    <t>ICCU-5,4</t>
  </si>
  <si>
    <t>ICCU-5,5</t>
  </si>
  <si>
    <t>ICCU-5,6</t>
  </si>
  <si>
    <t>ICCU-5,7</t>
  </si>
  <si>
    <t>ICCU-5,8</t>
  </si>
  <si>
    <t>ICCU-5,9</t>
  </si>
  <si>
    <t>ICCU-5,10</t>
  </si>
  <si>
    <t>ICCU-5,11</t>
  </si>
  <si>
    <t>ICCU-5,12</t>
  </si>
  <si>
    <t>ICCU-5,13</t>
  </si>
  <si>
    <t>ICCU-5,14</t>
  </si>
  <si>
    <t>ICCU-5,15</t>
  </si>
  <si>
    <t>ICCU-5,16</t>
  </si>
  <si>
    <t>ICCU-5,17</t>
  </si>
  <si>
    <t>ICCU-5,18</t>
  </si>
  <si>
    <t>ICCU-5,19</t>
  </si>
  <si>
    <t>ICCU-5,20</t>
  </si>
  <si>
    <t>ICCU-5,21</t>
  </si>
  <si>
    <t>ICCU-5,22</t>
  </si>
  <si>
    <t>ICCU-5,23</t>
  </si>
  <si>
    <t>ICCU-5,24</t>
  </si>
  <si>
    <t>ICCU-5,25</t>
  </si>
  <si>
    <t>ICCU-5,26</t>
  </si>
  <si>
    <t>ICCU-5,27</t>
  </si>
  <si>
    <t>ICCU-5,28</t>
  </si>
  <si>
    <t>ICCU-5,29</t>
  </si>
  <si>
    <t>ICCU-5,30</t>
  </si>
  <si>
    <t xml:space="preserve">pito de reversa 12 v </t>
  </si>
  <si>
    <t>ICCU-5,31</t>
  </si>
  <si>
    <t xml:space="preserve">bombillo farola </t>
  </si>
  <si>
    <t>ICCU-5,32</t>
  </si>
  <si>
    <t xml:space="preserve">espejo retrovisor </t>
  </si>
  <si>
    <t>ICCU-5,33</t>
  </si>
  <si>
    <t xml:space="preserve">plumillas </t>
  </si>
  <si>
    <t>ICCU-5,34</t>
  </si>
  <si>
    <t xml:space="preserve">filtro trampa con sensor </t>
  </si>
  <si>
    <t>ICCU-5,35</t>
  </si>
  <si>
    <t>chapa compartimiento de motor</t>
  </si>
  <si>
    <t>ICCU-6,1</t>
  </si>
  <si>
    <t>ICCU-6,2</t>
  </si>
  <si>
    <t>ICCU-6,3</t>
  </si>
  <si>
    <t>ICCU-6,4</t>
  </si>
  <si>
    <t>ICCU-6,5</t>
  </si>
  <si>
    <t>ICCU-6,6</t>
  </si>
  <si>
    <t>ICCU-6,7</t>
  </si>
  <si>
    <t>ICCU-6,8</t>
  </si>
  <si>
    <t>ICCU-6,9</t>
  </si>
  <si>
    <t>ICCU-6,10</t>
  </si>
  <si>
    <t>ICCU-6,11</t>
  </si>
  <si>
    <t>ICCU-6,12</t>
  </si>
  <si>
    <t>ICCU-6,13</t>
  </si>
  <si>
    <t>ICCU-6,14</t>
  </si>
  <si>
    <t>ICCU-6,15</t>
  </si>
  <si>
    <t>ICCU-6,16</t>
  </si>
  <si>
    <t>ICCU-6,17</t>
  </si>
  <si>
    <t>ICCU-6,18</t>
  </si>
  <si>
    <t>ICCU-6,19</t>
  </si>
  <si>
    <t>ICCU-6,20</t>
  </si>
  <si>
    <t>ICCU-6,21</t>
  </si>
  <si>
    <t>ICCU-6,22</t>
  </si>
  <si>
    <t>ICCU-6,23</t>
  </si>
  <si>
    <t>ICCU-6,24</t>
  </si>
  <si>
    <t>ICCU-6,25</t>
  </si>
  <si>
    <t>ICCU-6,26</t>
  </si>
  <si>
    <t>ICCU-6,27</t>
  </si>
  <si>
    <t>ICCU-6,28</t>
  </si>
  <si>
    <t>ICCU-6,29</t>
  </si>
  <si>
    <t>ICCU-6,30</t>
  </si>
  <si>
    <t>ICCU-6,31</t>
  </si>
  <si>
    <t>ICCU-6,32</t>
  </si>
  <si>
    <t>ICCU-6,33</t>
  </si>
  <si>
    <t>ICCU-6,34</t>
  </si>
  <si>
    <t>ICCU-6,35</t>
  </si>
  <si>
    <t>ICCU-6,36</t>
  </si>
  <si>
    <t>ICCU-6,37</t>
  </si>
  <si>
    <t>ICCU-6,38</t>
  </si>
  <si>
    <t>ICCU-6,39</t>
  </si>
  <si>
    <t>ICCU-6,40</t>
  </si>
  <si>
    <t>ICCU-6,41</t>
  </si>
  <si>
    <t>ICCU-6,42</t>
  </si>
  <si>
    <t>ICCU-6,43</t>
  </si>
  <si>
    <t>ICCU-6,44</t>
  </si>
  <si>
    <t>ICCU-6,45</t>
  </si>
  <si>
    <t>ICCU-6,46</t>
  </si>
  <si>
    <t>ICCU-6,47</t>
  </si>
  <si>
    <t>ICCU-6,48</t>
  </si>
  <si>
    <t>ICCU-6,49</t>
  </si>
  <si>
    <t>ICCU-6,50</t>
  </si>
  <si>
    <t>ICCU-6,51</t>
  </si>
  <si>
    <t>ICCU-6,52</t>
  </si>
  <si>
    <t>ICCU-6,53</t>
  </si>
  <si>
    <t>ICCU-6,54</t>
  </si>
  <si>
    <t>ICCU-6,55</t>
  </si>
  <si>
    <t>manguera de lubricación de turbo</t>
  </si>
  <si>
    <t>ICCU-6,56</t>
  </si>
  <si>
    <t xml:space="preserve">retenedor motor de vibración </t>
  </si>
  <si>
    <t>ICCU-6,57</t>
  </si>
  <si>
    <t>chapa capó</t>
  </si>
  <si>
    <t>ICCU-6,58</t>
  </si>
  <si>
    <t>tapa tanque de combustible</t>
  </si>
  <si>
    <t>ICCU-6,59</t>
  </si>
  <si>
    <t xml:space="preserve">tapa aceite de motor </t>
  </si>
  <si>
    <t>ICCU-6,60</t>
  </si>
  <si>
    <t>VIDRIO BASCULANTE PUERTA IZQUIERDA</t>
  </si>
  <si>
    <t>ICCU-6,61</t>
  </si>
  <si>
    <t xml:space="preserve">ARANDELA SEGURO </t>
  </si>
  <si>
    <t>ICCU-6,62</t>
  </si>
  <si>
    <t>TORNILLO HEXAGONAL 14X50 MM 2.00</t>
  </si>
  <si>
    <t>ICCU-6,63</t>
  </si>
  <si>
    <t>ICCU-6,64</t>
  </si>
  <si>
    <t xml:space="preserve">TUERCA HEXAGONAL MM2.00 14 ZONG </t>
  </si>
  <si>
    <t>ICCU-6,65</t>
  </si>
  <si>
    <t>ICCU-6,66</t>
  </si>
  <si>
    <t>ARANDELA DE 1/4</t>
  </si>
  <si>
    <t>ICCU-6,67</t>
  </si>
  <si>
    <t>ICCU-7,1</t>
  </si>
  <si>
    <t>ICCU-7,2</t>
  </si>
  <si>
    <t>ICCU-7,3</t>
  </si>
  <si>
    <t>ICCU-7,4</t>
  </si>
  <si>
    <t>ICCU-7,5</t>
  </si>
  <si>
    <t>ICCU-7,6</t>
  </si>
  <si>
    <t>ICCU-7,7</t>
  </si>
  <si>
    <t>ICCU-7,8</t>
  </si>
  <si>
    <t>ICCU-7,9</t>
  </si>
  <si>
    <t>ICCU-7,10</t>
  </si>
  <si>
    <t>ICCU-7,11</t>
  </si>
  <si>
    <t>ICCU-7,12</t>
  </si>
  <si>
    <t>ICCU-7,13</t>
  </si>
  <si>
    <t>ICCU-7,14</t>
  </si>
  <si>
    <t>ICCU-7,15</t>
  </si>
  <si>
    <t>ICCU-7,16</t>
  </si>
  <si>
    <t>ICCU-7,17</t>
  </si>
  <si>
    <t>ICCU-7,18</t>
  </si>
  <si>
    <t>ICCU-7,19</t>
  </si>
  <si>
    <t>ICCU-7,20</t>
  </si>
  <si>
    <t>ICCU-7,21</t>
  </si>
  <si>
    <t>ICCU-7,22</t>
  </si>
  <si>
    <t>ICCU-7,23</t>
  </si>
  <si>
    <t>ICCU-7,24</t>
  </si>
  <si>
    <t>ICCU-7,25</t>
  </si>
  <si>
    <t>ICCU-7,26</t>
  </si>
  <si>
    <t>ICCU-7,27</t>
  </si>
  <si>
    <t>ICCU-7,28</t>
  </si>
  <si>
    <t>ICCU-7,29</t>
  </si>
  <si>
    <t>ICCU-7,31</t>
  </si>
  <si>
    <t>ICCU-7,32</t>
  </si>
  <si>
    <t>ICCU-7,33</t>
  </si>
  <si>
    <t>ICCU-7,34</t>
  </si>
  <si>
    <t>ICCU-7,35</t>
  </si>
  <si>
    <t>ICCU-7,36</t>
  </si>
  <si>
    <t>ICCU-7,37</t>
  </si>
  <si>
    <t>ICCU-7,38</t>
  </si>
  <si>
    <t>ICCU-7,39</t>
  </si>
  <si>
    <t>ICCU-7,40</t>
  </si>
  <si>
    <t>ICCU-7,41</t>
  </si>
  <si>
    <t>ICCU-7,42</t>
  </si>
  <si>
    <t>ICCU-7,43</t>
  </si>
  <si>
    <t>ICCU-7,44</t>
  </si>
  <si>
    <t>ICCU-7,45</t>
  </si>
  <si>
    <t>ICCU-7,46</t>
  </si>
  <si>
    <t>ICCU-7,47</t>
  </si>
  <si>
    <t>ICCU-7,48</t>
  </si>
  <si>
    <t>ICCU-7,49</t>
  </si>
  <si>
    <t>ICCU-7,50</t>
  </si>
  <si>
    <t>ICCU-7,51</t>
  </si>
  <si>
    <t>ICCU-7,52</t>
  </si>
  <si>
    <t>ICCU-7,53</t>
  </si>
  <si>
    <t>ICCU-7,54</t>
  </si>
  <si>
    <t>ICCU-7,55</t>
  </si>
  <si>
    <t>ICCU-7,56</t>
  </si>
  <si>
    <t>ICCU-7,57</t>
  </si>
  <si>
    <t>ICCU-7,58</t>
  </si>
  <si>
    <t>ICCU-7,59</t>
  </si>
  <si>
    <t>ICCU-7,60</t>
  </si>
  <si>
    <t>ICCU-7,61</t>
  </si>
  <si>
    <t>ICCU-7,62</t>
  </si>
  <si>
    <t>ICCU-7,63</t>
  </si>
  <si>
    <t>ICCU-7,64</t>
  </si>
  <si>
    <t>ICCU-7,65</t>
  </si>
  <si>
    <t>ICCU-7,66</t>
  </si>
  <si>
    <t>ICCU-7,67</t>
  </si>
  <si>
    <t>ICCU-7,68</t>
  </si>
  <si>
    <t>ICCU-7,69</t>
  </si>
  <si>
    <t>ICCU-7,70</t>
  </si>
  <si>
    <t>ICCU-7,71</t>
  </si>
  <si>
    <t>ICCU-7,72</t>
  </si>
  <si>
    <t>ICCU-7,73</t>
  </si>
  <si>
    <t>ICCU-7,74</t>
  </si>
  <si>
    <t>ICCU-7,75</t>
  </si>
  <si>
    <t>ICCU-7,76</t>
  </si>
  <si>
    <t>ICCU-7,77</t>
  </si>
  <si>
    <t>ICCU-7,78</t>
  </si>
  <si>
    <t>ICCU-7,79</t>
  </si>
  <si>
    <t>ICCU-7,80</t>
  </si>
  <si>
    <t>ICCU-7,81</t>
  </si>
  <si>
    <t>ICCU-7,82</t>
  </si>
  <si>
    <t>ICCU-7,83</t>
  </si>
  <si>
    <t>ICCU-7,84</t>
  </si>
  <si>
    <t>ICCU-7,85</t>
  </si>
  <si>
    <t>ICCU-7,86</t>
  </si>
  <si>
    <t>ICCU-7,87</t>
  </si>
  <si>
    <t>ICCU-7,88</t>
  </si>
  <si>
    <t>ICCU-7,89</t>
  </si>
  <si>
    <t>ICCU-7,90</t>
  </si>
  <si>
    <t>ICCU-7,91</t>
  </si>
  <si>
    <t>ICCU-7,92</t>
  </si>
  <si>
    <t>ICCU-7,93</t>
  </si>
  <si>
    <t>ICCU-7,94</t>
  </si>
  <si>
    <t>ICCU-7,95</t>
  </si>
  <si>
    <t>ICCU-7,96</t>
  </si>
  <si>
    <t>ICCU-7,97</t>
  </si>
  <si>
    <t>ICCU-7,98</t>
  </si>
  <si>
    <t>ICCU-7,99</t>
  </si>
  <si>
    <t>ICCU-7,100</t>
  </si>
  <si>
    <t>ICCU-7,101</t>
  </si>
  <si>
    <t>ICCU-7,102</t>
  </si>
  <si>
    <t>ICCU-7,103</t>
  </si>
  <si>
    <t>ICCU-7,104</t>
  </si>
  <si>
    <t>ICCU-7,105</t>
  </si>
  <si>
    <t>ICCU-7,106</t>
  </si>
  <si>
    <t>ICCU-7,107</t>
  </si>
  <si>
    <t>ICCU-7,108</t>
  </si>
  <si>
    <t>ICCU-7,109</t>
  </si>
  <si>
    <t>ICCU-7,110</t>
  </si>
  <si>
    <t>ICCU-7,111</t>
  </si>
  <si>
    <t>ICCU-7,112</t>
  </si>
  <si>
    <t>ICCU-7,113</t>
  </si>
  <si>
    <t>ICCU-7,114</t>
  </si>
  <si>
    <t>ICCU-7,115</t>
  </si>
  <si>
    <t>ICCU-7,116</t>
  </si>
  <si>
    <t>ICCU-7,117</t>
  </si>
  <si>
    <t>ICCU-7,118</t>
  </si>
  <si>
    <t>ICCU-7,119</t>
  </si>
  <si>
    <t>ICCU-7,120</t>
  </si>
  <si>
    <t>ICCU-7,121</t>
  </si>
  <si>
    <t>ICCU-7,122</t>
  </si>
  <si>
    <t>ICCU-7,123</t>
  </si>
  <si>
    <t>ICCU-7,124</t>
  </si>
  <si>
    <t>ICCU-7,125</t>
  </si>
  <si>
    <t>ICCU-7,126</t>
  </si>
  <si>
    <t>ICCU-7,127</t>
  </si>
  <si>
    <t>ICCU-7,128</t>
  </si>
  <si>
    <t>ABRAZADERA 1/2</t>
  </si>
  <si>
    <t>ICCU-7,129</t>
  </si>
  <si>
    <t>ABRAZADERA 3/4</t>
  </si>
  <si>
    <t>ICCU-7,130</t>
  </si>
  <si>
    <t>ABRAZADERA INOXIDABLE 1-1/4</t>
  </si>
  <si>
    <t>ICCU-7,131</t>
  </si>
  <si>
    <t>ALINEACION Y BALANCEO</t>
  </si>
  <si>
    <t>ICCU-7,132</t>
  </si>
  <si>
    <t>BOMBILLO 3157A</t>
  </si>
  <si>
    <t>ICCU-7,133</t>
  </si>
  <si>
    <t>BOMBILLO P21</t>
  </si>
  <si>
    <t>ICCU-7,134</t>
  </si>
  <si>
    <t>KIT MANTENIMIENTO FRENO DE AHOGO</t>
  </si>
  <si>
    <t>ICCU-7,135</t>
  </si>
  <si>
    <t xml:space="preserve">VALVULA SELLOMATIC LARGA PARA RIN 22,5 </t>
  </si>
  <si>
    <t>ICCU-7,136</t>
  </si>
  <si>
    <t xml:space="preserve">DESMOTE Y MONTE DE BRAZO DE LA DIRECCION </t>
  </si>
  <si>
    <t>ICCU-7,137</t>
  </si>
  <si>
    <t>HOJA RESORTE TRAS HI 4700/1</t>
  </si>
  <si>
    <t>ICCU-7,138</t>
  </si>
  <si>
    <t>HOJA RESORTE TRAS HI 4700/2 AD</t>
  </si>
  <si>
    <t>ICCU-7,139</t>
  </si>
  <si>
    <t>HOJA RESORTE TRAS HI 4700/3</t>
  </si>
  <si>
    <t>ICCU-7,140</t>
  </si>
  <si>
    <t>JUEGO DE ACOPLES FRENO DE 1/2*3/8</t>
  </si>
  <si>
    <t>ICCU-7,141</t>
  </si>
  <si>
    <t>MANGUERA DE SUCCION 1-1/4</t>
  </si>
  <si>
    <t>ICCU-7,142</t>
  </si>
  <si>
    <t>MANGUERA J1402 DE 1/2 JASON</t>
  </si>
  <si>
    <t>ICCU-7,143</t>
  </si>
  <si>
    <t xml:space="preserve">RELE MINI 5 PINES 12V </t>
  </si>
  <si>
    <t>ICCU-7,144</t>
  </si>
  <si>
    <t>INYECTOR ISB-ISF 3.8</t>
  </si>
  <si>
    <t>ICCU-7,145</t>
  </si>
  <si>
    <t>PEGANTAKE</t>
  </si>
  <si>
    <t>ICCU-7,146</t>
  </si>
  <si>
    <t xml:space="preserve">TOMA FUERZA SISTEMA NEUMATICO </t>
  </si>
  <si>
    <t>ICCU-7,147</t>
  </si>
  <si>
    <t>TORNILLO CENTRAL G5 1/2 * 10 CT</t>
  </si>
  <si>
    <t>ICCU-7,148</t>
  </si>
  <si>
    <t>TORNILLO HEXAGONAL 12MM</t>
  </si>
  <si>
    <t>ICCU-7,149</t>
  </si>
  <si>
    <t xml:space="preserve">CAMBIO BISAGRAS DEL VOLCO </t>
  </si>
  <si>
    <t>ICCU-7,150</t>
  </si>
  <si>
    <t>TORNILLOS VARIOS</t>
  </si>
  <si>
    <t>ICCU-7,151</t>
  </si>
  <si>
    <t xml:space="preserve">UREA GALON </t>
  </si>
  <si>
    <t>ICCU-7,152</t>
  </si>
  <si>
    <t>porta grapa muelle</t>
  </si>
  <si>
    <t>ICCU-7,153</t>
  </si>
  <si>
    <t xml:space="preserve">varilla pedal del embrague </t>
  </si>
  <si>
    <t>ICCU-7,154</t>
  </si>
  <si>
    <t xml:space="preserve">esparrago con tuerca </t>
  </si>
  <si>
    <t>ICCU-7,155</t>
  </si>
  <si>
    <t xml:space="preserve">soporte cabina </t>
  </si>
  <si>
    <t>ICCU-7,156</t>
  </si>
  <si>
    <t>abrazadera de muelle trasero</t>
  </si>
  <si>
    <t>ICCU-7,157</t>
  </si>
  <si>
    <t>pera de reversa</t>
  </si>
  <si>
    <t>ICCU-7,158</t>
  </si>
  <si>
    <t>instalación de neumatico del control de levante del volcó</t>
  </si>
  <si>
    <t>ICCU-7,159</t>
  </si>
  <si>
    <t xml:space="preserve">manguera neumática camara de freno </t>
  </si>
  <si>
    <t>ICCU-7,160</t>
  </si>
  <si>
    <t>recorrería neumatico</t>
  </si>
  <si>
    <t>ICCU-7,161</t>
  </si>
  <si>
    <t>control de levante wslo volcó</t>
  </si>
  <si>
    <t>ICCU-7,162</t>
  </si>
  <si>
    <t>cambio de valaca del auto carpado</t>
  </si>
  <si>
    <t>ICCU-7,163</t>
  </si>
  <si>
    <t xml:space="preserve">termostato de dilación térmica para motor diésel </t>
  </si>
  <si>
    <t>ICCU-7,164</t>
  </si>
  <si>
    <t>TUERCA ESPARRAGO</t>
  </si>
  <si>
    <t>ICCU-7,165</t>
  </si>
  <si>
    <t xml:space="preserve">SOPORTE DE ESPEJO DELANTERO RETROVISOR 
FABRICADO CON LAMINA </t>
  </si>
  <si>
    <t>ICCU-7,166</t>
  </si>
  <si>
    <t xml:space="preserve">REUBICACION DEL MANGUERAS NEUMATICAS DEL BAJO </t>
  </si>
  <si>
    <t>ICCU-7,167</t>
  </si>
  <si>
    <t>Empaquetadura caja</t>
  </si>
  <si>
    <t>ICCU-7,168</t>
  </si>
  <si>
    <t>Pera cambios</t>
  </si>
  <si>
    <t>ICCU-7,169</t>
  </si>
  <si>
    <t>Retenedor eje Toma</t>
  </si>
  <si>
    <t>ICCU-7,170</t>
  </si>
  <si>
    <t>Retenedor salida caja</t>
  </si>
  <si>
    <t>ICCU-7,171</t>
  </si>
  <si>
    <t>Cepillado de volante</t>
  </si>
  <si>
    <t>ICCU-7,172</t>
  </si>
  <si>
    <t>ENDEREZAR SOPORTE DE PLACA</t>
  </si>
  <si>
    <t>ICCU-7,173</t>
  </si>
  <si>
    <t>CHUMACERA</t>
  </si>
  <si>
    <t>ICCU-7,174</t>
  </si>
  <si>
    <t>LLAVE DE ENCENDIDO</t>
  </si>
  <si>
    <t>ICCU-7,175</t>
  </si>
  <si>
    <t>INSERTOR DE 1/2</t>
  </si>
  <si>
    <t>ICCU-7,176</t>
  </si>
  <si>
    <t>ICCU-7,177</t>
  </si>
  <si>
    <t xml:space="preserve">RACOR B69 </t>
  </si>
  <si>
    <t>ICCU-7,178</t>
  </si>
  <si>
    <t xml:space="preserve">REEMPLAZAR SENSOR DE RUEDA </t>
  </si>
  <si>
    <t>ICCU-7,179</t>
  </si>
  <si>
    <t xml:space="preserve">ABRAZADERA PLASTICAS MEDIANAS </t>
  </si>
  <si>
    <t>ICCU-7,180</t>
  </si>
  <si>
    <t xml:space="preserve">SENSOR FRENO ABS </t>
  </si>
  <si>
    <t>ICCU-7,181</t>
  </si>
  <si>
    <t xml:space="preserve">FILTRO SEPARADOR </t>
  </si>
  <si>
    <t>ICCU-7,182</t>
  </si>
  <si>
    <t xml:space="preserve">FILTRO SENSOR </t>
  </si>
  <si>
    <t>ICCU-7,183</t>
  </si>
  <si>
    <t xml:space="preserve">DESENGRASANTE </t>
  </si>
  <si>
    <t>ICCU-7,184</t>
  </si>
  <si>
    <t>MANGERA R15  1/2 RETORNO TANQUE HIDRAULICO</t>
  </si>
  <si>
    <t>ICCU-7,185</t>
  </si>
  <si>
    <t>CABLE No 0</t>
  </si>
  <si>
    <t>ICCU-7,186</t>
  </si>
  <si>
    <t>TERMINAL OJO CABLE No 0</t>
  </si>
  <si>
    <t>ICCU-7,187</t>
  </si>
  <si>
    <t xml:space="preserve">EMPAQUE ARAMIDAS 1/16 </t>
  </si>
  <si>
    <t>ICCU-7,188</t>
  </si>
  <si>
    <t>TENSOR COMPLETA CORREA DE ACCESORIOS</t>
  </si>
  <si>
    <t>ICCU-7,189</t>
  </si>
  <si>
    <t>MANGUERA RADIADOR</t>
  </si>
  <si>
    <t>ICCU-7,190</t>
  </si>
  <si>
    <t>ICCU-7,191</t>
  </si>
  <si>
    <t xml:space="preserve">SENSOR DE AMBIENTA </t>
  </si>
  <si>
    <t>ICCU-7,192</t>
  </si>
  <si>
    <t>BOCIN TAMDEN</t>
  </si>
  <si>
    <t>ICCU-7,193</t>
  </si>
  <si>
    <t xml:space="preserve">EMPAQUE EJE HUECOS </t>
  </si>
  <si>
    <t>ICCU-7,194</t>
  </si>
  <si>
    <t>RETENEDOR 50*63*8</t>
  </si>
  <si>
    <t>ICCU-7,195</t>
  </si>
  <si>
    <t xml:space="preserve">BRAZO LIMPIABRISAS </t>
  </si>
  <si>
    <t>ICCU-7,196</t>
  </si>
  <si>
    <t>SENSOR DE PRESION</t>
  </si>
  <si>
    <t>ICCU-7,197</t>
  </si>
  <si>
    <t>TAPA SEGURO COMBUSTIBLE</t>
  </si>
  <si>
    <t>ICCU-7,198</t>
  </si>
  <si>
    <t>TAPA COMBUSTIBLE INTER 4300</t>
  </si>
  <si>
    <t>ICCU-7,199</t>
  </si>
  <si>
    <t xml:space="preserve">ROLLO CINTA REFLECTIVA ROJA Y BLANCA </t>
  </si>
  <si>
    <t>ICCU-7,200</t>
  </si>
  <si>
    <t xml:space="preserve">ROLLO CINTA REFLECTIVA ROJA </t>
  </si>
  <si>
    <t>ICCU-7,201</t>
  </si>
  <si>
    <t>ESPEJO LATERAL CON BRAZO COMPLETO</t>
  </si>
  <si>
    <t>ICCU-7,202</t>
  </si>
  <si>
    <t>REVISIÓN DE FRENOS</t>
  </si>
  <si>
    <t>ICCU-7,203</t>
  </si>
  <si>
    <t>EMPAQUETADURA DE LA BOMBA PRINCIPAL DE FRENO</t>
  </si>
  <si>
    <t>ICCU-7,204</t>
  </si>
  <si>
    <t>REVISIÓN DEL SISTEMA ABS</t>
  </si>
  <si>
    <t>ICCU-7,205</t>
  </si>
  <si>
    <t>REPARACIÓN SECADORA</t>
  </si>
  <si>
    <t>ICCU-7,206</t>
  </si>
  <si>
    <t>AJUSTE MTTO ENGRASE DE ROTULAS DE BRAZO DIRÉ</t>
  </si>
  <si>
    <t>ICCU-7,207</t>
  </si>
  <si>
    <t>DESMONTE BRAZO DIRECCIÓN Y BARRA TRANSA</t>
  </si>
  <si>
    <t>ICCU-7,208</t>
  </si>
  <si>
    <t>REVISIÓN DEL TANQUE SOLTANDO TAPA PRINCIPAL</t>
  </si>
  <si>
    <t>ICCU-7,209</t>
  </si>
  <si>
    <t>CORRECCIÓN DE FUGAS EN LA BOMBA DE RETORNO</t>
  </si>
  <si>
    <t>ICCU-7,210</t>
  </si>
  <si>
    <t>SOLDADURA EN EL PISO DEL VOLCÓ</t>
  </si>
  <si>
    <t>ICCU-7,211</t>
  </si>
  <si>
    <t>TORNILLOS BOCÍN</t>
  </si>
  <si>
    <t>ICCU-8,1</t>
  </si>
  <si>
    <t>ICCU-8,2</t>
  </si>
  <si>
    <t>ICCU-8,3</t>
  </si>
  <si>
    <t>ICCU-8,4</t>
  </si>
  <si>
    <t>ICCU-8,5</t>
  </si>
  <si>
    <t>ICCU-8,6</t>
  </si>
  <si>
    <t>ICCU-8,7</t>
  </si>
  <si>
    <t>ICCU-8,8</t>
  </si>
  <si>
    <t>ICCU-8,9</t>
  </si>
  <si>
    <t>ICCU-8,10</t>
  </si>
  <si>
    <t>ICCU-8,11</t>
  </si>
  <si>
    <t>ICCU-8,12</t>
  </si>
  <si>
    <t>ICCU-8,13</t>
  </si>
  <si>
    <t>ICCU-8,14</t>
  </si>
  <si>
    <t>ICCU-8,15</t>
  </si>
  <si>
    <t>ICCU-8,16</t>
  </si>
  <si>
    <t>ICCU-8,17</t>
  </si>
  <si>
    <t>ICCU-8,18</t>
  </si>
  <si>
    <t>ICCU-8,19</t>
  </si>
  <si>
    <t>ICCU-8,20</t>
  </si>
  <si>
    <t>ICCU-8,21</t>
  </si>
  <si>
    <t>ICCU-8,22</t>
  </si>
  <si>
    <t>ICCU-8,23</t>
  </si>
  <si>
    <t>ICCU-8,24</t>
  </si>
  <si>
    <t>ICCU-8,25</t>
  </si>
  <si>
    <t>ICCU-8,26</t>
  </si>
  <si>
    <t>ICCU-8,27</t>
  </si>
  <si>
    <t>ICCU-8,28</t>
  </si>
  <si>
    <t>ICCU-8,29</t>
  </si>
  <si>
    <t>ICCU-8,30</t>
  </si>
  <si>
    <t>ICCU-8,31</t>
  </si>
  <si>
    <t>ICCU-8,32</t>
  </si>
  <si>
    <t>ICCU-8,33</t>
  </si>
  <si>
    <t>ICCU-8,34</t>
  </si>
  <si>
    <t>ICCU-8,35</t>
  </si>
  <si>
    <t>ICCU-8,36</t>
  </si>
  <si>
    <t>ICCU-8,37</t>
  </si>
  <si>
    <t>ICCU-8,38</t>
  </si>
  <si>
    <t>ICCU-8,39</t>
  </si>
  <si>
    <t>ICCU-8,40</t>
  </si>
  <si>
    <t>ICCU-8,41</t>
  </si>
  <si>
    <t>ICCU-8,42</t>
  </si>
  <si>
    <t>ICCU-8,43</t>
  </si>
  <si>
    <t>ICCU-8,44</t>
  </si>
  <si>
    <t>ICCU-8,45</t>
  </si>
  <si>
    <t>ICCU-8,46</t>
  </si>
  <si>
    <t>ICCU-8,47</t>
  </si>
  <si>
    <t>ICCU-8,48</t>
  </si>
  <si>
    <t>ICCU-8,49</t>
  </si>
  <si>
    <t>ICCU-8,50</t>
  </si>
  <si>
    <t>ICCU-8,51</t>
  </si>
  <si>
    <t>ICCU-8,52</t>
  </si>
  <si>
    <t>ICCU-8,53</t>
  </si>
  <si>
    <t>ICCU-8,54</t>
  </si>
  <si>
    <t>ICCU-8,55</t>
  </si>
  <si>
    <t>ICCU-8,56</t>
  </si>
  <si>
    <t xml:space="preserve">CADENA * 6 METROS </t>
  </si>
  <si>
    <t>ICCU-8,57</t>
  </si>
  <si>
    <t>grapa redonda 7/8 x 5 x 13 1/2 c-t</t>
  </si>
  <si>
    <t>ICCU-8,58</t>
  </si>
  <si>
    <t>tornillo central g5 1/2 x 8 c-t</t>
  </si>
  <si>
    <t>ICCU-8,59</t>
  </si>
  <si>
    <t>tensor graduable completo 13</t>
  </si>
  <si>
    <t>ICCU-8,60</t>
  </si>
  <si>
    <t>buje tensor ampro tow car</t>
  </si>
  <si>
    <t>ICCU-8,61</t>
  </si>
  <si>
    <t>arandela industrial 7/8</t>
  </si>
  <si>
    <t>ICCU-8,62</t>
  </si>
  <si>
    <t>arandela industrial 1/2</t>
  </si>
  <si>
    <t>ICCU-8,63</t>
  </si>
  <si>
    <t>CADENA ACERO G80 3/8 NEGRA CERTIFICADA</t>
  </si>
  <si>
    <t>ICCU-8,64</t>
  </si>
  <si>
    <t>JUEGO DE EXPLORADORA LINEAL</t>
  </si>
  <si>
    <t>ICCU-8,65</t>
  </si>
  <si>
    <t>JUEGO EXPLORADORA BOMPER</t>
  </si>
  <si>
    <t>ICCU-8,66</t>
  </si>
  <si>
    <t>CUCUYO LATERAL TIPO ESTRELLA</t>
  </si>
  <si>
    <t>ICCU-8,67</t>
  </si>
  <si>
    <t>MANGUERA 1/2 67 CMS</t>
  </si>
  <si>
    <t>ICCU-8,68</t>
  </si>
  <si>
    <t>eslingas  3 IN CON RACHE</t>
  </si>
  <si>
    <t>ICCU-8,69</t>
  </si>
  <si>
    <t>ANILLO DE 1/2</t>
  </si>
  <si>
    <t>ICCU-8,70</t>
  </si>
  <si>
    <t>ICCU-8,71</t>
  </si>
  <si>
    <t>CLABLE 3*14</t>
  </si>
  <si>
    <t>ICCU-8,72</t>
  </si>
  <si>
    <t>ICCU-8,73</t>
  </si>
  <si>
    <t>JUEGO MAGUERA DE AIRE</t>
  </si>
  <si>
    <t>ICCU-8,74</t>
  </si>
  <si>
    <t>MANGUERA R1 1 1/4</t>
  </si>
  <si>
    <t>ICCU-8,75</t>
  </si>
  <si>
    <t>MANGUERA R2 3/4</t>
  </si>
  <si>
    <t>ICCU-8,76</t>
  </si>
  <si>
    <t>MASTER BATERIA 2 TORNILLOS T/POLLAK</t>
  </si>
  <si>
    <t>ICCU-8,77</t>
  </si>
  <si>
    <t>SILICONA ULTRA GREY 70 MIL LOCTITE</t>
  </si>
  <si>
    <t>ICCU-8,78</t>
  </si>
  <si>
    <t>SUMINISTRO TEFLON</t>
  </si>
  <si>
    <t>ICCU-8,79</t>
  </si>
  <si>
    <t xml:space="preserve">TOBERA DE INYECTOR </t>
  </si>
  <si>
    <t>ICCU-8,80</t>
  </si>
  <si>
    <t>TORNILLO GOLOSO HEXAGONAL 1/4 *1 1/4 ARAND</t>
  </si>
  <si>
    <t>ICCU-8,81</t>
  </si>
  <si>
    <t>TORNILLO GOLOSO HEXAGONAL 5/16 * 1 ARAND</t>
  </si>
  <si>
    <t>ICCU-8,82</t>
  </si>
  <si>
    <t>TORNILLO HEXAGONAL 5/16 * 3/4 UNIC G5 CTA ARAND</t>
  </si>
  <si>
    <t>ICCU-8,83</t>
  </si>
  <si>
    <t xml:space="preserve">TORNILLO HEXAGONAL 7/8 X 3 </t>
  </si>
  <si>
    <t>ICCU-8,84</t>
  </si>
  <si>
    <t xml:space="preserve">TEMPLETE SUSPESION TRASERA </t>
  </si>
  <si>
    <t>ICCU-8,85</t>
  </si>
  <si>
    <t xml:space="preserve">PASADOR TRASERO TEMPLETE </t>
  </si>
  <si>
    <t>ICCU-8,86</t>
  </si>
  <si>
    <t xml:space="preserve">ARANDELA SILLIN </t>
  </si>
  <si>
    <t>ICCU-8,87</t>
  </si>
  <si>
    <t>BUJE TENSORA INCA TOW CAR</t>
  </si>
  <si>
    <t>ICCU-8,88</t>
  </si>
  <si>
    <t>FLANCHE DE ADAPTACION PAREA RETORNO DE LA CAMA BAJA</t>
  </si>
  <si>
    <t>ICCU-8,89</t>
  </si>
  <si>
    <t>AVISO (PELIGRO)</t>
  </si>
  <si>
    <t>ICCU-8,90</t>
  </si>
  <si>
    <t>UNION H 1'</t>
  </si>
  <si>
    <t>ICCU-8,91</t>
  </si>
  <si>
    <t>ADAPTADOR RECTOS UNION 1'</t>
  </si>
  <si>
    <t>ICCU-8,92</t>
  </si>
  <si>
    <t>ACOPLE RAPIDO 1'</t>
  </si>
  <si>
    <t>ICCU-8,93</t>
  </si>
  <si>
    <t>TAPON 1'</t>
  </si>
  <si>
    <t>ICCU-8,94</t>
  </si>
  <si>
    <t>MANGERA HIDRAULICA R1 1'</t>
  </si>
  <si>
    <t>ICCU-8,95</t>
  </si>
  <si>
    <t xml:space="preserve">MANGERA HIDRAULICA R1 3/4 </t>
  </si>
  <si>
    <t>ICCU-8,96</t>
  </si>
  <si>
    <t>TEE-M-M-M-3/4</t>
  </si>
  <si>
    <t>ICCU-8,97</t>
  </si>
  <si>
    <t>REGISTRO BOLA 3/4</t>
  </si>
  <si>
    <t>ICCU-9,1</t>
  </si>
  <si>
    <t>ICCU-9,2</t>
  </si>
  <si>
    <t>ICCU-9,3</t>
  </si>
  <si>
    <t>ICCU-9,4</t>
  </si>
  <si>
    <t>ICCU-9,5</t>
  </si>
  <si>
    <t>ICCU-9,6</t>
  </si>
  <si>
    <t>ICCU-9,7</t>
  </si>
  <si>
    <t>ICCU-9,8</t>
  </si>
  <si>
    <t>ICCU-9,9</t>
  </si>
  <si>
    <t>ICCU-9,10</t>
  </si>
  <si>
    <t>ICCU-9,11</t>
  </si>
  <si>
    <t>ICCU-9,12</t>
  </si>
  <si>
    <t>ICCU-9,13</t>
  </si>
  <si>
    <t>ICCU-9,14</t>
  </si>
  <si>
    <t>ICCU-9,15</t>
  </si>
  <si>
    <t>ICCU-9,16</t>
  </si>
  <si>
    <t>ICCU-9,17</t>
  </si>
  <si>
    <t>ICCU-9,18</t>
  </si>
  <si>
    <t xml:space="preserve">BOMBA HIDRAULICA TOMA FUERZA </t>
  </si>
  <si>
    <t>ICCU-9,19</t>
  </si>
  <si>
    <t>EMPAQUES DE TOMA DE FUERZA</t>
  </si>
  <si>
    <t>ICCU-9,20</t>
  </si>
  <si>
    <t>BUJE BARRA ESTABILIZADORA</t>
  </si>
  <si>
    <t>ICCU-9,21</t>
  </si>
  <si>
    <t xml:space="preserve">DUPLICADO DE LLAVE </t>
  </si>
  <si>
    <t>ICCU-9,22</t>
  </si>
  <si>
    <t>LLAVE ENCENDIDA (PAR)</t>
  </si>
  <si>
    <t>ICCU-9,23</t>
  </si>
  <si>
    <t>LÍQUIDO DE FRENOS</t>
  </si>
  <si>
    <t>ICCU-10,1</t>
  </si>
  <si>
    <t>ICCU-10,2</t>
  </si>
  <si>
    <t>ICCU-10,3</t>
  </si>
  <si>
    <t>ICCU-10,4</t>
  </si>
  <si>
    <t>ICCU-10,5</t>
  </si>
  <si>
    <t>ICCU-10,6</t>
  </si>
  <si>
    <t>ICCU-10,7</t>
  </si>
  <si>
    <t>ICCU-10,8</t>
  </si>
  <si>
    <t>ICCU-10,9</t>
  </si>
  <si>
    <t>ICCU-10,10</t>
  </si>
  <si>
    <t>ICCU-10,11</t>
  </si>
  <si>
    <t>ICCU-10,12</t>
  </si>
  <si>
    <t>ICCU-10,13</t>
  </si>
  <si>
    <t>ICCU-10,14</t>
  </si>
  <si>
    <t>ICCU-10,15</t>
  </si>
  <si>
    <t>ICCU-10,16</t>
  </si>
  <si>
    <t>ICCU-10,17</t>
  </si>
  <si>
    <t>ICCU-10,18</t>
  </si>
  <si>
    <t>ICCU-10,19</t>
  </si>
  <si>
    <t xml:space="preserve">FILTRO ACEITE MOTOR </t>
  </si>
  <si>
    <t>ICCU-10,20</t>
  </si>
  <si>
    <t>LLANTA MINICARGADOR 12-16.5 12PR TL L- HUL5</t>
  </si>
  <si>
    <t>ICCU-10,21</t>
  </si>
  <si>
    <t xml:space="preserve">CORREA ALTERNADOR </t>
  </si>
  <si>
    <t>ICCU-10,22</t>
  </si>
  <si>
    <t>LLAVE SWITCH</t>
  </si>
  <si>
    <t>ICCU-10,23</t>
  </si>
  <si>
    <t>ICCU-10,24</t>
  </si>
  <si>
    <t>ICCU-10,25</t>
  </si>
  <si>
    <t>CADENA TÁNDEM DELANTERA</t>
  </si>
  <si>
    <t>ICCU-10,26</t>
  </si>
  <si>
    <t>CADENA TÁNDEM TRASERA</t>
  </si>
  <si>
    <t>ICCU-11,1</t>
  </si>
  <si>
    <t>ICCU-11,2</t>
  </si>
  <si>
    <t>ICCU-11,3</t>
  </si>
  <si>
    <t>ICCU-11,4</t>
  </si>
  <si>
    <t>ICCU-11,5</t>
  </si>
  <si>
    <t>ICCU-11,6</t>
  </si>
  <si>
    <t>ICCU-11,7</t>
  </si>
  <si>
    <t>ICCU-11,8</t>
  </si>
  <si>
    <t>ICCU-11,9</t>
  </si>
  <si>
    <t>ICCU-11,10</t>
  </si>
  <si>
    <t>ICCU-11,11</t>
  </si>
  <si>
    <t>ICCU-11,12</t>
  </si>
  <si>
    <t>ICCU-11,13</t>
  </si>
  <si>
    <t>ICCU-11,14</t>
  </si>
  <si>
    <t>ICCU-11,15</t>
  </si>
  <si>
    <t>ICCU-11,16</t>
  </si>
  <si>
    <t>ICCU-11,17</t>
  </si>
  <si>
    <t>ICCU-11,18</t>
  </si>
  <si>
    <t>ICCU-11,19</t>
  </si>
  <si>
    <t>ICCU-11,20</t>
  </si>
  <si>
    <t>ICCU-11,21</t>
  </si>
  <si>
    <t>ICCU-11,22</t>
  </si>
  <si>
    <t>ICCU-11,23</t>
  </si>
  <si>
    <t>ICCU-11,24</t>
  </si>
  <si>
    <t>ICCU-11,25</t>
  </si>
  <si>
    <t>ICCU-11,26</t>
  </si>
  <si>
    <t>ICCU-11,27</t>
  </si>
  <si>
    <t>ICCU-11,28</t>
  </si>
  <si>
    <t>ICCU-11,29</t>
  </si>
  <si>
    <t>ICCU-11,30</t>
  </si>
  <si>
    <t>MANGUERA R15 3/4 *1,17</t>
  </si>
  <si>
    <t>ICCU-11,31</t>
  </si>
  <si>
    <t>cuchilla doble filo de 8 huecos</t>
  </si>
  <si>
    <t>ICCU-11,32</t>
  </si>
  <si>
    <t xml:space="preserve">tornillo con tuerca para cuchilla </t>
  </si>
  <si>
    <t>ICCU-11,33</t>
  </si>
  <si>
    <t>vidrio panorámico trasero</t>
  </si>
  <si>
    <t>ICCU-11,34</t>
  </si>
  <si>
    <t xml:space="preserve">tubo hidráulico de la estabilizadora </t>
  </si>
  <si>
    <t>ICCU-11,35</t>
  </si>
  <si>
    <t xml:space="preserve">buje de la h equipo frontal </t>
  </si>
  <si>
    <t>ICCU-11,36</t>
  </si>
  <si>
    <t xml:space="preserve">buje de la h equipo excavación </t>
  </si>
  <si>
    <t>ICCU-11,37</t>
  </si>
  <si>
    <t xml:space="preserve">juego de bandas de freno de mano </t>
  </si>
  <si>
    <t>ICCU-11,38</t>
  </si>
  <si>
    <t>ICCU-11,39</t>
  </si>
  <si>
    <t>ICCU-11,40</t>
  </si>
  <si>
    <t>vidrio panorámico delantero</t>
  </si>
  <si>
    <t>ICCU-11,41</t>
  </si>
  <si>
    <t>plumilla limpia brisas delantera</t>
  </si>
  <si>
    <t>ICCU-11,42</t>
  </si>
  <si>
    <t>vidrio inferior puerta derecha</t>
  </si>
  <si>
    <t>ICCU-11,43</t>
  </si>
  <si>
    <t>neumatico llantas delanteras 14 x 17,5</t>
  </si>
  <si>
    <t>ICCU-11,44</t>
  </si>
  <si>
    <t>neumatico llantas traseras 19.5 l x 24</t>
  </si>
  <si>
    <t>ICCU-11,45</t>
  </si>
  <si>
    <t>brazo estabilizador</t>
  </si>
  <si>
    <t>ICCU-11,46</t>
  </si>
  <si>
    <t>ICCU-11,47</t>
  </si>
  <si>
    <t>BOMBIN DE COMBUSTIBLE</t>
  </si>
  <si>
    <t>ICCU-11,48</t>
  </si>
  <si>
    <t xml:space="preserve">BASE FILTRO SEPARADOR </t>
  </si>
  <si>
    <t>ICCU-12,1</t>
  </si>
  <si>
    <t>ICCU-12,2</t>
  </si>
  <si>
    <t>ICCU-12,3</t>
  </si>
  <si>
    <t>ICCU-12,4</t>
  </si>
  <si>
    <t>ICCU-12,5</t>
  </si>
  <si>
    <t>ICCU-12,6</t>
  </si>
  <si>
    <t>ICCU-12,7</t>
  </si>
  <si>
    <t>ICCU-12,8</t>
  </si>
  <si>
    <t>ICCU-12,9</t>
  </si>
  <si>
    <t>ICCU-12,10</t>
  </si>
  <si>
    <t>ICCU-12,11</t>
  </si>
  <si>
    <t>ICCU-12,12</t>
  </si>
  <si>
    <t>ICCU-12,13</t>
  </si>
  <si>
    <t>ICCU-12,14</t>
  </si>
  <si>
    <t>ICCU-12,15</t>
  </si>
  <si>
    <t>ICCU-12,16</t>
  </si>
  <si>
    <t>ICCU-12,17</t>
  </si>
  <si>
    <t>ICCU-12,18</t>
  </si>
  <si>
    <t>ICCU-12,19</t>
  </si>
  <si>
    <t>ICCU-12,20</t>
  </si>
  <si>
    <t>ICCU-12,21</t>
  </si>
  <si>
    <t>ICCU-12,22</t>
  </si>
  <si>
    <t>ICCU-12,23</t>
  </si>
  <si>
    <t>ICCU-12,24</t>
  </si>
  <si>
    <t>ICCU-12,25</t>
  </si>
  <si>
    <t>ICCU-12,26</t>
  </si>
  <si>
    <t>ICCU-12,27</t>
  </si>
  <si>
    <t>ICCU-12,28</t>
  </si>
  <si>
    <t>ICCU-12,29</t>
  </si>
  <si>
    <t>ICCU-12,30</t>
  </si>
  <si>
    <t>ICCU-12,31</t>
  </si>
  <si>
    <t>ICCU-12,32</t>
  </si>
  <si>
    <t>ICCU-12,33</t>
  </si>
  <si>
    <t>ICCU-12,34</t>
  </si>
  <si>
    <t>ICCU-12,35</t>
  </si>
  <si>
    <t>ICCU-12,36</t>
  </si>
  <si>
    <t>ICCU-12,37</t>
  </si>
  <si>
    <t>FILTRO AIRE SEGURIDAD</t>
  </si>
  <si>
    <t>ICCU-12,38</t>
  </si>
  <si>
    <t>REDUCTOR DE GIRO</t>
  </si>
  <si>
    <t>ICCU-12,39</t>
  </si>
  <si>
    <t>ICCU-12,40</t>
  </si>
  <si>
    <t xml:space="preserve">EMPAQUE CAJA TRANSMISION N°1 </t>
  </si>
  <si>
    <t>ICCU-12,41</t>
  </si>
  <si>
    <t>EMPAQUE CAJA TRANSMISION N°1</t>
  </si>
  <si>
    <t>ICCU-12,42</t>
  </si>
  <si>
    <t>ICCU-12,43</t>
  </si>
  <si>
    <t>O-RING</t>
  </si>
  <si>
    <t>ICCU-12,44</t>
  </si>
  <si>
    <t>ICCU-12,45</t>
  </si>
  <si>
    <t>RODAMIENTO</t>
  </si>
  <si>
    <t>ICCU-12,46</t>
  </si>
  <si>
    <t>ICCU-12,47</t>
  </si>
  <si>
    <t>ICCU-12,48</t>
  </si>
  <si>
    <t xml:space="preserve">O-RING </t>
  </si>
  <si>
    <t>ICCU-12,49</t>
  </si>
  <si>
    <t xml:space="preserve">KIT EMPAQUES CAJA TRANSMISION </t>
  </si>
  <si>
    <t>ICCU-12,50</t>
  </si>
  <si>
    <t>PIÑON HELICOIDAL</t>
  </si>
  <si>
    <t>ICCU-12,51</t>
  </si>
  <si>
    <t>O-RING ADAPTADOR</t>
  </si>
  <si>
    <t>ICCU-12,52</t>
  </si>
  <si>
    <t>ICCU-12,53</t>
  </si>
  <si>
    <t>ICCU-12,54</t>
  </si>
  <si>
    <t>ICCU-12,55</t>
  </si>
  <si>
    <t xml:space="preserve">RODAMIENTO </t>
  </si>
  <si>
    <t>ICCU-12,56</t>
  </si>
  <si>
    <t xml:space="preserve">llanta 17,5 r 25 </t>
  </si>
  <si>
    <t>ICCU-12,57</t>
  </si>
  <si>
    <t>piñon de ataque motor de giro</t>
  </si>
  <si>
    <t>ICCU-12,58</t>
  </si>
  <si>
    <t xml:space="preserve">neumatico llanta 17,5 r 25 </t>
  </si>
  <si>
    <t>ICCU-12,59</t>
  </si>
  <si>
    <t>ARANDELA SUPERIOR DE AJUSTE DEL REDUCTOR DE GIRO</t>
  </si>
  <si>
    <t>ICCU-12,60</t>
  </si>
  <si>
    <t>ARANDELA INFERIOR DE AJUSTE DEL REDUCTOR DE GIRO</t>
  </si>
  <si>
    <t>ICCU-12,61</t>
  </si>
  <si>
    <t>CORONA REDUCTOR DE GIRO</t>
  </si>
  <si>
    <t>ICCU-12,62</t>
  </si>
  <si>
    <t>ICCU-12,63</t>
  </si>
  <si>
    <t>FILTRO AIRE PRIMARIO</t>
  </si>
  <si>
    <t>ICCU-12,64</t>
  </si>
  <si>
    <t xml:space="preserve">EMPAQUE TAPA REPARTICION LINEAL </t>
  </si>
  <si>
    <t>ICCU-12,65</t>
  </si>
  <si>
    <t>RETEN DELANTERO CIGUEÑAL 4BT</t>
  </si>
  <si>
    <t>ICCU-12,66</t>
  </si>
  <si>
    <t xml:space="preserve">SEGURO TANQUE </t>
  </si>
  <si>
    <t>ICCU-12,67</t>
  </si>
  <si>
    <t>TEFLON</t>
  </si>
  <si>
    <t>ICCU-12,68</t>
  </si>
  <si>
    <t xml:space="preserve">BUCHIN </t>
  </si>
  <si>
    <t>ICCU-12,69</t>
  </si>
  <si>
    <t xml:space="preserve">LUBRICANTE MULTIUSOS </t>
  </si>
  <si>
    <t>ICCU-12,70</t>
  </si>
  <si>
    <t>ACOPLE FOSTER 3/8</t>
  </si>
  <si>
    <t>ICCU-12,71</t>
  </si>
  <si>
    <t>ICCU-12,72</t>
  </si>
  <si>
    <t xml:space="preserve">CIERRE SELLADOR ANAEROBICO </t>
  </si>
  <si>
    <t>ICCU-12,73</t>
  </si>
  <si>
    <t xml:space="preserve">CORREA ACCESORIOS </t>
  </si>
  <si>
    <t>ICCU-12,74</t>
  </si>
  <si>
    <t xml:space="preserve">POLEA MOTORA </t>
  </si>
  <si>
    <t>ICCU-12,75</t>
  </si>
  <si>
    <t xml:space="preserve">JUEGO DE PITOS TRIMON </t>
  </si>
  <si>
    <t>ICCU-12,76</t>
  </si>
  <si>
    <t>SERVICIO REPARACIÓN BOTELLA DE DIRECCIÓN (SERVICIO METAL MECANICO CAMBIO DE ACOPLES DE MANGUERAS, REPARACION INTERNA)</t>
  </si>
  <si>
    <t>ICCU-12,77</t>
  </si>
  <si>
    <t>RECTIFICACIÓN DE ROSCAS DE LA TAPA 6 Y 7</t>
  </si>
  <si>
    <t>ICCU-13,01</t>
  </si>
  <si>
    <t xml:space="preserve">CORREA DE AIRE ACONDICIONADO </t>
  </si>
  <si>
    <t>ICCU-13,02</t>
  </si>
  <si>
    <t xml:space="preserve">CORREA DEL VENTILADOR </t>
  </si>
  <si>
    <t>ICCU-13,03</t>
  </si>
  <si>
    <t xml:space="preserve">ALARMA DE CONTRAMARCHA </t>
  </si>
  <si>
    <t>ICCU-14,10</t>
  </si>
  <si>
    <t>ICCU-14,11</t>
  </si>
  <si>
    <t>ICCU-15,1</t>
  </si>
  <si>
    <t>ICCU-15,2</t>
  </si>
  <si>
    <t>ACEITE TRANSMISION SAE 30 POR 5 GALONES</t>
  </si>
  <si>
    <t>5 GALONES</t>
  </si>
  <si>
    <t>ICCU-16,1</t>
  </si>
  <si>
    <t>ICCU-16,2</t>
  </si>
  <si>
    <t>ICCU-17,1</t>
  </si>
  <si>
    <t>CONTENEDOR HC 40 PIES (PARA ALMACENAR REPUESTOS)</t>
  </si>
  <si>
    <t>ICCU-14,01</t>
  </si>
  <si>
    <t xml:space="preserve">CONTROL HIDRÁULICO DE DESPLAZAMIENTO DEL PLANCHÓN </t>
  </si>
  <si>
    <t>ICCU-14,02</t>
  </si>
  <si>
    <t xml:space="preserve">GRASERA RECTA </t>
  </si>
  <si>
    <t>ICCU-14,03</t>
  </si>
  <si>
    <t xml:space="preserve">PLATO CREMALLERA PUERTA </t>
  </si>
  <si>
    <t>ICCU-14,04</t>
  </si>
  <si>
    <t>PARCHE NO 5</t>
  </si>
  <si>
    <t>ICCU-14,05</t>
  </si>
  <si>
    <t xml:space="preserve">MONTAJE DE LLANTA </t>
  </si>
  <si>
    <t>ICCU-14,06</t>
  </si>
  <si>
    <t>ENGRASE</t>
  </si>
  <si>
    <t>ICCU-14,07</t>
  </si>
  <si>
    <t>SERVICIO RECARGA EXTINTORES</t>
  </si>
  <si>
    <t>ICCU-14,08</t>
  </si>
  <si>
    <t xml:space="preserve">MANGUERA CÁMARA DE FRENO </t>
  </si>
  <si>
    <t>ICCU-14,09</t>
  </si>
  <si>
    <t xml:space="preserve">AMARRE PLÁSTICO 37 CMT UNIDAD </t>
  </si>
  <si>
    <t xml:space="preserve">AMARRE PLÁSTICO 40 CM </t>
  </si>
  <si>
    <t>GRAFADA GUAYA DEL WINCHE</t>
  </si>
  <si>
    <t>ICCU-14,12</t>
  </si>
  <si>
    <t>CAMBIO DE EMPAQUETADURA KIT NEUMATICO BOMBA</t>
  </si>
  <si>
    <t>ICCU-14,13</t>
  </si>
  <si>
    <t>KIT NEUMATICO BOMBA</t>
  </si>
  <si>
    <t>ICCU-14,14</t>
  </si>
  <si>
    <t>ICCU-14,15</t>
  </si>
  <si>
    <t>JUEGO DE BANDAS DELANTERAS</t>
  </si>
  <si>
    <t>ICCU-14,16</t>
  </si>
  <si>
    <t>MANTENIMIENTO CÁMARA TRASERA</t>
  </si>
  <si>
    <t>ICCU-14,17</t>
  </si>
  <si>
    <t>MANTENIMIENTO RACHE DELANTERO</t>
  </si>
  <si>
    <t>ICCU-14,18</t>
  </si>
  <si>
    <t>REVISAR MANDO PALANCA DESLIZAMIENTO</t>
  </si>
  <si>
    <t>ICCU-14,19</t>
  </si>
  <si>
    <t>REVISAR Y CAMBIO DE EMPAQUETADURA CILINDRO</t>
  </si>
  <si>
    <t>ICCU-14,20</t>
  </si>
  <si>
    <t>REVISAR Y CAMBIO DE EMPAQUETADURA CILINDRO DE LEVANTE</t>
  </si>
  <si>
    <t>ICCU-14,21</t>
  </si>
  <si>
    <t>REVISIÓN DE TOMA FUERZA</t>
  </si>
  <si>
    <t>ICCU-14,22</t>
  </si>
  <si>
    <t>REUBICACIÓN DE LAS MANGUERAS HIDRÁULICAS</t>
  </si>
  <si>
    <t>Operarios Tipo 2 (Motoniveladora)</t>
  </si>
  <si>
    <t>Operarios Tipo 3 (Retroexcavadora, Vibrocompactador)</t>
  </si>
  <si>
    <t>ICCU-15,3</t>
  </si>
  <si>
    <t>ICCU-15,4</t>
  </si>
  <si>
    <t>ICCU-15,5</t>
  </si>
  <si>
    <t>ICCU-15,6</t>
  </si>
  <si>
    <t>ICCU-15,7</t>
  </si>
  <si>
    <t>ICCU-15,8</t>
  </si>
  <si>
    <t>ICCU-15,9</t>
  </si>
  <si>
    <t>ICCU-15,10</t>
  </si>
  <si>
    <t>ICCU-15,11</t>
  </si>
  <si>
    <t>ICCU-17,2</t>
  </si>
  <si>
    <t>ICCU-17,3</t>
  </si>
  <si>
    <t>ICCU-17,4</t>
  </si>
  <si>
    <t>ICCU-17,5</t>
  </si>
  <si>
    <t>ICCU-18,1</t>
  </si>
  <si>
    <t>1.1</t>
  </si>
  <si>
    <t>1.2</t>
  </si>
  <si>
    <t>1.3</t>
  </si>
  <si>
    <t>1.4</t>
  </si>
  <si>
    <t>1.5</t>
  </si>
  <si>
    <t>1.6</t>
  </si>
  <si>
    <t>1.7</t>
  </si>
  <si>
    <t>2.1</t>
  </si>
  <si>
    <t>2.2</t>
  </si>
  <si>
    <t>2.3</t>
  </si>
  <si>
    <t>2.4</t>
  </si>
  <si>
    <t>3.1</t>
  </si>
  <si>
    <r>
      <rPr>
        <sz val="10"/>
        <color rgb="FF000000"/>
        <rFont val="Arial"/>
        <family val="2"/>
      </rPr>
      <t>(DIENTE 1U3252+ PIN
8E6259 + ARANDELA</t>
    </r>
  </si>
  <si>
    <t>ADMINISTRACION, OPERACIÓN Y MANTENIMIENTO DE LA MAQUINARIA PESADA Y VEHICULOS A CARGO DEL INSTITUTO DE INFRAESTRUCTURA Y CONCESIONES DE CUNDINAMARCA ICCU Y ALQUILER DE MAQUINARIA PESADA Y VEHICULOS PARA LA ATENCION DE LA RED VIAL EN EL DEPARTAMENTO DE CUNDINAMARCA</t>
  </si>
  <si>
    <t>MAQUINARIA</t>
  </si>
  <si>
    <t xml:space="preserve">Motoniveladora </t>
  </si>
  <si>
    <t>HORA</t>
  </si>
  <si>
    <t xml:space="preserve">Retrocargador de llantas </t>
  </si>
  <si>
    <t xml:space="preserve">Vibrocompactador </t>
  </si>
  <si>
    <t>Volqueta Sencilla</t>
  </si>
  <si>
    <t>DÍA</t>
  </si>
  <si>
    <t>TON-KM</t>
  </si>
  <si>
    <t>Volqueta Doble Troque</t>
  </si>
  <si>
    <t>Minicargador</t>
  </si>
  <si>
    <t>Operarios Tipo 2 (Excavadora Brazo Largo)</t>
  </si>
  <si>
    <t>Camión Grúa tipo Planchón Doble Troque</t>
  </si>
  <si>
    <t>Electromecánico de Maquinaria Pesada</t>
  </si>
  <si>
    <t>Residente de Mantenimiento Víal</t>
  </si>
  <si>
    <t>Auxiliar Vial</t>
  </si>
  <si>
    <t>Operarios Tipo 3 (Tractor)</t>
  </si>
  <si>
    <t>Operarios Tipo 2 (Fresadora en Frío)</t>
  </si>
  <si>
    <t>Operarios Tipo 2 (Pavimentadora de Asfalto/Finisher)</t>
  </si>
  <si>
    <t>Operarios Tipo 3 (Compactador Tándem)</t>
  </si>
  <si>
    <t>Operarios Tipo 4 (Volqueta Doble troque, Carro Tanque)</t>
  </si>
  <si>
    <t>INSTITUTO DE CAMINOS Y CONSTRUCCIONES DE CUNDINAMARCA  - ICCU
DIRECCIÓN DE CAMINOS</t>
  </si>
  <si>
    <t>Duración en meses del proyecto</t>
  </si>
  <si>
    <t>FM</t>
  </si>
  <si>
    <t>COSTOS DE PERSONAL</t>
  </si>
  <si>
    <t>5 meses y 12 días</t>
  </si>
  <si>
    <t>CLASIFICACIÓN</t>
  </si>
  <si>
    <t>VALOR UNITARIO MENSUAL</t>
  </si>
  <si>
    <t>CAT</t>
  </si>
  <si>
    <t>CANTIDAD</t>
  </si>
  <si>
    <t>% DE DEDICACIÓN
 TOTAL</t>
  </si>
  <si>
    <t>TIEMPO EN MESES</t>
  </si>
  <si>
    <t>FACTOR MULTIPLICADOR</t>
  </si>
  <si>
    <t xml:space="preserve">VALOR TOTAL </t>
  </si>
  <si>
    <t>PERSONAL PROFESIONAL</t>
  </si>
  <si>
    <t>-</t>
  </si>
  <si>
    <t>Inspector de mantenimiento vial</t>
  </si>
  <si>
    <t>PERSONAL TECNICO</t>
  </si>
  <si>
    <t>Técnico de Mantenimiento víal (Maestro)</t>
  </si>
  <si>
    <t>2.5</t>
  </si>
  <si>
    <t>2.6</t>
  </si>
  <si>
    <t>2.7</t>
  </si>
  <si>
    <t>2.8</t>
  </si>
  <si>
    <t>2.9</t>
  </si>
  <si>
    <t>2.10</t>
  </si>
  <si>
    <t>2.11</t>
  </si>
  <si>
    <t>2.12</t>
  </si>
  <si>
    <t>2.13</t>
  </si>
  <si>
    <t>2.14</t>
  </si>
  <si>
    <t>2.15</t>
  </si>
  <si>
    <t>2.16</t>
  </si>
  <si>
    <t>2.17</t>
  </si>
  <si>
    <t>2.18</t>
  </si>
  <si>
    <t>OTROS COSTOS DE PERSONAL</t>
  </si>
  <si>
    <t>DESCRIPCIÓN</t>
  </si>
  <si>
    <t>VALOR UNITARIO</t>
  </si>
  <si>
    <t>3.2</t>
  </si>
  <si>
    <t xml:space="preserve">TOTAL COSTOS DE PERSONAL  (A) * (B) = (3) </t>
  </si>
  <si>
    <t>SERVICIOS DE ALQUILER DE VEHICULOS, MAQUINARIA  MANTENIMIENTOS</t>
  </si>
  <si>
    <t xml:space="preserve">Subtotal Otros Costos (2) </t>
  </si>
  <si>
    <t>Presupuesto</t>
  </si>
  <si>
    <t>TOTAL COSTOS (1) + (2) + (3)= (4)</t>
  </si>
  <si>
    <t xml:space="preserve">IVA  (4) * 19% = (5) </t>
  </si>
  <si>
    <t>OTROS COSTOS NO GRAVABLES - REEMBOLSABLES</t>
  </si>
  <si>
    <t>Pólizas y Seguros Maquinaria y Equipos (valor reembolsable)</t>
  </si>
  <si>
    <t>TOTAL COSTOS NO GRAVABLES (1) + (2) + (3)= (4)</t>
  </si>
  <si>
    <t>COSTO TOTAL</t>
  </si>
  <si>
    <t>Nota 2: El Factor Multiplicador máximo a reconocer por la entidad será de 2,25. 
Este Factor Multiplicador (FM) tendrá dos componentes: 1. Factor Prestacional equivalente a 1,65. y 2. Gastos de administración, Legalización, Perfeccionamiento, Imprevistos y Honorarios equivalente a 0,6</t>
  </si>
  <si>
    <t>Nota 3: El valor de 0,6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</si>
  <si>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</si>
  <si>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</si>
  <si>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 xml:space="preserve">Nota6. Los valores unitarios propuestos en el costo de personal ofertados por el proponente, deben incluir todas las prestaciones legales vigentes, así como los respectivos auxilios de transporete y demás que haya lugar. </t>
  </si>
  <si>
    <t>Nota 7. Ningun salario podrá ser ofertado por debajo del salario mínimo legal vigente del momento de la presentación de la oferta.</t>
  </si>
  <si>
    <t>Operarios Tipo 3 (Compactador de Llantas)</t>
  </si>
  <si>
    <t>Operarios Tipo 4 (Volqueta Sencilla)</t>
  </si>
  <si>
    <t>Operarios Tipo 4 (Tractocamión / Camabaja)</t>
  </si>
  <si>
    <t>Nota 1: El presente formato de propuesta economica es inmodificable. El proponente realizará su oferta económica diligenciando el valor de cada unas de las celdas de los ítems correspondientes al presupuesto en las celdas de color verde en el Formulario No.1</t>
  </si>
  <si>
    <t>Nota 8. Los valores de montos agotables no podrán ser modificados en ningún caso. Para el ítem "Apoyo viaticos" se considerará como valor fijo el factor multiplicador (FM) de 1.28</t>
  </si>
  <si>
    <t>Excavadora sobre orugas (peso entre 7 y 13 toneladas)</t>
  </si>
  <si>
    <t>Excavadora sobre orugas (peso entre 14 y 22 toneladas)</t>
  </si>
  <si>
    <t>MÁQUINA FRESADORA modelo 2008 en adelante, potencia KW/ HP/ CV 154/ 206/ 209 capacidad 70TON/ HORA, Incluye operario más una cuadrilla (2 ayudantes), combustible, transporte ida y vuelta al sitio de la obra, aceites y lubricantes en general, reparaciones, repuestos y accesorios cuando se requiera de tal forma que se garantice la operación continua del mismo.</t>
  </si>
  <si>
    <t>M³</t>
  </si>
  <si>
    <t>FINISHER O EXTENDEDORA DE ASFALTO modelo 2008 en adelante, alcance estándar de pavimentación mínima de 1.20 – 3.42 metros, capacidad de producción mínima de 300 t/h, potencia mínima de 50Kw, Incluye operario más una cuadrilla (2 ayudantes), combustible el equipo, transporte ida y vuelta al sitio de la obra en cama baja, aceites y lubricantes en general, reparaciones, repuestos y accesorios cuando se requiera de tal forma que se garantice la operación continua del mismo.</t>
  </si>
  <si>
    <t>COMPACTADOR DE LLANTAS modelo 2008 en adelante, potencia bruta de 63Kw, velocidades nominales 1.500 rpm. Incluye operario, combustible, transporte ida y vuelta al sitio de la obra en cama baja, aceite y lubricante en general, reparaciones, repuestos y accesorios cuando se requiera de tal forma que se garantice la operación continua del mismo y 2 ayudantes de apoyo en campo.</t>
  </si>
  <si>
    <t>COMPACTADOR DE RODILLO modelo 2008 en adelante, potencia bruta de 75kw, número de cilindros 4, velocidades nominales 2.200 rpm, peso 7 TON. Incluye operario, combustible, transporte ida y vuelta al sitio de la obra en cama baja, aceite y lubricante en general, reparaciones, repuestos y accesorios cuando se requiera de tal forma que se garantice la operación continua del mismo y 2 ayudantes de apoyo en campo.</t>
  </si>
  <si>
    <t>COMPACTADOR BENITIN Incluye operario, combustible, transporte ida y vuelta al sitio de obra, aceite y lubricantes en general, reparaciones, repuestos y accesorios cuando se requiera de tal forma que se garantice la operación continua del mismo</t>
  </si>
  <si>
    <t>COMPACTADOR DE PLACA O RANA Motor 4 tiempos 4,0 HP. Incluye operario, combustible, transporte ida y vuelta al sitio de obra, aceite y lubricantes en general, reparaciones, repuestos y accesorios cuando se requiera de tal forma que se garantice la operación continua del mismo.</t>
  </si>
  <si>
    <t>CORTADORA DE DISCO PARA ASFALTO O CONCRETO con motor de 13 HP. Incluye operario, combustible, transporte ida y vuelta al sitio de obra, aceite y lubricantes en general, reparaciones, repuestos y accesorios cuando se requiera de tal forma que se garantice la operación continua del mismo</t>
  </si>
  <si>
    <t>CARRO TANQUE IRRIGADOR DE AGUA, modelo 2008 en adelante, capacidad 12 M3, incluye operario, volumen de agua, para todos los frentes de trabajo, combustible transporte ida y vuelta al sitio de la obra, aceites y lubricantes en general, reparaciones, repuestos y lubricantes en general, reparaciones, repuestos y accesorios cuando se requiera de tal forma que se garantice la operación continua del mismo</t>
  </si>
  <si>
    <t>CARRO TANQUE IRRIGADOR DE EMULSION ASFALTICA modelo 2008 en adelante. Capacidad entre 4 a 12 toneladas, incluye operario, combustible, transporte ida y vuelta al sitio de la obra, aceites y lubricantes en general, reparaciones y accesorios cuando se requiera de tal forma que se garantice la operación continua del mismo</t>
  </si>
  <si>
    <t>EQUIPO COMPRESOR DEMOLEDOR DE CONCRETO modelo 2008 en adelante. incluye operario, combustible, transporte ida y vuelta al sitio de la obra, aceites y lubricantes en general, reparaciones, repuestos y accesorios cuando se requiera de tal forma que se garantice la operación continua del mismo.</t>
  </si>
  <si>
    <t>BAÑO PORTATIL</t>
  </si>
  <si>
    <t>EQUIPO DE DEMARCACION VIAL modelo 2008 en adelante. incluye operario, transporte ida y vuelta al sitio de la obra, aceites y lubricantes en general, reparaciones, repuestos y lubricantes en general, reparaciones, repuestos y accesorios cuando se requiera de tal forma que se garantice la operación continua del mismo.</t>
  </si>
  <si>
    <t>ML</t>
  </si>
  <si>
    <t>EQUIPO DE SELLADO DE JUNTAS Y FISURAS, equipo con manguera calefaccionada de 18” y ½” de espesor, para pistola de aplicación de material con protector de temperatura y encendido rápido, compresor de aire para sellado, incluye operador de la maquina selladora y 2 ayudantes de apoyo en campo</t>
  </si>
  <si>
    <t>EXCAVADORA SOBRE ORUGAS (peso entre 7 y 10 toneladas) con balde y accesorio martillo</t>
  </si>
  <si>
    <t>EXCAVADORA SOBRE ORUGAS (peso entre 11 y 19 toneladas) con balde y accesorio martillo</t>
  </si>
  <si>
    <t>BULLDOZER (peso entre 15 y 22 toneladas)</t>
  </si>
  <si>
    <t xml:space="preserve">1. EXCAVADORA LINK BELT 210X2 </t>
  </si>
  <si>
    <t xml:space="preserve">2. RETROCARGADOR CATERPILLAR 416E </t>
  </si>
  <si>
    <t xml:space="preserve">3. RETROCARGADOR CASE 580SN </t>
  </si>
  <si>
    <t xml:space="preserve">4. MOTONIOVELADORA 120K CATERPILLAR </t>
  </si>
  <si>
    <t xml:space="preserve">5. VIBROCOMPACTADOR  CS44B CATERPILLAR </t>
  </si>
  <si>
    <t xml:space="preserve">6. VIBROCOMPACTADOR BOMAG BW177 DH-4 </t>
  </si>
  <si>
    <t xml:space="preserve">7. VOLQUETA  DURASTAR 4300 INTERNATIONAL </t>
  </si>
  <si>
    <t xml:space="preserve">8. CAMION WORKSTAR 7600 INTERNATIONAL </t>
  </si>
  <si>
    <t>9. VOLQUETA DOBLE TROQUE IVECO</t>
  </si>
  <si>
    <t xml:space="preserve">10. MINICARGADOR CATERPILLAR 242D </t>
  </si>
  <si>
    <t xml:space="preserve">11. RETROEXCAVADORAS JCB </t>
  </si>
  <si>
    <t xml:space="preserve">12. MOTONIVELADORAS HYUNDAI </t>
  </si>
  <si>
    <t xml:space="preserve">13. VIBROCOMPACTADOR AMMANN ASC70 </t>
  </si>
  <si>
    <t xml:space="preserve">14. CAMION GRUA JAC HFC1120KN </t>
  </si>
  <si>
    <t>14. ACEITES Y LUBRICANTES</t>
  </si>
  <si>
    <t>15. MISCELANEOS</t>
  </si>
  <si>
    <t>16. SERVICIOS ESPECIALIZADOS</t>
  </si>
  <si>
    <t>17.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</si>
</sst>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quot;$&quot;\ #,##0.00"/>
    <numFmt numFmtId="166" formatCode="_(&quot;$&quot;* #,##0_);_(&quot;$&quot;* \(#,##0\);_(&quot;$&quot;* &quot;-&quot;??_);_(@_)"/>
    <numFmt numFmtId="167" formatCode="_-&quot;$&quot;\ * #,##0_-;\-&quot;$&quot;\ * #,##0_-;_-&quot;$&quot;\ * &quot;-&quot;_-;_-@"/>
    <numFmt numFmtId="168" formatCode="0E+0000"/>
    <numFmt numFmtId="170" formatCode="_-&quot;$&quot;\ * #,##0_-;\-&quot;$&quot;\ * #,##0_-;_-&quot;$&quot;\ * &quot;-&quot;??_-;_-@_-"/>
    <numFmt numFmtId="171" formatCode="#,##0.00\ &quot;m&quot;"/>
    <numFmt numFmtId="172" formatCode="0.0"/>
    <numFmt numFmtId="173" formatCode="_-&quot;$&quot;\ * #,##0.00_-;\-&quot;$&quot;\ * #,##0.00_-;_-&quot;$&quot;\ * &quot;-&quot;_-;_-@_-"/>
    <numFmt numFmtId="174" formatCode="_-[$$-240A]\ * #,##0.00_-;\-[$$-240A]\ * #,##0.00_-;_-[$$-240A]\ * &quot;-&quot;??_-;_-@_-"/>
    <numFmt numFmtId="175" formatCode="_(&quot;$&quot;\ * #,##0.00_);_(&quot;$&quot;\ * \(#,##0.00\);_(&quot;$&quot;\ * &quot;-&quot;??_);_(@_)"/>
    <numFmt numFmtId="176" formatCode="0.0%"/>
  </numFmts>
  <fonts count="27" x14ac:knownFonts="1">
    <font>
      <sz val="11"/>
      <color theme="1"/>
      <name val="Calibri"/>
      <family val="2"/>
      <scheme val="minor"/>
    </font>
    <font>
      <sz val="11"/>
      <color theme="1"/>
      <name val="Calibri"/>
      <family val="2"/>
      <scheme val="minor"/>
    </font>
    <font>
      <sz val="10"/>
      <color theme="1"/>
      <name val="Arial"/>
      <family val="2"/>
    </font>
    <font>
      <b/>
      <sz val="10"/>
      <name val="Arial"/>
      <family val="2"/>
    </font>
    <font>
      <b/>
      <sz val="10"/>
      <color theme="1"/>
      <name val="Arial"/>
      <family val="2"/>
    </font>
    <font>
      <sz val="10"/>
      <name val="Arial"/>
      <family val="2"/>
    </font>
    <font>
      <b/>
      <sz val="10"/>
      <color rgb="FFFF0000"/>
      <name val="Arial"/>
      <family val="2"/>
    </font>
    <font>
      <b/>
      <sz val="11"/>
      <color theme="1"/>
      <name val="Calibri"/>
      <family val="2"/>
      <scheme val="minor"/>
    </font>
    <font>
      <sz val="11"/>
      <name val="Calibri"/>
      <family val="2"/>
    </font>
    <font>
      <sz val="10"/>
      <color rgb="FF000000"/>
      <name val="Arial"/>
      <family val="2"/>
    </font>
    <font>
      <sz val="10"/>
      <color rgb="FFFF0000"/>
      <name val="Arial"/>
      <family val="2"/>
    </font>
    <font>
      <sz val="11"/>
      <color theme="1"/>
      <name val="Calibri"/>
      <family val="2"/>
      <scheme val="minor"/>
    </font>
    <font>
      <sz val="10"/>
      <color theme="1"/>
      <name val="Gotham Narrow Book"/>
      <family val="3"/>
    </font>
    <font>
      <b/>
      <i/>
      <sz val="14"/>
      <name val="Gotham Narrow Book"/>
      <family val="3"/>
    </font>
    <font>
      <sz val="9"/>
      <color theme="1"/>
      <name val="Gotham Narrow Book"/>
      <family val="3"/>
    </font>
    <font>
      <b/>
      <sz val="14"/>
      <color theme="0"/>
      <name val="Gotham Narrow Book"/>
      <family val="3"/>
    </font>
    <font>
      <i/>
      <sz val="10"/>
      <color rgb="FF0000FF"/>
      <name val="Gotham Narrow Book"/>
      <family val="3"/>
    </font>
    <font>
      <b/>
      <sz val="10"/>
      <color theme="1"/>
      <name val="Gotham Narrow Book"/>
      <family val="3"/>
    </font>
    <font>
      <sz val="12"/>
      <color theme="0"/>
      <name val="Gotham Narrow Book"/>
      <family val="3"/>
    </font>
    <font>
      <sz val="10"/>
      <color theme="0"/>
      <name val="Gotham Narrow Book"/>
      <family val="3"/>
    </font>
    <font>
      <b/>
      <sz val="10"/>
      <name val="Gotham Narrow Book"/>
      <family val="3"/>
    </font>
    <font>
      <sz val="10"/>
      <name val="Gotham Narrow Book"/>
      <family val="3"/>
    </font>
    <font>
      <b/>
      <sz val="10"/>
      <color theme="0" tint="-4.9989318521683403E-2"/>
      <name val="Gotham Narrow Book"/>
      <family val="3"/>
    </font>
    <font>
      <b/>
      <i/>
      <sz val="10"/>
      <color theme="1"/>
      <name val="Gotham Narrow Book"/>
      <family val="3"/>
    </font>
    <font>
      <sz val="12"/>
      <color theme="0" tint="-4.9989318521683403E-2"/>
      <name val="Gotham Narrow Book"/>
      <family val="3"/>
    </font>
    <font>
      <b/>
      <sz val="10"/>
      <color theme="0"/>
      <name val="Gotham Narrow Book"/>
      <family val="3"/>
    </font>
    <font>
      <sz val="11"/>
      <color theme="1"/>
      <name val="Gotham Narrow Book"/>
      <family val="3"/>
    </font>
  </fonts>
  <fills count="59">
    <fill>
      <patternFill patternType="none"/>
    </fill>
    <fill>
      <patternFill patternType="gray125"/>
    </fill>
    <fill>
      <patternFill patternType="solid">
        <fgColor theme="0" tint="-0.249977111117893"/>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5" tint="0.39997558519241921"/>
        <bgColor indexed="64"/>
      </patternFill>
    </fill>
    <fill>
      <patternFill patternType="solid">
        <fgColor theme="9" tint="0.79998168889431442"/>
        <bgColor rgb="FFE2EFD9"/>
      </patternFill>
    </fill>
    <fill>
      <patternFill patternType="solid">
        <fgColor theme="9" tint="0.79998168889431442"/>
        <bgColor indexed="64"/>
      </patternFill>
    </fill>
    <fill>
      <patternFill patternType="solid">
        <fgColor theme="9" tint="0.79998168889431442"/>
        <bgColor rgb="FFD9E2F3"/>
      </patternFill>
    </fill>
    <fill>
      <patternFill patternType="solid">
        <fgColor theme="7" tint="0.59999389629810485"/>
        <bgColor rgb="FFFEF2CB"/>
      </patternFill>
    </fill>
    <fill>
      <patternFill patternType="solid">
        <fgColor theme="7" tint="0.59999389629810485"/>
        <bgColor rgb="FFD9E2F3"/>
      </patternFill>
    </fill>
    <fill>
      <patternFill patternType="solid">
        <fgColor theme="5" tint="0.79998168889431442"/>
        <bgColor indexed="64"/>
      </patternFill>
    </fill>
    <fill>
      <patternFill patternType="solid">
        <fgColor theme="3" tint="0.79998168889431442"/>
        <bgColor indexed="64"/>
      </patternFill>
    </fill>
    <fill>
      <patternFill patternType="solid">
        <fgColor theme="3" tint="0.79998168889431442"/>
        <bgColor rgb="FFD9E2F3"/>
      </patternFill>
    </fill>
    <fill>
      <patternFill patternType="solid">
        <fgColor theme="7" tint="0.59999389629810485"/>
        <bgColor rgb="FFDADADA"/>
      </patternFill>
    </fill>
    <fill>
      <patternFill patternType="solid">
        <fgColor theme="7" tint="0.59999389629810485"/>
        <bgColor rgb="FFBDD6EE"/>
      </patternFill>
    </fill>
    <fill>
      <patternFill patternType="solid">
        <fgColor theme="7" tint="0.59999389629810485"/>
        <bgColor rgb="FFFFFF00"/>
      </patternFill>
    </fill>
    <fill>
      <patternFill patternType="solid">
        <fgColor theme="7" tint="0.79998168889431442"/>
        <bgColor indexed="64"/>
      </patternFill>
    </fill>
    <fill>
      <patternFill patternType="solid">
        <fgColor theme="7" tint="0.79998168889431442"/>
        <bgColor rgb="FFDADADA"/>
      </patternFill>
    </fill>
    <fill>
      <patternFill patternType="solid">
        <fgColor theme="7" tint="0.79998168889431442"/>
        <bgColor rgb="FFD9E2F3"/>
      </patternFill>
    </fill>
    <fill>
      <patternFill patternType="solid">
        <fgColor theme="8" tint="0.79998168889431442"/>
        <bgColor rgb="FFDADADA"/>
      </patternFill>
    </fill>
    <fill>
      <patternFill patternType="solid">
        <fgColor theme="8" tint="0.79998168889431442"/>
        <bgColor indexed="64"/>
      </patternFill>
    </fill>
    <fill>
      <patternFill patternType="solid">
        <fgColor theme="5" tint="0.59999389629810485"/>
        <bgColor theme="0"/>
      </patternFill>
    </fill>
    <fill>
      <patternFill patternType="solid">
        <fgColor theme="5" tint="0.59999389629810485"/>
        <bgColor indexed="64"/>
      </patternFill>
    </fill>
    <fill>
      <patternFill patternType="solid">
        <fgColor theme="5" tint="0.59999389629810485"/>
        <bgColor rgb="FFDADADA"/>
      </patternFill>
    </fill>
    <fill>
      <patternFill patternType="solid">
        <fgColor theme="5" tint="0.59999389629810485"/>
        <bgColor rgb="FFD9E2F3"/>
      </patternFill>
    </fill>
    <fill>
      <patternFill patternType="solid">
        <fgColor theme="5" tint="0.59999389629810485"/>
        <bgColor rgb="FFBDD6EE"/>
      </patternFill>
    </fill>
    <fill>
      <patternFill patternType="solid">
        <fgColor theme="5" tint="0.59999389629810485"/>
        <bgColor rgb="FFE2EFD9"/>
      </patternFill>
    </fill>
    <fill>
      <patternFill patternType="solid">
        <fgColor theme="6" tint="0.59999389629810485"/>
        <bgColor indexed="64"/>
      </patternFill>
    </fill>
    <fill>
      <patternFill patternType="solid">
        <fgColor theme="6" tint="0.59999389629810485"/>
        <bgColor rgb="FFBDD6EE"/>
      </patternFill>
    </fill>
    <fill>
      <patternFill patternType="solid">
        <fgColor theme="6" tint="0.59999389629810485"/>
        <bgColor rgb="FFFF0000"/>
      </patternFill>
    </fill>
    <fill>
      <patternFill patternType="solid">
        <fgColor theme="6" tint="0.59999389629810485"/>
        <bgColor rgb="FFD9E2F3"/>
      </patternFill>
    </fill>
    <fill>
      <patternFill patternType="solid">
        <fgColor theme="6" tint="0.59999389629810485"/>
        <bgColor rgb="FFDADADA"/>
      </patternFill>
    </fill>
    <fill>
      <patternFill patternType="solid">
        <fgColor theme="6" tint="0.59999389629810485"/>
        <bgColor rgb="FFFEF2CB"/>
      </patternFill>
    </fill>
    <fill>
      <patternFill patternType="solid">
        <fgColor theme="6" tint="0.59999389629810485"/>
        <bgColor rgb="FFE2EFD9"/>
      </patternFill>
    </fill>
    <fill>
      <patternFill patternType="solid">
        <fgColor theme="7" tint="0.59999389629810485"/>
        <bgColor rgb="FFE2EFD9"/>
      </patternFill>
    </fill>
    <fill>
      <patternFill patternType="solid">
        <fgColor theme="9" tint="0.59999389629810485"/>
        <bgColor rgb="FFFFFF00"/>
      </patternFill>
    </fill>
    <fill>
      <patternFill patternType="solid">
        <fgColor theme="9" tint="0.59999389629810485"/>
        <bgColor rgb="FFDADADA"/>
      </patternFill>
    </fill>
    <fill>
      <patternFill patternType="solid">
        <fgColor theme="9" tint="0.59999389629810485"/>
        <bgColor indexed="64"/>
      </patternFill>
    </fill>
    <fill>
      <patternFill patternType="solid">
        <fgColor theme="9" tint="0.59999389629810485"/>
        <bgColor rgb="FFBDD6EE"/>
      </patternFill>
    </fill>
    <fill>
      <patternFill patternType="solid">
        <fgColor theme="9" tint="0.59999389629810485"/>
        <bgColor rgb="FFD9E2F3"/>
      </patternFill>
    </fill>
    <fill>
      <patternFill patternType="solid">
        <fgColor theme="9" tint="0.59999389629810485"/>
        <bgColor rgb="FFE2EFD9"/>
      </patternFill>
    </fill>
    <fill>
      <patternFill patternType="solid">
        <fgColor theme="4" tint="0.59999389629810485"/>
        <bgColor indexed="64"/>
      </patternFill>
    </fill>
    <fill>
      <patternFill patternType="solid">
        <fgColor theme="4" tint="0.59999389629810485"/>
        <bgColor rgb="FFDADADA"/>
      </patternFill>
    </fill>
    <fill>
      <patternFill patternType="solid">
        <fgColor theme="4" tint="0.59999389629810485"/>
        <bgColor rgb="FFD9E2F3"/>
      </patternFill>
    </fill>
    <fill>
      <patternFill patternType="solid">
        <fgColor theme="4" tint="0.59999389629810485"/>
        <bgColor rgb="FFBDD6EE"/>
      </patternFill>
    </fill>
    <fill>
      <patternFill patternType="solid">
        <fgColor theme="4" tint="0.59999389629810485"/>
        <bgColor rgb="FFE2EFD9"/>
      </patternFill>
    </fill>
    <fill>
      <patternFill patternType="solid">
        <fgColor theme="7" tint="0.59999389629810485"/>
        <bgColor rgb="FFC5E0B3"/>
      </patternFill>
    </fill>
    <fill>
      <patternFill patternType="solid">
        <fgColor theme="6" tint="0.59999389629810485"/>
        <bgColor rgb="FFECECEC"/>
      </patternFill>
    </fill>
    <fill>
      <patternFill patternType="solid">
        <fgColor theme="5" tint="0.59999389629810485"/>
        <bgColor rgb="FFFBE4D5"/>
      </patternFill>
    </fill>
    <fill>
      <patternFill patternType="solid">
        <fgColor theme="8" tint="0.79998168889431442"/>
        <bgColor rgb="FFD9E2F3"/>
      </patternFill>
    </fill>
    <fill>
      <patternFill patternType="solid">
        <fgColor theme="4" tint="0.39997558519241921"/>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s>
  <borders count="8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right/>
      <top/>
      <bottom style="thin">
        <color rgb="FF000000"/>
      </bottom>
      <diagonal/>
    </border>
    <border>
      <left/>
      <right style="thin">
        <color rgb="FF000000"/>
      </right>
      <top style="thin">
        <color rgb="FF000000"/>
      </top>
      <bottom/>
      <diagonal/>
    </border>
    <border>
      <left style="medium">
        <color indexed="64"/>
      </left>
      <right style="thin">
        <color auto="1"/>
      </right>
      <top/>
      <bottom style="medium">
        <color indexed="64"/>
      </bottom>
      <diagonal/>
    </border>
    <border>
      <left style="thin">
        <color auto="1"/>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theme="0"/>
      </right>
      <top/>
      <bottom/>
      <diagonal/>
    </border>
    <border>
      <left style="thin">
        <color theme="0"/>
      </left>
      <right style="thin">
        <color theme="0"/>
      </right>
      <top/>
      <bottom/>
      <diagonal/>
    </border>
    <border>
      <left style="thin">
        <color theme="0"/>
      </left>
      <right style="medium">
        <color indexed="64"/>
      </right>
      <top/>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medium">
        <color indexed="64"/>
      </left>
      <right/>
      <top/>
      <bottom style="thin">
        <color indexed="64"/>
      </bottom>
      <diagonal/>
    </border>
    <border>
      <left/>
      <right/>
      <top/>
      <bottom style="thin">
        <color indexed="64"/>
      </bottom>
      <diagonal/>
    </border>
    <border>
      <left style="thin">
        <color auto="1"/>
      </left>
      <right/>
      <top style="thin">
        <color auto="1"/>
      </top>
      <bottom style="medium">
        <color indexed="64"/>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rgb="FF000000"/>
      </left>
      <right/>
      <top style="thin">
        <color auto="1"/>
      </top>
      <bottom style="thin">
        <color auto="1"/>
      </bottom>
      <diagonal/>
    </border>
    <border>
      <left style="medium">
        <color rgb="FF000000"/>
      </left>
      <right/>
      <top/>
      <bottom style="thin">
        <color rgb="FF000000"/>
      </bottom>
      <diagonal/>
    </border>
  </borders>
  <cellStyleXfs count="20">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8" fillId="0" borderId="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xf numFmtId="41" fontId="5" fillId="0" borderId="0" applyFont="0" applyFill="0" applyBorder="0" applyAlignment="0" applyProtection="0"/>
    <xf numFmtId="0" fontId="11" fillId="0" borderId="0"/>
    <xf numFmtId="0" fontId="5" fillId="0" borderId="0"/>
    <xf numFmtId="0" fontId="5" fillId="0" borderId="0"/>
  </cellStyleXfs>
  <cellXfs count="602">
    <xf numFmtId="0" fontId="0" fillId="0" borderId="0" xfId="0"/>
    <xf numFmtId="0" fontId="2" fillId="0" borderId="0" xfId="0" applyFont="1"/>
    <xf numFmtId="0" fontId="3" fillId="4" borderId="1" xfId="0" applyFont="1" applyFill="1" applyBorder="1" applyAlignment="1">
      <alignment horizontal="center" vertical="center" wrapText="1"/>
    </xf>
    <xf numFmtId="1" fontId="3" fillId="4" borderId="1"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164" fontId="2" fillId="0" borderId="1" xfId="4" applyNumberFormat="1" applyFont="1" applyFill="1" applyBorder="1" applyAlignment="1">
      <alignment horizontal="right" vertical="center" wrapText="1"/>
    </xf>
    <xf numFmtId="2" fontId="2" fillId="0" borderId="1" xfId="0" applyNumberFormat="1" applyFont="1" applyBorder="1" applyAlignment="1">
      <alignment horizontal="center" vertical="center" wrapText="1"/>
    </xf>
    <xf numFmtId="165" fontId="2" fillId="0" borderId="1" xfId="4" applyNumberFormat="1" applyFont="1" applyFill="1" applyBorder="1" applyAlignment="1">
      <alignment horizontal="right" vertical="center" wrapText="1"/>
    </xf>
    <xf numFmtId="1" fontId="2" fillId="0" borderId="1" xfId="4" applyNumberFormat="1" applyFont="1" applyFill="1" applyBorder="1" applyAlignment="1">
      <alignment horizontal="center" vertical="center" wrapText="1"/>
    </xf>
    <xf numFmtId="164" fontId="2" fillId="0" borderId="1" xfId="2" applyNumberFormat="1" applyFont="1" applyFill="1" applyBorder="1" applyAlignment="1">
      <alignment horizontal="right" vertical="center" wrapText="1"/>
    </xf>
    <xf numFmtId="0" fontId="3" fillId="0" borderId="1" xfId="0" applyFont="1" applyBorder="1" applyAlignment="1">
      <alignment horizontal="center" vertical="center" wrapText="1"/>
    </xf>
    <xf numFmtId="164" fontId="2" fillId="0" borderId="1" xfId="0" applyNumberFormat="1" applyFont="1" applyBorder="1" applyAlignment="1">
      <alignment horizontal="right" vertical="center" wrapText="1"/>
    </xf>
    <xf numFmtId="0" fontId="2" fillId="0" borderId="1" xfId="0" applyFont="1" applyBorder="1" applyAlignment="1">
      <alignment vertical="center" wrapText="1"/>
    </xf>
    <xf numFmtId="164" fontId="2" fillId="0" borderId="1" xfId="5" applyNumberFormat="1" applyFont="1" applyFill="1" applyBorder="1" applyAlignment="1">
      <alignment horizontal="right" vertical="center" wrapText="1"/>
    </xf>
    <xf numFmtId="165" fontId="4" fillId="0" borderId="1" xfId="5" applyNumberFormat="1" applyFont="1" applyFill="1" applyBorder="1" applyAlignment="1">
      <alignment horizontal="right" vertical="center" wrapText="1"/>
    </xf>
    <xf numFmtId="165" fontId="4" fillId="0" borderId="1" xfId="3" applyNumberFormat="1" applyFont="1" applyFill="1" applyBorder="1" applyAlignment="1">
      <alignment horizontal="right" vertical="center" wrapText="1"/>
    </xf>
    <xf numFmtId="0" fontId="4" fillId="4" borderId="1" xfId="0" applyFont="1" applyFill="1" applyBorder="1" applyAlignment="1">
      <alignment horizontal="center" vertical="center" wrapText="1"/>
    </xf>
    <xf numFmtId="1" fontId="4" fillId="4" borderId="1" xfId="0" applyNumberFormat="1"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wrapText="1"/>
    </xf>
    <xf numFmtId="0" fontId="4" fillId="0" borderId="1" xfId="0" applyFont="1" applyBorder="1" applyAlignment="1">
      <alignment horizontal="center" vertical="center" wrapText="1"/>
    </xf>
    <xf numFmtId="165" fontId="3" fillId="0" borderId="1" xfId="0" applyNumberFormat="1" applyFont="1" applyBorder="1" applyAlignment="1">
      <alignment horizontal="right" vertical="center" wrapText="1"/>
    </xf>
    <xf numFmtId="1"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0" fontId="2" fillId="0" borderId="1" xfId="0" applyFont="1" applyBorder="1" applyAlignment="1">
      <alignment horizontal="left" wrapText="1"/>
    </xf>
    <xf numFmtId="1" fontId="2" fillId="5" borderId="1" xfId="0" applyNumberFormat="1" applyFont="1" applyFill="1" applyBorder="1" applyAlignment="1">
      <alignment horizontal="center" vertical="center" wrapText="1"/>
    </xf>
    <xf numFmtId="165" fontId="4" fillId="6" borderId="1" xfId="5" applyNumberFormat="1" applyFont="1" applyFill="1" applyBorder="1" applyAlignment="1">
      <alignment horizontal="right" vertical="center" wrapText="1"/>
    </xf>
    <xf numFmtId="9" fontId="4" fillId="6" borderId="1" xfId="0" applyNumberFormat="1" applyFont="1" applyFill="1" applyBorder="1" applyAlignment="1">
      <alignment vertical="center" wrapText="1"/>
    </xf>
    <xf numFmtId="0" fontId="5" fillId="0" borderId="1" xfId="0" applyFont="1" applyBorder="1" applyAlignment="1">
      <alignment vertical="center" wrapText="1"/>
    </xf>
    <xf numFmtId="165" fontId="5" fillId="0" borderId="1" xfId="0" applyNumberFormat="1" applyFont="1" applyBorder="1" applyAlignment="1">
      <alignment horizontal="right" vertical="center" wrapText="1"/>
    </xf>
    <xf numFmtId="0" fontId="2" fillId="0" borderId="1" xfId="0" applyFont="1" applyBorder="1" applyAlignment="1">
      <alignment horizontal="left" vertical="center"/>
    </xf>
    <xf numFmtId="164" fontId="2" fillId="0" borderId="0" xfId="0" applyNumberFormat="1" applyFont="1"/>
    <xf numFmtId="165" fontId="4" fillId="7" borderId="1" xfId="5" applyNumberFormat="1" applyFont="1" applyFill="1" applyBorder="1" applyAlignment="1">
      <alignment horizontal="right" vertical="center" wrapText="1"/>
    </xf>
    <xf numFmtId="9" fontId="4" fillId="7" borderId="1" xfId="0" applyNumberFormat="1" applyFont="1" applyFill="1" applyBorder="1" applyAlignment="1">
      <alignment vertical="center" wrapText="1"/>
    </xf>
    <xf numFmtId="0" fontId="2" fillId="0" borderId="0" xfId="0" applyFont="1" applyAlignment="1">
      <alignment horizontal="center" vertical="center"/>
    </xf>
    <xf numFmtId="0" fontId="3" fillId="3" borderId="0" xfId="0" applyFont="1" applyFill="1" applyAlignment="1">
      <alignment horizontal="center" vertical="center" wrapText="1"/>
    </xf>
    <xf numFmtId="0" fontId="4" fillId="4" borderId="0" xfId="0" applyFont="1" applyFill="1" applyAlignment="1">
      <alignment horizontal="left" vertical="center" wrapText="1"/>
    </xf>
    <xf numFmtId="165" fontId="4" fillId="0" borderId="0" xfId="5" applyNumberFormat="1" applyFont="1" applyFill="1" applyBorder="1" applyAlignment="1">
      <alignment horizontal="right" vertical="center" wrapText="1"/>
    </xf>
    <xf numFmtId="165" fontId="4" fillId="0" borderId="0" xfId="3" applyNumberFormat="1" applyFont="1" applyFill="1" applyBorder="1" applyAlignment="1">
      <alignment horizontal="right" vertical="center" wrapText="1"/>
    </xf>
    <xf numFmtId="165" fontId="3" fillId="0" borderId="0" xfId="0" applyNumberFormat="1" applyFont="1" applyAlignment="1">
      <alignment horizontal="right" vertical="center" wrapText="1"/>
    </xf>
    <xf numFmtId="0" fontId="4" fillId="0" borderId="0" xfId="0" applyFont="1" applyAlignment="1">
      <alignment horizontal="left" vertical="center" wrapText="1"/>
    </xf>
    <xf numFmtId="165" fontId="4" fillId="6" borderId="0" xfId="5" applyNumberFormat="1" applyFont="1" applyFill="1" applyBorder="1" applyAlignment="1">
      <alignment horizontal="right" vertical="center" wrapText="1"/>
    </xf>
    <xf numFmtId="165" fontId="4" fillId="7" borderId="0" xfId="5" applyNumberFormat="1" applyFont="1" applyFill="1" applyBorder="1" applyAlignment="1">
      <alignment horizontal="right" vertical="center" wrapText="1"/>
    </xf>
    <xf numFmtId="165" fontId="2" fillId="0" borderId="0" xfId="0" applyNumberFormat="1" applyFont="1"/>
    <xf numFmtId="165" fontId="2" fillId="0" borderId="0" xfId="1" applyNumberFormat="1" applyFont="1"/>
    <xf numFmtId="0" fontId="5" fillId="8" borderId="1" xfId="0" applyFont="1" applyFill="1" applyBorder="1" applyAlignment="1">
      <alignment horizontal="left" vertical="center" wrapText="1"/>
    </xf>
    <xf numFmtId="0" fontId="5" fillId="8" borderId="1" xfId="0" applyFont="1" applyFill="1" applyBorder="1" applyAlignment="1">
      <alignment horizontal="center" vertical="center" wrapText="1"/>
    </xf>
    <xf numFmtId="1" fontId="2" fillId="8" borderId="1" xfId="4" applyNumberFormat="1" applyFont="1" applyFill="1" applyBorder="1" applyAlignment="1">
      <alignment horizontal="center" vertical="center" wrapText="1"/>
    </xf>
    <xf numFmtId="164" fontId="2" fillId="8" borderId="1" xfId="2" applyNumberFormat="1" applyFont="1" applyFill="1" applyBorder="1" applyAlignment="1">
      <alignment horizontal="right" vertical="center" wrapText="1"/>
    </xf>
    <xf numFmtId="2" fontId="2" fillId="8" borderId="1" xfId="0" applyNumberFormat="1" applyFont="1" applyFill="1" applyBorder="1" applyAlignment="1">
      <alignment horizontal="center" vertical="center" wrapText="1"/>
    </xf>
    <xf numFmtId="165" fontId="2" fillId="8" borderId="1" xfId="4" applyNumberFormat="1" applyFont="1" applyFill="1" applyBorder="1" applyAlignment="1">
      <alignment horizontal="right" vertical="center" wrapText="1"/>
    </xf>
    <xf numFmtId="1" fontId="2" fillId="8" borderId="1" xfId="0" applyNumberFormat="1" applyFont="1" applyFill="1" applyBorder="1" applyAlignment="1">
      <alignment horizontal="center" vertical="center" wrapText="1"/>
    </xf>
    <xf numFmtId="164" fontId="2" fillId="8" borderId="1" xfId="5" applyNumberFormat="1" applyFont="1" applyFill="1" applyBorder="1" applyAlignment="1">
      <alignment horizontal="right" vertical="center" wrapText="1"/>
    </xf>
    <xf numFmtId="0" fontId="2" fillId="8" borderId="1" xfId="0" applyFont="1" applyFill="1" applyBorder="1" applyAlignment="1">
      <alignment horizontal="center" vertical="center" wrapText="1"/>
    </xf>
    <xf numFmtId="0" fontId="2" fillId="8" borderId="0" xfId="0" applyFont="1" applyFill="1"/>
    <xf numFmtId="165" fontId="4" fillId="7" borderId="9" xfId="5" applyNumberFormat="1" applyFont="1" applyFill="1" applyBorder="1" applyAlignment="1">
      <alignment horizontal="right" vertical="center" wrapText="1"/>
    </xf>
    <xf numFmtId="1" fontId="2" fillId="8" borderId="0" xfId="0" applyNumberFormat="1" applyFont="1" applyFill="1"/>
    <xf numFmtId="0" fontId="2" fillId="8" borderId="1" xfId="0" applyFont="1" applyFill="1" applyBorder="1" applyAlignment="1">
      <alignment wrapText="1"/>
    </xf>
    <xf numFmtId="164" fontId="2" fillId="8" borderId="1" xfId="0" applyNumberFormat="1" applyFont="1" applyFill="1" applyBorder="1" applyAlignment="1">
      <alignment horizontal="right" vertical="center" wrapText="1"/>
    </xf>
    <xf numFmtId="0" fontId="2" fillId="8" borderId="1" xfId="0" applyFont="1" applyFill="1" applyBorder="1" applyAlignment="1">
      <alignment horizontal="left" vertical="center" wrapText="1"/>
    </xf>
    <xf numFmtId="44" fontId="2" fillId="0" borderId="0" xfId="6" applyFont="1"/>
    <xf numFmtId="44" fontId="2" fillId="0" borderId="0" xfId="0" applyNumberFormat="1" applyFont="1"/>
    <xf numFmtId="0" fontId="2" fillId="8" borderId="0" xfId="0" applyFont="1" applyFill="1" applyAlignment="1">
      <alignment horizontal="center" vertical="center"/>
    </xf>
    <xf numFmtId="0" fontId="0" fillId="0" borderId="1" xfId="0" applyBorder="1"/>
    <xf numFmtId="10" fontId="0" fillId="0" borderId="1" xfId="0" applyNumberFormat="1" applyBorder="1" applyAlignment="1">
      <alignment horizontal="center"/>
    </xf>
    <xf numFmtId="0" fontId="7" fillId="0" borderId="1" xfId="0" applyFont="1" applyBorder="1"/>
    <xf numFmtId="44" fontId="0" fillId="0" borderId="0" xfId="6" applyFont="1"/>
    <xf numFmtId="44" fontId="0" fillId="0" borderId="0" xfId="0" applyNumberFormat="1"/>
    <xf numFmtId="44" fontId="0" fillId="8" borderId="0" xfId="6" applyFont="1" applyFill="1"/>
    <xf numFmtId="44" fontId="7" fillId="0" borderId="0" xfId="0" applyNumberFormat="1" applyFont="1"/>
    <xf numFmtId="0" fontId="2" fillId="0" borderId="0" xfId="0" applyFont="1" applyAlignment="1">
      <alignment vertical="center"/>
    </xf>
    <xf numFmtId="0" fontId="5" fillId="0" borderId="0" xfId="7" applyFont="1"/>
    <xf numFmtId="0" fontId="5" fillId="0" borderId="0" xfId="7" applyFont="1" applyAlignment="1">
      <alignment horizontal="center"/>
    </xf>
    <xf numFmtId="0" fontId="9" fillId="5" borderId="38" xfId="7" applyFont="1" applyFill="1" applyBorder="1" applyAlignment="1">
      <alignment vertical="center" wrapText="1"/>
    </xf>
    <xf numFmtId="0" fontId="9" fillId="5" borderId="38" xfId="7" applyFont="1" applyFill="1" applyBorder="1" applyAlignment="1">
      <alignment horizontal="center" vertical="center" wrapText="1"/>
    </xf>
    <xf numFmtId="0" fontId="9" fillId="5" borderId="38" xfId="7" applyFont="1" applyFill="1" applyBorder="1" applyAlignment="1">
      <alignment horizontal="left" vertical="center" wrapText="1"/>
    </xf>
    <xf numFmtId="165" fontId="9" fillId="5" borderId="38" xfId="7" applyNumberFormat="1" applyFont="1" applyFill="1" applyBorder="1" applyAlignment="1">
      <alignment vertical="center" wrapText="1"/>
    </xf>
    <xf numFmtId="0" fontId="5" fillId="5" borderId="0" xfId="7" applyFont="1" applyFill="1"/>
    <xf numFmtId="0" fontId="3" fillId="10" borderId="23" xfId="7" applyFont="1" applyFill="1" applyBorder="1" applyAlignment="1">
      <alignment horizontal="center" vertical="center" wrapText="1"/>
    </xf>
    <xf numFmtId="0" fontId="3" fillId="10" borderId="24" xfId="7" applyFont="1" applyFill="1" applyBorder="1" applyAlignment="1">
      <alignment horizontal="center" vertical="center" wrapText="1"/>
    </xf>
    <xf numFmtId="165" fontId="3" fillId="12" borderId="1" xfId="7" applyNumberFormat="1" applyFont="1" applyFill="1" applyBorder="1" applyAlignment="1">
      <alignment horizontal="center" vertical="center" wrapText="1"/>
    </xf>
    <xf numFmtId="1" fontId="9" fillId="10" borderId="26" xfId="7" applyNumberFormat="1" applyFont="1" applyFill="1" applyBorder="1" applyAlignment="1">
      <alignment horizontal="center" vertical="center" shrinkToFit="1"/>
    </xf>
    <xf numFmtId="1" fontId="9" fillId="10" borderId="20" xfId="7" applyNumberFormat="1" applyFont="1" applyFill="1" applyBorder="1" applyAlignment="1">
      <alignment horizontal="center" vertical="center" shrinkToFit="1"/>
    </xf>
    <xf numFmtId="0" fontId="5" fillId="10" borderId="20" xfId="7" applyFont="1" applyFill="1" applyBorder="1" applyAlignment="1">
      <alignment vertical="center" wrapText="1"/>
    </xf>
    <xf numFmtId="0" fontId="5" fillId="10" borderId="20" xfId="7" applyFont="1" applyFill="1" applyBorder="1" applyAlignment="1">
      <alignment horizontal="center" vertical="center" wrapText="1"/>
    </xf>
    <xf numFmtId="0" fontId="2" fillId="11" borderId="20" xfId="0" applyFont="1" applyFill="1" applyBorder="1" applyAlignment="1">
      <alignment vertical="center" wrapText="1"/>
    </xf>
    <xf numFmtId="0" fontId="9" fillId="10" borderId="20" xfId="7" applyFont="1" applyFill="1" applyBorder="1" applyAlignment="1">
      <alignment horizontal="center" vertical="center" wrapText="1"/>
    </xf>
    <xf numFmtId="0" fontId="5" fillId="10" borderId="21" xfId="7" applyFont="1" applyFill="1" applyBorder="1" applyAlignment="1">
      <alignment horizontal="center" vertical="center" wrapText="1"/>
    </xf>
    <xf numFmtId="1" fontId="9" fillId="10" borderId="21" xfId="7" applyNumberFormat="1" applyFont="1" applyFill="1" applyBorder="1" applyAlignment="1">
      <alignment horizontal="center" vertical="center" shrinkToFit="1"/>
    </xf>
    <xf numFmtId="0" fontId="5" fillId="10" borderId="1" xfId="7" applyFont="1" applyFill="1" applyBorder="1" applyAlignment="1">
      <alignment vertical="center" wrapText="1"/>
    </xf>
    <xf numFmtId="0" fontId="2" fillId="11" borderId="1" xfId="0" applyFont="1" applyFill="1" applyBorder="1" applyAlignment="1">
      <alignment vertical="center" wrapText="1"/>
    </xf>
    <xf numFmtId="0" fontId="9" fillId="10" borderId="21" xfId="7" applyFont="1" applyFill="1" applyBorder="1" applyAlignment="1">
      <alignment horizontal="center" vertical="center" wrapText="1"/>
    </xf>
    <xf numFmtId="0" fontId="5" fillId="10" borderId="27" xfId="7" applyFont="1" applyFill="1" applyBorder="1" applyAlignment="1">
      <alignment vertical="center" wrapText="1"/>
    </xf>
    <xf numFmtId="0" fontId="5" fillId="10" borderId="1" xfId="7" applyFont="1" applyFill="1" applyBorder="1" applyAlignment="1">
      <alignment horizontal="center" vertical="center" wrapText="1"/>
    </xf>
    <xf numFmtId="0" fontId="5" fillId="25" borderId="0" xfId="7" applyFont="1" applyFill="1"/>
    <xf numFmtId="1" fontId="9" fillId="10" borderId="1" xfId="7" applyNumberFormat="1" applyFont="1" applyFill="1" applyBorder="1" applyAlignment="1">
      <alignment horizontal="center" vertical="center" shrinkToFit="1"/>
    </xf>
    <xf numFmtId="1" fontId="9" fillId="10" borderId="37" xfId="7" applyNumberFormat="1" applyFont="1" applyFill="1" applyBorder="1" applyAlignment="1">
      <alignment horizontal="center" vertical="center" shrinkToFit="1"/>
    </xf>
    <xf numFmtId="0" fontId="5" fillId="10" borderId="9" xfId="7" applyFont="1" applyFill="1" applyBorder="1" applyAlignment="1">
      <alignment horizontal="center" vertical="center" wrapText="1"/>
    </xf>
    <xf numFmtId="0" fontId="5" fillId="10" borderId="9" xfId="7" applyFont="1" applyFill="1" applyBorder="1" applyAlignment="1">
      <alignment vertical="center" wrapText="1"/>
    </xf>
    <xf numFmtId="0" fontId="5" fillId="10" borderId="27" xfId="7" applyFont="1" applyFill="1" applyBorder="1" applyAlignment="1">
      <alignment horizontal="center" vertical="center" wrapText="1"/>
    </xf>
    <xf numFmtId="0" fontId="3" fillId="39" borderId="23" xfId="7" applyFont="1" applyFill="1" applyBorder="1" applyAlignment="1">
      <alignment horizontal="center" vertical="center" wrapText="1"/>
    </xf>
    <xf numFmtId="0" fontId="3" fillId="39" borderId="24" xfId="7" applyFont="1" applyFill="1" applyBorder="1" applyAlignment="1">
      <alignment horizontal="center" vertical="center" wrapText="1"/>
    </xf>
    <xf numFmtId="165" fontId="3" fillId="14" borderId="1" xfId="7" applyNumberFormat="1" applyFont="1" applyFill="1" applyBorder="1" applyAlignment="1">
      <alignment horizontal="center" vertical="center" wrapText="1"/>
    </xf>
    <xf numFmtId="1" fontId="9" fillId="13" borderId="26" xfId="7" applyNumberFormat="1" applyFont="1" applyFill="1" applyBorder="1" applyAlignment="1">
      <alignment horizontal="center" vertical="center" shrinkToFit="1"/>
    </xf>
    <xf numFmtId="0" fontId="5" fillId="13" borderId="20" xfId="7" applyFont="1" applyFill="1" applyBorder="1" applyAlignment="1">
      <alignment horizontal="center" vertical="center" wrapText="1"/>
    </xf>
    <xf numFmtId="0" fontId="5" fillId="13" borderId="20" xfId="7" applyFont="1" applyFill="1" applyBorder="1" applyAlignment="1">
      <alignment horizontal="left" vertical="center" wrapText="1"/>
    </xf>
    <xf numFmtId="165" fontId="5" fillId="13" borderId="1" xfId="7" applyNumberFormat="1" applyFont="1" applyFill="1" applyBorder="1" applyAlignment="1">
      <alignment horizontal="right" vertical="center" wrapText="1"/>
    </xf>
    <xf numFmtId="0" fontId="2" fillId="6" borderId="20" xfId="0" applyFont="1" applyFill="1" applyBorder="1" applyAlignment="1">
      <alignment horizontal="center" vertical="center" wrapText="1"/>
    </xf>
    <xf numFmtId="0" fontId="2" fillId="6" borderId="20" xfId="0" applyFont="1" applyFill="1" applyBorder="1" applyAlignment="1">
      <alignment horizontal="left" vertical="center" wrapText="1"/>
    </xf>
    <xf numFmtId="0" fontId="5" fillId="13" borderId="1" xfId="7" applyFont="1" applyFill="1" applyBorder="1" applyAlignment="1">
      <alignment horizontal="center" vertical="center" wrapText="1"/>
    </xf>
    <xf numFmtId="0" fontId="5" fillId="13" borderId="1" xfId="7"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1" fontId="9" fillId="13" borderId="37" xfId="7" applyNumberFormat="1" applyFont="1" applyFill="1" applyBorder="1" applyAlignment="1">
      <alignment horizontal="center" vertical="center" shrinkToFit="1"/>
    </xf>
    <xf numFmtId="0" fontId="5" fillId="13" borderId="27" xfId="7" applyFont="1" applyFill="1" applyBorder="1" applyAlignment="1">
      <alignment horizontal="center" vertical="center" wrapText="1"/>
    </xf>
    <xf numFmtId="0" fontId="5" fillId="13" borderId="27" xfId="7" applyFont="1" applyFill="1" applyBorder="1" applyAlignment="1">
      <alignment horizontal="left" vertical="center" wrapText="1"/>
    </xf>
    <xf numFmtId="0" fontId="3" fillId="31" borderId="23" xfId="7" applyFont="1" applyFill="1" applyBorder="1" applyAlignment="1">
      <alignment horizontal="center" vertical="center" wrapText="1"/>
    </xf>
    <xf numFmtId="0" fontId="3" fillId="31" borderId="24" xfId="7" applyFont="1" applyFill="1" applyBorder="1" applyAlignment="1">
      <alignment horizontal="center" vertical="center" wrapText="1"/>
    </xf>
    <xf numFmtId="165" fontId="3" fillId="29" borderId="1" xfId="7" applyNumberFormat="1" applyFont="1" applyFill="1" applyBorder="1" applyAlignment="1">
      <alignment horizontal="center" vertical="center" wrapText="1"/>
    </xf>
    <xf numFmtId="1" fontId="9" fillId="53" borderId="26" xfId="7" applyNumberFormat="1" applyFont="1" applyFill="1" applyBorder="1" applyAlignment="1">
      <alignment horizontal="center" vertical="center" shrinkToFit="1"/>
    </xf>
    <xf numFmtId="0" fontId="5" fillId="53" borderId="20" xfId="7" applyFont="1" applyFill="1" applyBorder="1" applyAlignment="1">
      <alignment horizontal="center" vertical="center" wrapText="1"/>
    </xf>
    <xf numFmtId="0" fontId="5" fillId="53" borderId="20" xfId="7" applyFont="1" applyFill="1" applyBorder="1" applyAlignment="1">
      <alignment horizontal="left" vertical="center" wrapText="1"/>
    </xf>
    <xf numFmtId="165" fontId="9" fillId="29" borderId="1" xfId="7" applyNumberFormat="1" applyFont="1" applyFill="1" applyBorder="1" applyAlignment="1">
      <alignment vertical="center" shrinkToFit="1"/>
    </xf>
    <xf numFmtId="1" fontId="9" fillId="53" borderId="20" xfId="7" applyNumberFormat="1" applyFont="1" applyFill="1" applyBorder="1" applyAlignment="1">
      <alignment horizontal="center" vertical="center" shrinkToFit="1"/>
    </xf>
    <xf numFmtId="0" fontId="5" fillId="27" borderId="20" xfId="7" applyFont="1" applyFill="1" applyBorder="1" applyAlignment="1">
      <alignment horizontal="center" vertical="center" wrapText="1"/>
    </xf>
    <xf numFmtId="0" fontId="2" fillId="27" borderId="20" xfId="0" applyFont="1" applyFill="1" applyBorder="1" applyAlignment="1">
      <alignment horizontal="left" vertical="center" wrapText="1"/>
    </xf>
    <xf numFmtId="0" fontId="9" fillId="53" borderId="20" xfId="7" applyFont="1" applyFill="1" applyBorder="1" applyAlignment="1">
      <alignment horizontal="center" vertical="center" wrapText="1"/>
    </xf>
    <xf numFmtId="11" fontId="5" fillId="27" borderId="20" xfId="7" applyNumberFormat="1" applyFont="1" applyFill="1" applyBorder="1" applyAlignment="1">
      <alignment horizontal="center" vertical="center" wrapText="1"/>
    </xf>
    <xf numFmtId="168" fontId="9" fillId="53" borderId="20" xfId="7" applyNumberFormat="1" applyFont="1" applyFill="1" applyBorder="1" applyAlignment="1">
      <alignment horizontal="center" vertical="center" shrinkToFit="1"/>
    </xf>
    <xf numFmtId="0" fontId="5" fillId="53" borderId="1" xfId="7" applyFont="1" applyFill="1" applyBorder="1" applyAlignment="1">
      <alignment horizontal="left" vertical="center" wrapText="1"/>
    </xf>
    <xf numFmtId="0" fontId="5" fillId="53" borderId="1" xfId="7" applyFont="1" applyFill="1" applyBorder="1" applyAlignment="1">
      <alignment horizontal="center" vertical="center" wrapText="1"/>
    </xf>
    <xf numFmtId="0" fontId="2" fillId="27" borderId="1" xfId="0" applyFont="1" applyFill="1" applyBorder="1" applyAlignment="1">
      <alignment horizontal="left" vertical="center" wrapText="1"/>
    </xf>
    <xf numFmtId="0" fontId="2" fillId="27" borderId="1" xfId="0" applyFont="1" applyFill="1" applyBorder="1" applyAlignment="1">
      <alignment horizontal="center" vertical="center" wrapText="1"/>
    </xf>
    <xf numFmtId="0" fontId="5" fillId="15" borderId="0" xfId="7" applyFont="1" applyFill="1"/>
    <xf numFmtId="1" fontId="9" fillId="53" borderId="37" xfId="7" applyNumberFormat="1" applyFont="1" applyFill="1" applyBorder="1" applyAlignment="1">
      <alignment horizontal="center" vertical="center" shrinkToFit="1"/>
    </xf>
    <xf numFmtId="0" fontId="5" fillId="27" borderId="27" xfId="7" applyFont="1" applyFill="1" applyBorder="1" applyAlignment="1">
      <alignment horizontal="center" vertical="center" wrapText="1"/>
    </xf>
    <xf numFmtId="0" fontId="2" fillId="27" borderId="27" xfId="0" applyFont="1" applyFill="1" applyBorder="1" applyAlignment="1">
      <alignment horizontal="left" vertical="center" wrapText="1"/>
    </xf>
    <xf numFmtId="0" fontId="5" fillId="53" borderId="9" xfId="7" applyFont="1" applyFill="1" applyBorder="1" applyAlignment="1">
      <alignment horizontal="center" vertical="center" wrapText="1"/>
    </xf>
    <xf numFmtId="0" fontId="5" fillId="27" borderId="1" xfId="7" applyFont="1" applyFill="1" applyBorder="1" applyAlignment="1">
      <alignment horizontal="center" vertical="center" wrapText="1"/>
    </xf>
    <xf numFmtId="0" fontId="5" fillId="27" borderId="0" xfId="7" applyFont="1" applyFill="1" applyAlignment="1">
      <alignment horizontal="center" vertical="center" wrapText="1"/>
    </xf>
    <xf numFmtId="0" fontId="3" fillId="38" borderId="23" xfId="7" applyFont="1" applyFill="1" applyBorder="1" applyAlignment="1">
      <alignment horizontal="center" vertical="center" wrapText="1"/>
    </xf>
    <xf numFmtId="0" fontId="3" fillId="38" borderId="24" xfId="7" applyFont="1" applyFill="1" applyBorder="1" applyAlignment="1">
      <alignment horizontal="center" vertical="center" wrapText="1"/>
    </xf>
    <xf numFmtId="165" fontId="3" fillId="35" borderId="1" xfId="7" applyNumberFormat="1" applyFont="1" applyFill="1" applyBorder="1" applyAlignment="1">
      <alignment horizontal="center" vertical="center" wrapText="1"/>
    </xf>
    <xf numFmtId="1" fontId="9" fillId="52" borderId="26" xfId="7" applyNumberFormat="1" applyFont="1" applyFill="1" applyBorder="1" applyAlignment="1">
      <alignment horizontal="center" vertical="center" shrinkToFit="1"/>
    </xf>
    <xf numFmtId="0" fontId="9" fillId="52" borderId="20" xfId="7" applyFont="1" applyFill="1" applyBorder="1" applyAlignment="1">
      <alignment horizontal="center" vertical="center" wrapText="1"/>
    </xf>
    <xf numFmtId="0" fontId="5" fillId="52" borderId="20" xfId="7" applyFont="1" applyFill="1" applyBorder="1" applyAlignment="1">
      <alignment horizontal="left" vertical="center" wrapText="1"/>
    </xf>
    <xf numFmtId="0" fontId="5" fillId="52" borderId="20" xfId="7" applyFont="1" applyFill="1" applyBorder="1" applyAlignment="1">
      <alignment horizontal="center" vertical="center" wrapText="1"/>
    </xf>
    <xf numFmtId="165" fontId="9" fillId="35" borderId="1" xfId="7" applyNumberFormat="1" applyFont="1" applyFill="1" applyBorder="1" applyAlignment="1">
      <alignment vertical="center" shrinkToFit="1"/>
    </xf>
    <xf numFmtId="0" fontId="2" fillId="32" borderId="20" xfId="0" applyFont="1" applyFill="1" applyBorder="1" applyAlignment="1">
      <alignment horizontal="left" vertical="center" wrapText="1"/>
    </xf>
    <xf numFmtId="0" fontId="9" fillId="52" borderId="27" xfId="7" applyFont="1" applyFill="1" applyBorder="1" applyAlignment="1">
      <alignment horizontal="center" vertical="center" wrapText="1"/>
    </xf>
    <xf numFmtId="0" fontId="2" fillId="32" borderId="27" xfId="0" applyFont="1" applyFill="1" applyBorder="1" applyAlignment="1">
      <alignment horizontal="left" vertical="center" wrapText="1"/>
    </xf>
    <xf numFmtId="0" fontId="5" fillId="52" borderId="27" xfId="7" applyFont="1" applyFill="1" applyBorder="1" applyAlignment="1">
      <alignment horizontal="center" vertical="center" wrapText="1"/>
    </xf>
    <xf numFmtId="0" fontId="9" fillId="52" borderId="24" xfId="7" applyFont="1" applyFill="1" applyBorder="1" applyAlignment="1">
      <alignment horizontal="center" vertical="center" wrapText="1"/>
    </xf>
    <xf numFmtId="0" fontId="5" fillId="52" borderId="24" xfId="7" applyFont="1" applyFill="1" applyBorder="1" applyAlignment="1">
      <alignment horizontal="left" vertical="center" wrapText="1"/>
    </xf>
    <xf numFmtId="0" fontId="5" fillId="52" borderId="24" xfId="7" applyFont="1" applyFill="1" applyBorder="1" applyAlignment="1">
      <alignment horizontal="center" vertical="center" wrapText="1"/>
    </xf>
    <xf numFmtId="0" fontId="5" fillId="52" borderId="20" xfId="7" applyFont="1" applyFill="1" applyBorder="1" applyAlignment="1">
      <alignment vertical="center" wrapText="1"/>
    </xf>
    <xf numFmtId="165" fontId="2" fillId="32" borderId="1" xfId="0" applyNumberFormat="1" applyFont="1" applyFill="1" applyBorder="1" applyAlignment="1">
      <alignment vertical="center" wrapText="1"/>
    </xf>
    <xf numFmtId="0" fontId="2" fillId="32" borderId="20" xfId="0" applyFont="1" applyFill="1" applyBorder="1" applyAlignment="1">
      <alignment horizontal="center" vertical="center" wrapText="1"/>
    </xf>
    <xf numFmtId="1" fontId="9" fillId="52" borderId="37" xfId="7" applyNumberFormat="1" applyFont="1" applyFill="1" applyBorder="1" applyAlignment="1">
      <alignment horizontal="center" vertical="center" shrinkToFit="1"/>
    </xf>
    <xf numFmtId="0" fontId="5" fillId="52" borderId="27" xfId="7" applyFont="1" applyFill="1" applyBorder="1" applyAlignment="1">
      <alignment horizontal="left" vertical="center" wrapText="1"/>
    </xf>
    <xf numFmtId="0" fontId="9" fillId="52" borderId="1" xfId="7" applyFont="1" applyFill="1" applyBorder="1" applyAlignment="1">
      <alignment horizontal="center" vertical="center" wrapText="1"/>
    </xf>
    <xf numFmtId="0" fontId="5" fillId="52" borderId="1" xfId="7" applyFont="1" applyFill="1" applyBorder="1" applyAlignment="1">
      <alignment horizontal="left" vertical="center" wrapText="1"/>
    </xf>
    <xf numFmtId="0" fontId="5" fillId="52" borderId="1" xfId="7" applyFont="1" applyFill="1" applyBorder="1" applyAlignment="1">
      <alignment horizontal="center" vertical="center" wrapText="1"/>
    </xf>
    <xf numFmtId="0" fontId="3" fillId="45" borderId="23" xfId="7" applyFont="1" applyFill="1" applyBorder="1" applyAlignment="1">
      <alignment horizontal="center" vertical="center" wrapText="1"/>
    </xf>
    <xf numFmtId="0" fontId="3" fillId="45" borderId="24" xfId="7" applyFont="1" applyFill="1" applyBorder="1" applyAlignment="1">
      <alignment horizontal="center" vertical="center" wrapText="1"/>
    </xf>
    <xf numFmtId="165" fontId="3" fillId="44" borderId="1" xfId="7" applyNumberFormat="1" applyFont="1" applyFill="1" applyBorder="1" applyAlignment="1">
      <alignment horizontal="center" vertical="center" wrapText="1"/>
    </xf>
    <xf numFmtId="1" fontId="9" fillId="43" borderId="26" xfId="7" applyNumberFormat="1" applyFont="1" applyFill="1" applyBorder="1" applyAlignment="1">
      <alignment horizontal="center" vertical="center" shrinkToFit="1"/>
    </xf>
    <xf numFmtId="1" fontId="9" fillId="43" borderId="20" xfId="7" applyNumberFormat="1" applyFont="1" applyFill="1" applyBorder="1" applyAlignment="1">
      <alignment horizontal="center" vertical="center" shrinkToFit="1"/>
    </xf>
    <xf numFmtId="0" fontId="2" fillId="42" borderId="20" xfId="0" applyFont="1" applyFill="1" applyBorder="1" applyAlignment="1">
      <alignment horizontal="left" vertical="center" wrapText="1"/>
    </xf>
    <xf numFmtId="0" fontId="2" fillId="42" borderId="20" xfId="0" applyFont="1" applyFill="1" applyBorder="1" applyAlignment="1">
      <alignment horizontal="center" vertical="center" wrapText="1"/>
    </xf>
    <xf numFmtId="165" fontId="2" fillId="42" borderId="1" xfId="0" applyNumberFormat="1" applyFont="1" applyFill="1" applyBorder="1" applyAlignment="1">
      <alignment vertical="center" wrapText="1"/>
    </xf>
    <xf numFmtId="0" fontId="5" fillId="43" borderId="20" xfId="7" applyFont="1" applyFill="1" applyBorder="1" applyAlignment="1">
      <alignment horizontal="left" vertical="center" wrapText="1"/>
    </xf>
    <xf numFmtId="0" fontId="9" fillId="43" borderId="20" xfId="7" applyFont="1" applyFill="1" applyBorder="1" applyAlignment="1">
      <alignment horizontal="center" vertical="center" wrapText="1"/>
    </xf>
    <xf numFmtId="0" fontId="5" fillId="42" borderId="20" xfId="7" applyFont="1" applyFill="1" applyBorder="1" applyAlignment="1">
      <alignment horizontal="left" vertical="center" wrapText="1"/>
    </xf>
    <xf numFmtId="0" fontId="5" fillId="43" borderId="20" xfId="7" applyFont="1" applyFill="1" applyBorder="1" applyAlignment="1">
      <alignment horizontal="center" vertical="center" wrapText="1"/>
    </xf>
    <xf numFmtId="1" fontId="9" fillId="43" borderId="37" xfId="7" applyNumberFormat="1" applyFont="1" applyFill="1" applyBorder="1" applyAlignment="1">
      <alignment horizontal="center" vertical="center" shrinkToFit="1"/>
    </xf>
    <xf numFmtId="1" fontId="9" fillId="43" borderId="27" xfId="7" applyNumberFormat="1" applyFont="1" applyFill="1" applyBorder="1" applyAlignment="1">
      <alignment horizontal="center" vertical="center" shrinkToFit="1"/>
    </xf>
    <xf numFmtId="0" fontId="5" fillId="43" borderId="27" xfId="7" applyFont="1" applyFill="1" applyBorder="1" applyAlignment="1">
      <alignment horizontal="left" vertical="center" wrapText="1"/>
    </xf>
    <xf numFmtId="0" fontId="2" fillId="42" borderId="27" xfId="0" applyFont="1" applyFill="1" applyBorder="1" applyAlignment="1">
      <alignment horizontal="center" vertical="center" wrapText="1"/>
    </xf>
    <xf numFmtId="1" fontId="9" fillId="43" borderId="1" xfId="7" applyNumberFormat="1" applyFont="1" applyFill="1" applyBorder="1" applyAlignment="1">
      <alignment horizontal="center" vertical="center" shrinkToFit="1"/>
    </xf>
    <xf numFmtId="0" fontId="5" fillId="43" borderId="1" xfId="7" applyFont="1" applyFill="1" applyBorder="1" applyAlignment="1">
      <alignment horizontal="left" vertical="center" wrapText="1"/>
    </xf>
    <xf numFmtId="0" fontId="2" fillId="42" borderId="1" xfId="0" applyFont="1" applyFill="1" applyBorder="1" applyAlignment="1">
      <alignment horizontal="center" vertical="center" wrapText="1"/>
    </xf>
    <xf numFmtId="0" fontId="9" fillId="0" borderId="22" xfId="7" applyFont="1" applyBorder="1" applyAlignment="1">
      <alignment horizontal="center" vertical="center" wrapText="1"/>
    </xf>
    <xf numFmtId="0" fontId="9" fillId="0" borderId="21" xfId="7" applyFont="1" applyBorder="1" applyAlignment="1">
      <alignment horizontal="center" vertical="center" wrapText="1"/>
    </xf>
    <xf numFmtId="0" fontId="9" fillId="0" borderId="21" xfId="7" applyFont="1" applyBorder="1" applyAlignment="1">
      <alignment horizontal="left" vertical="center" wrapText="1"/>
    </xf>
    <xf numFmtId="167" fontId="3" fillId="0" borderId="21" xfId="7" applyNumberFormat="1" applyFont="1" applyBorder="1" applyAlignment="1">
      <alignment horizontal="left" vertical="center" wrapText="1"/>
    </xf>
    <xf numFmtId="1" fontId="9" fillId="6" borderId="26" xfId="7" applyNumberFormat="1" applyFont="1" applyFill="1" applyBorder="1" applyAlignment="1">
      <alignment horizontal="center" vertical="center" shrinkToFit="1"/>
    </xf>
    <xf numFmtId="0" fontId="5" fillId="6" borderId="20" xfId="7" applyFont="1" applyFill="1" applyBorder="1" applyAlignment="1">
      <alignment horizontal="center" vertical="center" wrapText="1"/>
    </xf>
    <xf numFmtId="0" fontId="5" fillId="6" borderId="20" xfId="7" applyFont="1" applyFill="1" applyBorder="1" applyAlignment="1">
      <alignment vertical="center" wrapText="1"/>
    </xf>
    <xf numFmtId="0" fontId="5" fillId="51" borderId="20" xfId="7" applyFont="1" applyFill="1" applyBorder="1" applyAlignment="1">
      <alignment horizontal="center" vertical="center" wrapText="1"/>
    </xf>
    <xf numFmtId="165" fontId="5" fillId="6" borderId="1" xfId="7" applyNumberFormat="1" applyFont="1" applyFill="1" applyBorder="1" applyAlignment="1">
      <alignment vertical="center" wrapText="1"/>
    </xf>
    <xf numFmtId="0" fontId="5" fillId="51" borderId="20" xfId="7" applyFont="1" applyFill="1" applyBorder="1" applyAlignment="1">
      <alignment vertical="center" wrapText="1"/>
    </xf>
    <xf numFmtId="0" fontId="9" fillId="51" borderId="20" xfId="7" applyFont="1" applyFill="1" applyBorder="1" applyAlignment="1">
      <alignment horizontal="center" vertical="center" wrapText="1"/>
    </xf>
    <xf numFmtId="0" fontId="2" fillId="6" borderId="20" xfId="0" applyFont="1" applyFill="1" applyBorder="1" applyAlignment="1">
      <alignment vertical="center" wrapText="1"/>
    </xf>
    <xf numFmtId="165" fontId="2" fillId="20" borderId="1" xfId="0" applyNumberFormat="1" applyFont="1" applyFill="1" applyBorder="1" applyAlignment="1">
      <alignment vertical="center" wrapText="1"/>
    </xf>
    <xf numFmtId="1" fontId="9" fillId="19" borderId="20" xfId="7" applyNumberFormat="1" applyFont="1" applyFill="1" applyBorder="1" applyAlignment="1">
      <alignment horizontal="center" vertical="center" shrinkToFit="1"/>
    </xf>
    <xf numFmtId="1" fontId="9" fillId="51" borderId="20" xfId="7" applyNumberFormat="1" applyFont="1" applyFill="1" applyBorder="1" applyAlignment="1">
      <alignment horizontal="center" vertical="center" shrinkToFit="1"/>
    </xf>
    <xf numFmtId="1" fontId="9" fillId="6" borderId="37" xfId="7" applyNumberFormat="1" applyFont="1" applyFill="1" applyBorder="1" applyAlignment="1">
      <alignment horizontal="center" vertical="center" shrinkToFit="1"/>
    </xf>
    <xf numFmtId="0" fontId="5" fillId="51" borderId="27" xfId="7" applyFont="1" applyFill="1" applyBorder="1" applyAlignment="1">
      <alignment horizontal="center" vertical="center" wrapText="1"/>
    </xf>
    <xf numFmtId="0" fontId="2" fillId="6" borderId="27" xfId="0" applyFont="1" applyFill="1" applyBorder="1" applyAlignment="1">
      <alignment vertical="center" wrapText="1"/>
    </xf>
    <xf numFmtId="0" fontId="5" fillId="51" borderId="1" xfId="7" applyFont="1" applyFill="1" applyBorder="1" applyAlignment="1">
      <alignment horizontal="center" vertical="center" wrapText="1"/>
    </xf>
    <xf numFmtId="0" fontId="2" fillId="6" borderId="1" xfId="0" applyFont="1" applyFill="1" applyBorder="1" applyAlignment="1">
      <alignment vertical="center" wrapText="1"/>
    </xf>
    <xf numFmtId="0" fontId="9" fillId="0" borderId="0" xfId="7" applyFont="1" applyAlignment="1">
      <alignment horizontal="center" vertical="center" wrapText="1"/>
    </xf>
    <xf numFmtId="0" fontId="9" fillId="0" borderId="0" xfId="7" applyFont="1" applyAlignment="1">
      <alignment horizontal="left" vertical="center" wrapText="1"/>
    </xf>
    <xf numFmtId="165" fontId="9" fillId="0" borderId="0" xfId="7" applyNumberFormat="1" applyFont="1" applyAlignment="1">
      <alignment horizontal="right" vertical="center" wrapText="1"/>
    </xf>
    <xf numFmtId="0" fontId="3" fillId="50" borderId="23" xfId="7" applyFont="1" applyFill="1" applyBorder="1" applyAlignment="1">
      <alignment horizontal="center" vertical="center" wrapText="1"/>
    </xf>
    <xf numFmtId="0" fontId="3" fillId="50" borderId="24" xfId="7" applyFont="1" applyFill="1" applyBorder="1" applyAlignment="1">
      <alignment horizontal="center" vertical="center" wrapText="1"/>
    </xf>
    <xf numFmtId="165" fontId="3" fillId="48" borderId="1" xfId="7" applyNumberFormat="1" applyFont="1" applyFill="1" applyBorder="1" applyAlignment="1">
      <alignment horizontal="center" vertical="center" wrapText="1"/>
    </xf>
    <xf numFmtId="1" fontId="9" fillId="46" borderId="26" xfId="7" applyNumberFormat="1" applyFont="1" applyFill="1" applyBorder="1" applyAlignment="1">
      <alignment horizontal="center" vertical="center" shrinkToFit="1"/>
    </xf>
    <xf numFmtId="1" fontId="9" fillId="46" borderId="20" xfId="7" applyNumberFormat="1" applyFont="1" applyFill="1" applyBorder="1" applyAlignment="1">
      <alignment horizontal="center" vertical="center" shrinkToFit="1"/>
    </xf>
    <xf numFmtId="0" fontId="5" fillId="46" borderId="20" xfId="7" applyFont="1" applyFill="1" applyBorder="1" applyAlignment="1">
      <alignment vertical="center" wrapText="1"/>
    </xf>
    <xf numFmtId="0" fontId="5" fillId="47" borderId="20" xfId="7" applyFont="1" applyFill="1" applyBorder="1" applyAlignment="1">
      <alignment horizontal="center" vertical="center" wrapText="1"/>
    </xf>
    <xf numFmtId="165" fontId="5" fillId="46" borderId="1" xfId="7" applyNumberFormat="1" applyFont="1" applyFill="1" applyBorder="1" applyAlignment="1">
      <alignment vertical="center" wrapText="1"/>
    </xf>
    <xf numFmtId="0" fontId="9" fillId="47" borderId="20" xfId="7" applyFont="1" applyFill="1" applyBorder="1" applyAlignment="1">
      <alignment horizontal="center" vertical="center" wrapText="1"/>
    </xf>
    <xf numFmtId="0" fontId="5" fillId="47" borderId="20" xfId="7" applyFont="1" applyFill="1" applyBorder="1" applyAlignment="1">
      <alignment vertical="center" wrapText="1"/>
    </xf>
    <xf numFmtId="0" fontId="2" fillId="46" borderId="20" xfId="0" applyFont="1" applyFill="1" applyBorder="1" applyAlignment="1">
      <alignment vertical="center" wrapText="1"/>
    </xf>
    <xf numFmtId="1" fontId="9" fillId="49" borderId="20" xfId="7" applyNumberFormat="1" applyFont="1" applyFill="1" applyBorder="1" applyAlignment="1">
      <alignment horizontal="center" vertical="center" shrinkToFit="1"/>
    </xf>
    <xf numFmtId="1" fontId="9" fillId="47" borderId="20" xfId="7" applyNumberFormat="1" applyFont="1" applyFill="1" applyBorder="1" applyAlignment="1">
      <alignment horizontal="center" vertical="center" shrinkToFit="1"/>
    </xf>
    <xf numFmtId="0" fontId="5" fillId="46" borderId="20" xfId="7" applyFont="1" applyFill="1" applyBorder="1" applyAlignment="1">
      <alignment horizontal="center" vertical="center" wrapText="1"/>
    </xf>
    <xf numFmtId="1" fontId="9" fillId="46" borderId="37" xfId="7" applyNumberFormat="1" applyFont="1" applyFill="1" applyBorder="1" applyAlignment="1">
      <alignment horizontal="center" vertical="center" shrinkToFit="1"/>
    </xf>
    <xf numFmtId="1" fontId="9" fillId="46" borderId="27" xfId="7" applyNumberFormat="1" applyFont="1" applyFill="1" applyBorder="1" applyAlignment="1">
      <alignment horizontal="center" vertical="center" shrinkToFit="1"/>
    </xf>
    <xf numFmtId="0" fontId="5" fillId="46" borderId="27" xfId="7" applyFont="1" applyFill="1" applyBorder="1" applyAlignment="1">
      <alignment vertical="center" wrapText="1"/>
    </xf>
    <xf numFmtId="0" fontId="5" fillId="47" borderId="27" xfId="7" applyFont="1" applyFill="1" applyBorder="1" applyAlignment="1">
      <alignment horizontal="center" vertical="center" wrapText="1"/>
    </xf>
    <xf numFmtId="1" fontId="9" fillId="46" borderId="1" xfId="7" applyNumberFormat="1" applyFont="1" applyFill="1" applyBorder="1" applyAlignment="1">
      <alignment horizontal="center" vertical="center" shrinkToFit="1"/>
    </xf>
    <xf numFmtId="0" fontId="5" fillId="46" borderId="1" xfId="7" applyFont="1" applyFill="1" applyBorder="1" applyAlignment="1">
      <alignment vertical="center" wrapText="1"/>
    </xf>
    <xf numFmtId="0" fontId="5" fillId="47" borderId="1" xfId="7" applyFont="1" applyFill="1" applyBorder="1" applyAlignment="1">
      <alignment horizontal="center" vertical="center" wrapText="1"/>
    </xf>
    <xf numFmtId="1" fontId="9" fillId="0" borderId="0" xfId="7" applyNumberFormat="1" applyFont="1" applyAlignment="1">
      <alignment horizontal="center" vertical="center" shrinkToFit="1"/>
    </xf>
    <xf numFmtId="0" fontId="5" fillId="0" borderId="0" xfId="7" applyFont="1" applyAlignment="1">
      <alignment horizontal="center" vertical="center" wrapText="1"/>
    </xf>
    <xf numFmtId="0" fontId="5" fillId="0" borderId="0" xfId="7" applyFont="1" applyAlignment="1">
      <alignment horizontal="left" vertical="center" wrapText="1"/>
    </xf>
    <xf numFmtId="165" fontId="5" fillId="0" borderId="0" xfId="7" applyNumberFormat="1" applyFont="1" applyAlignment="1">
      <alignment horizontal="right" vertical="center" wrapText="1"/>
    </xf>
    <xf numFmtId="0" fontId="3" fillId="45" borderId="1" xfId="7" applyFont="1" applyFill="1" applyBorder="1" applyAlignment="1">
      <alignment horizontal="center" vertical="center" wrapText="1"/>
    </xf>
    <xf numFmtId="1" fontId="9" fillId="43" borderId="23" xfId="7" applyNumberFormat="1" applyFont="1" applyFill="1" applyBorder="1" applyAlignment="1">
      <alignment horizontal="center" vertical="center" shrinkToFit="1"/>
    </xf>
    <xf numFmtId="1" fontId="9" fillId="43" borderId="24" xfId="7" applyNumberFormat="1" applyFont="1" applyFill="1" applyBorder="1" applyAlignment="1">
      <alignment horizontal="center" vertical="center" shrinkToFit="1"/>
    </xf>
    <xf numFmtId="0" fontId="2" fillId="42" borderId="24" xfId="0" applyFont="1" applyFill="1" applyBorder="1" applyAlignment="1">
      <alignment vertical="center" wrapText="1"/>
    </xf>
    <xf numFmtId="0" fontId="2" fillId="42" borderId="24" xfId="0" applyFont="1" applyFill="1" applyBorder="1" applyAlignment="1">
      <alignment horizontal="center" vertical="center" wrapText="1"/>
    </xf>
    <xf numFmtId="165" fontId="2" fillId="40" borderId="25" xfId="0" applyNumberFormat="1" applyFont="1" applyFill="1" applyBorder="1" applyAlignment="1">
      <alignment vertical="center" wrapText="1"/>
    </xf>
    <xf numFmtId="0" fontId="2" fillId="42" borderId="20" xfId="0" applyFont="1" applyFill="1" applyBorder="1" applyAlignment="1">
      <alignment vertical="center" wrapText="1"/>
    </xf>
    <xf numFmtId="1" fontId="9" fillId="42" borderId="20" xfId="7" applyNumberFormat="1" applyFont="1" applyFill="1" applyBorder="1" applyAlignment="1">
      <alignment horizontal="center" vertical="center" shrinkToFit="1"/>
    </xf>
    <xf numFmtId="0" fontId="5" fillId="41" borderId="20" xfId="7" applyFont="1" applyFill="1" applyBorder="1" applyAlignment="1">
      <alignment horizontal="center" vertical="center" wrapText="1"/>
    </xf>
    <xf numFmtId="0" fontId="5" fillId="42" borderId="20" xfId="7" applyFont="1" applyFill="1" applyBorder="1" applyAlignment="1">
      <alignment vertical="center" wrapText="1"/>
    </xf>
    <xf numFmtId="0" fontId="5" fillId="41" borderId="20" xfId="7" applyFont="1" applyFill="1" applyBorder="1" applyAlignment="1">
      <alignment vertical="center" wrapText="1"/>
    </xf>
    <xf numFmtId="0" fontId="5" fillId="42" borderId="20" xfId="7" applyFont="1" applyFill="1" applyBorder="1" applyAlignment="1">
      <alignment horizontal="center" vertical="center" wrapText="1"/>
    </xf>
    <xf numFmtId="165" fontId="3" fillId="14" borderId="25" xfId="7" applyNumberFormat="1" applyFont="1" applyFill="1" applyBorder="1" applyAlignment="1">
      <alignment horizontal="center" vertical="center" wrapText="1"/>
    </xf>
    <xf numFmtId="1" fontId="9" fillId="18" borderId="26" xfId="7" applyNumberFormat="1" applyFont="1" applyFill="1" applyBorder="1" applyAlignment="1">
      <alignment horizontal="center" vertical="center" shrinkToFit="1"/>
    </xf>
    <xf numFmtId="0" fontId="5" fillId="18" borderId="20" xfId="7" applyFont="1" applyFill="1" applyBorder="1" applyAlignment="1">
      <alignment horizontal="center" vertical="center" wrapText="1"/>
    </xf>
    <xf numFmtId="0" fontId="5" fillId="18" borderId="20" xfId="7" applyFont="1" applyFill="1" applyBorder="1" applyAlignment="1">
      <alignment horizontal="left" vertical="center" wrapText="1"/>
    </xf>
    <xf numFmtId="0" fontId="5" fillId="6" borderId="20" xfId="7" applyFont="1" applyFill="1" applyBorder="1" applyAlignment="1">
      <alignment horizontal="left" vertical="center" wrapText="1"/>
    </xf>
    <xf numFmtId="1" fontId="9" fillId="18" borderId="37" xfId="7" applyNumberFormat="1" applyFont="1" applyFill="1" applyBorder="1" applyAlignment="1">
      <alignment horizontal="center" vertical="center" shrinkToFit="1"/>
    </xf>
    <xf numFmtId="0" fontId="5" fillId="18" borderId="27" xfId="7" applyFont="1" applyFill="1" applyBorder="1" applyAlignment="1">
      <alignment horizontal="center" vertical="center" wrapText="1"/>
    </xf>
    <xf numFmtId="0" fontId="2" fillId="6" borderId="27" xfId="0" applyFont="1" applyFill="1" applyBorder="1" applyAlignment="1">
      <alignment horizontal="left" vertical="center" wrapText="1"/>
    </xf>
    <xf numFmtId="0" fontId="2" fillId="6" borderId="27" xfId="0" applyFont="1" applyFill="1" applyBorder="1" applyAlignment="1">
      <alignment horizontal="center" vertical="center" wrapText="1"/>
    </xf>
    <xf numFmtId="0" fontId="5" fillId="18" borderId="1" xfId="7" applyFont="1" applyFill="1" applyBorder="1" applyAlignment="1">
      <alignment horizontal="center" vertical="center" wrapText="1"/>
    </xf>
    <xf numFmtId="1" fontId="9" fillId="33" borderId="26" xfId="7" applyNumberFormat="1" applyFont="1" applyFill="1" applyBorder="1" applyAlignment="1">
      <alignment horizontal="center" vertical="center" shrinkToFit="1"/>
    </xf>
    <xf numFmtId="1" fontId="9" fillId="33" borderId="20" xfId="7" applyNumberFormat="1" applyFont="1" applyFill="1" applyBorder="1" applyAlignment="1">
      <alignment horizontal="center" vertical="center" shrinkToFit="1"/>
    </xf>
    <xf numFmtId="0" fontId="5" fillId="36" borderId="20" xfId="7" applyFont="1" applyFill="1" applyBorder="1" applyAlignment="1">
      <alignment horizontal="center" vertical="center" wrapText="1"/>
    </xf>
    <xf numFmtId="0" fontId="5" fillId="36" borderId="20" xfId="7" applyFont="1" applyFill="1" applyBorder="1" applyAlignment="1">
      <alignment horizontal="left" vertical="center" wrapText="1"/>
    </xf>
    <xf numFmtId="0" fontId="5" fillId="32" borderId="20" xfId="7" applyFont="1" applyFill="1" applyBorder="1" applyAlignment="1">
      <alignment horizontal="center" vertical="center" wrapText="1"/>
    </xf>
    <xf numFmtId="0" fontId="5" fillId="32" borderId="20" xfId="7" applyFont="1" applyFill="1" applyBorder="1" applyAlignment="1">
      <alignment horizontal="left" vertical="center" wrapText="1"/>
    </xf>
    <xf numFmtId="0" fontId="5" fillId="37" borderId="20" xfId="7" applyFont="1" applyFill="1" applyBorder="1" applyAlignment="1">
      <alignment horizontal="left" vertical="center" wrapText="1"/>
    </xf>
    <xf numFmtId="0" fontId="2" fillId="34" borderId="20" xfId="0" applyFont="1" applyFill="1" applyBorder="1" applyAlignment="1">
      <alignment horizontal="left" vertical="center" wrapText="1"/>
    </xf>
    <xf numFmtId="0" fontId="2" fillId="34" borderId="20" xfId="0" applyFont="1" applyFill="1" applyBorder="1" applyAlignment="1">
      <alignment horizontal="center" vertical="center" wrapText="1"/>
    </xf>
    <xf numFmtId="1" fontId="9" fillId="33" borderId="37" xfId="7" applyNumberFormat="1" applyFont="1" applyFill="1" applyBorder="1" applyAlignment="1">
      <alignment horizontal="center" vertical="center" shrinkToFit="1"/>
    </xf>
    <xf numFmtId="0" fontId="5" fillId="32" borderId="27" xfId="7" applyFont="1" applyFill="1" applyBorder="1" applyAlignment="1">
      <alignment horizontal="center" vertical="center" wrapText="1"/>
    </xf>
    <xf numFmtId="0" fontId="5" fillId="32" borderId="27" xfId="7" applyFont="1" applyFill="1" applyBorder="1" applyAlignment="1">
      <alignment horizontal="left" vertical="center" wrapText="1"/>
    </xf>
    <xf numFmtId="0" fontId="2" fillId="32" borderId="27" xfId="0" applyFont="1" applyFill="1" applyBorder="1" applyAlignment="1">
      <alignment horizontal="center" vertical="center" wrapText="1"/>
    </xf>
    <xf numFmtId="0" fontId="5" fillId="32" borderId="1" xfId="7" applyFont="1" applyFill="1" applyBorder="1" applyAlignment="1">
      <alignment horizontal="center" vertical="center" wrapText="1"/>
    </xf>
    <xf numFmtId="0" fontId="5" fillId="32" borderId="1" xfId="7" applyFont="1" applyFill="1" applyBorder="1" applyAlignment="1">
      <alignment horizontal="left" vertical="center" wrapText="1"/>
    </xf>
    <xf numFmtId="0" fontId="2" fillId="32" borderId="1" xfId="0" applyFont="1" applyFill="1" applyBorder="1" applyAlignment="1">
      <alignment horizontal="center" vertical="center" wrapText="1"/>
    </xf>
    <xf numFmtId="1" fontId="9" fillId="28" borderId="26" xfId="7" applyNumberFormat="1" applyFont="1" applyFill="1" applyBorder="1" applyAlignment="1">
      <alignment horizontal="center" vertical="center" shrinkToFit="1"/>
    </xf>
    <xf numFmtId="0" fontId="5" fillId="28" borderId="20" xfId="7" applyFont="1" applyFill="1" applyBorder="1" applyAlignment="1">
      <alignment horizontal="center" vertical="center" wrapText="1"/>
    </xf>
    <xf numFmtId="0" fontId="5" fillId="28" borderId="20" xfId="7" applyFont="1" applyFill="1" applyBorder="1" applyAlignment="1">
      <alignment vertical="center" wrapText="1"/>
    </xf>
    <xf numFmtId="1" fontId="9" fillId="30" borderId="20" xfId="7" applyNumberFormat="1" applyFont="1" applyFill="1" applyBorder="1" applyAlignment="1">
      <alignment horizontal="center" vertical="center" shrinkToFit="1"/>
    </xf>
    <xf numFmtId="0" fontId="5" fillId="27" borderId="20" xfId="7" applyFont="1" applyFill="1" applyBorder="1" applyAlignment="1">
      <alignment vertical="center" wrapText="1"/>
    </xf>
    <xf numFmtId="0" fontId="2" fillId="27" borderId="20" xfId="0" applyFont="1" applyFill="1" applyBorder="1" applyAlignment="1">
      <alignment vertical="center" wrapText="1"/>
    </xf>
    <xf numFmtId="0" fontId="2" fillId="27" borderId="20" xfId="0" applyFont="1" applyFill="1" applyBorder="1" applyAlignment="1">
      <alignment horizontal="center" vertical="center" wrapText="1"/>
    </xf>
    <xf numFmtId="1" fontId="9" fillId="28" borderId="37" xfId="7" applyNumberFormat="1" applyFont="1" applyFill="1" applyBorder="1" applyAlignment="1">
      <alignment horizontal="center" vertical="center" shrinkToFit="1"/>
    </xf>
    <xf numFmtId="0" fontId="5" fillId="28" borderId="27" xfId="7" applyFont="1" applyFill="1" applyBorder="1" applyAlignment="1">
      <alignment horizontal="center" vertical="center" wrapText="1"/>
    </xf>
    <xf numFmtId="0" fontId="2" fillId="27" borderId="27" xfId="0" applyFont="1" applyFill="1" applyBorder="1" applyAlignment="1">
      <alignment vertical="center" wrapText="1"/>
    </xf>
    <xf numFmtId="0" fontId="5" fillId="28" borderId="1" xfId="7" applyFont="1" applyFill="1" applyBorder="1" applyAlignment="1">
      <alignment horizontal="center" vertical="center" wrapText="1"/>
    </xf>
    <xf numFmtId="0" fontId="2" fillId="27" borderId="1" xfId="0" applyFont="1" applyFill="1" applyBorder="1" applyAlignment="1">
      <alignment vertical="center" wrapText="1"/>
    </xf>
    <xf numFmtId="165" fontId="2" fillId="26" borderId="1" xfId="0" applyNumberFormat="1" applyFont="1" applyFill="1" applyBorder="1" applyAlignment="1">
      <alignment horizontal="right" vertical="center" wrapText="1"/>
    </xf>
    <xf numFmtId="1" fontId="2" fillId="0" borderId="0" xfId="0" applyNumberFormat="1" applyFont="1" applyAlignment="1">
      <alignment horizontal="left" vertical="center" wrapText="1"/>
    </xf>
    <xf numFmtId="1" fontId="2" fillId="0" borderId="0" xfId="0" applyNumberFormat="1" applyFont="1" applyAlignment="1">
      <alignment vertical="center" wrapText="1"/>
    </xf>
    <xf numFmtId="170" fontId="4" fillId="0" borderId="0" xfId="6" applyNumberFormat="1" applyFont="1" applyFill="1" applyBorder="1" applyAlignment="1">
      <alignment horizontal="center" vertical="center"/>
    </xf>
    <xf numFmtId="0" fontId="5" fillId="0" borderId="0" xfId="7" applyFont="1" applyAlignment="1">
      <alignment wrapText="1"/>
    </xf>
    <xf numFmtId="0" fontId="3" fillId="16" borderId="28" xfId="7" applyFont="1" applyFill="1" applyBorder="1" applyAlignment="1">
      <alignment horizontal="center" vertical="center" wrapText="1"/>
    </xf>
    <xf numFmtId="0" fontId="3" fillId="16" borderId="29" xfId="7" applyFont="1" applyFill="1" applyBorder="1" applyAlignment="1">
      <alignment horizontal="center" vertical="center" wrapText="1"/>
    </xf>
    <xf numFmtId="167" fontId="3" fillId="16" borderId="30" xfId="7" applyNumberFormat="1" applyFont="1" applyFill="1" applyBorder="1" applyAlignment="1">
      <alignment horizontal="center" vertical="center" wrapText="1"/>
    </xf>
    <xf numFmtId="1" fontId="9" fillId="16" borderId="31" xfId="7" applyNumberFormat="1" applyFont="1" applyFill="1" applyBorder="1" applyAlignment="1">
      <alignment horizontal="center" vertical="center" wrapText="1" shrinkToFit="1"/>
    </xf>
    <xf numFmtId="0" fontId="5" fillId="16" borderId="25" xfId="7" applyFont="1" applyFill="1" applyBorder="1" applyAlignment="1">
      <alignment horizontal="center" vertical="center" wrapText="1"/>
    </xf>
    <xf numFmtId="0" fontId="5" fillId="16" borderId="25" xfId="7" applyFont="1" applyFill="1" applyBorder="1" applyAlignment="1">
      <alignment horizontal="left" vertical="center" wrapText="1"/>
    </xf>
    <xf numFmtId="0" fontId="9" fillId="16" borderId="25" xfId="7" applyFont="1" applyFill="1" applyBorder="1" applyAlignment="1">
      <alignment horizontal="center" vertical="center" wrapText="1"/>
    </xf>
    <xf numFmtId="165" fontId="9" fillId="17" borderId="32" xfId="7" applyNumberFormat="1" applyFont="1" applyFill="1" applyBorder="1" applyAlignment="1">
      <alignment vertical="center" wrapText="1" shrinkToFit="1"/>
    </xf>
    <xf numFmtId="0" fontId="5" fillId="16" borderId="1" xfId="7" applyFont="1" applyFill="1" applyBorder="1" applyAlignment="1">
      <alignment horizontal="center" vertical="center" wrapText="1"/>
    </xf>
    <xf numFmtId="0" fontId="5" fillId="16" borderId="1" xfId="7" applyFont="1" applyFill="1" applyBorder="1" applyAlignment="1">
      <alignment horizontal="left" vertical="center" wrapText="1"/>
    </xf>
    <xf numFmtId="0" fontId="9" fillId="16" borderId="1" xfId="7" applyFont="1" applyFill="1" applyBorder="1" applyAlignment="1">
      <alignment horizontal="center" vertical="center" wrapText="1"/>
    </xf>
    <xf numFmtId="0" fontId="5" fillId="16" borderId="15" xfId="7" applyFont="1" applyFill="1" applyBorder="1" applyAlignment="1">
      <alignment horizontal="center" vertical="center" wrapText="1"/>
    </xf>
    <xf numFmtId="0" fontId="5" fillId="16" borderId="15" xfId="7" applyFont="1" applyFill="1" applyBorder="1" applyAlignment="1">
      <alignment horizontal="left" vertical="center" wrapText="1"/>
    </xf>
    <xf numFmtId="0" fontId="9" fillId="16" borderId="15" xfId="7" applyFont="1" applyFill="1" applyBorder="1" applyAlignment="1">
      <alignment horizontal="center" vertical="center" wrapText="1"/>
    </xf>
    <xf numFmtId="0" fontId="3" fillId="22" borderId="17" xfId="7" applyFont="1" applyFill="1" applyBorder="1" applyAlignment="1">
      <alignment horizontal="center" vertical="center" wrapText="1"/>
    </xf>
    <xf numFmtId="0" fontId="3" fillId="22" borderId="18" xfId="7" applyFont="1" applyFill="1" applyBorder="1" applyAlignment="1">
      <alignment horizontal="center" vertical="center" wrapText="1"/>
    </xf>
    <xf numFmtId="167" fontId="3" fillId="22" borderId="19" xfId="7" applyNumberFormat="1" applyFont="1" applyFill="1" applyBorder="1" applyAlignment="1">
      <alignment horizontal="center" vertical="center" wrapText="1"/>
    </xf>
    <xf numFmtId="0" fontId="5" fillId="21" borderId="31" xfId="7" applyFont="1" applyFill="1" applyBorder="1" applyAlignment="1">
      <alignment horizontal="center" wrapText="1"/>
    </xf>
    <xf numFmtId="0" fontId="5" fillId="21" borderId="25" xfId="7" applyFont="1" applyFill="1" applyBorder="1" applyAlignment="1">
      <alignment horizontal="center" vertical="center" wrapText="1"/>
    </xf>
    <xf numFmtId="0" fontId="5" fillId="21" borderId="25" xfId="7" applyFont="1" applyFill="1" applyBorder="1" applyAlignment="1">
      <alignment horizontal="left" vertical="center" wrapText="1"/>
    </xf>
    <xf numFmtId="0" fontId="5" fillId="21" borderId="25" xfId="7" applyFont="1" applyFill="1" applyBorder="1" applyAlignment="1">
      <alignment horizontal="center" wrapText="1"/>
    </xf>
    <xf numFmtId="165" fontId="9" fillId="23" borderId="32" xfId="7" applyNumberFormat="1" applyFont="1" applyFill="1" applyBorder="1" applyAlignment="1">
      <alignment horizontal="right" vertical="center" wrapText="1" shrinkToFit="1"/>
    </xf>
    <xf numFmtId="0" fontId="5" fillId="21" borderId="40" xfId="7" applyFont="1" applyFill="1" applyBorder="1" applyAlignment="1">
      <alignment horizontal="center" wrapText="1"/>
    </xf>
    <xf numFmtId="1" fontId="10" fillId="23" borderId="15" xfId="7" applyNumberFormat="1" applyFont="1" applyFill="1" applyBorder="1" applyAlignment="1">
      <alignment horizontal="center" vertical="center" wrapText="1" shrinkToFit="1"/>
    </xf>
    <xf numFmtId="0" fontId="2" fillId="21" borderId="15" xfId="0" applyFont="1" applyFill="1" applyBorder="1" applyAlignment="1">
      <alignment horizontal="left" vertical="center" wrapText="1"/>
    </xf>
    <xf numFmtId="0" fontId="2" fillId="21" borderId="15" xfId="0" applyFont="1" applyFill="1" applyBorder="1" applyAlignment="1">
      <alignment horizontal="center" vertical="center" wrapText="1"/>
    </xf>
    <xf numFmtId="165" fontId="9" fillId="23" borderId="16" xfId="7" applyNumberFormat="1" applyFont="1" applyFill="1" applyBorder="1" applyAlignment="1">
      <alignment horizontal="right" vertical="center" wrapText="1" shrinkToFit="1"/>
    </xf>
    <xf numFmtId="0" fontId="3" fillId="24" borderId="17" xfId="7" applyFont="1" applyFill="1" applyBorder="1" applyAlignment="1">
      <alignment horizontal="center" vertical="center" wrapText="1"/>
    </xf>
    <xf numFmtId="0" fontId="3" fillId="24" borderId="18" xfId="7" applyFont="1" applyFill="1" applyBorder="1" applyAlignment="1">
      <alignment horizontal="center" vertical="center" wrapText="1"/>
    </xf>
    <xf numFmtId="167" fontId="3" fillId="24" borderId="19" xfId="7" applyNumberFormat="1" applyFont="1" applyFill="1" applyBorder="1" applyAlignment="1">
      <alignment horizontal="center" vertical="center" wrapText="1"/>
    </xf>
    <xf numFmtId="0" fontId="5" fillId="25" borderId="31" xfId="7" applyFont="1" applyFill="1" applyBorder="1" applyAlignment="1">
      <alignment horizontal="center" vertical="center" wrapText="1"/>
    </xf>
    <xf numFmtId="0" fontId="5" fillId="25" borderId="25" xfId="7" applyFont="1" applyFill="1" applyBorder="1" applyAlignment="1">
      <alignment horizontal="center" vertical="center" wrapText="1"/>
    </xf>
    <xf numFmtId="0" fontId="2" fillId="25" borderId="25" xfId="0" applyFont="1" applyFill="1" applyBorder="1" applyAlignment="1">
      <alignment vertical="center" wrapText="1"/>
    </xf>
    <xf numFmtId="0" fontId="2" fillId="25" borderId="25" xfId="0" applyFont="1" applyFill="1" applyBorder="1" applyAlignment="1">
      <alignment horizontal="center" vertical="center" wrapText="1"/>
    </xf>
    <xf numFmtId="165" fontId="2" fillId="25" borderId="32" xfId="0" applyNumberFormat="1" applyFont="1" applyFill="1" applyBorder="1" applyAlignment="1">
      <alignment horizontal="right" vertical="center" wrapText="1"/>
    </xf>
    <xf numFmtId="0" fontId="5" fillId="25" borderId="1" xfId="7" applyFont="1" applyFill="1" applyBorder="1" applyAlignment="1">
      <alignment horizontal="center" vertical="center" wrapText="1"/>
    </xf>
    <xf numFmtId="0" fontId="2" fillId="25" borderId="1" xfId="0" applyFont="1" applyFill="1" applyBorder="1" applyAlignment="1">
      <alignment vertical="center" wrapText="1"/>
    </xf>
    <xf numFmtId="0" fontId="2" fillId="25" borderId="1" xfId="0" applyFont="1" applyFill="1" applyBorder="1" applyAlignment="1">
      <alignment horizontal="center" vertical="center" wrapText="1"/>
    </xf>
    <xf numFmtId="0" fontId="5" fillId="25" borderId="15" xfId="7" applyFont="1" applyFill="1" applyBorder="1" applyAlignment="1">
      <alignment horizontal="center" vertical="center" wrapText="1"/>
    </xf>
    <xf numFmtId="0" fontId="2" fillId="25" borderId="15" xfId="0" applyFont="1" applyFill="1" applyBorder="1" applyAlignment="1">
      <alignment vertical="center" wrapText="1"/>
    </xf>
    <xf numFmtId="0" fontId="2" fillId="25" borderId="15" xfId="0" applyFont="1" applyFill="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165" fontId="2" fillId="0" borderId="0" xfId="0" applyNumberFormat="1" applyFont="1" applyAlignment="1">
      <alignment horizontal="right" vertical="center" wrapText="1"/>
    </xf>
    <xf numFmtId="0" fontId="5" fillId="0" borderId="6" xfId="7" applyFont="1" applyBorder="1" applyAlignment="1">
      <alignment wrapText="1"/>
    </xf>
    <xf numFmtId="0" fontId="3" fillId="0" borderId="0" xfId="7" applyFont="1" applyAlignment="1">
      <alignment horizontal="left" vertical="center"/>
    </xf>
    <xf numFmtId="0" fontId="5" fillId="0" borderId="0" xfId="7" applyFont="1" applyAlignment="1">
      <alignment horizontal="center" vertical="center"/>
    </xf>
    <xf numFmtId="0" fontId="5" fillId="0" borderId="0" xfId="7" applyFont="1" applyAlignment="1">
      <alignment horizontal="left" vertical="center"/>
    </xf>
    <xf numFmtId="170" fontId="0" fillId="0" borderId="0" xfId="6" applyNumberFormat="1" applyFont="1"/>
    <xf numFmtId="170" fontId="0" fillId="0" borderId="0" xfId="0" applyNumberFormat="1"/>
    <xf numFmtId="1" fontId="0" fillId="0" borderId="0" xfId="0" applyNumberFormat="1"/>
    <xf numFmtId="164" fontId="2" fillId="0" borderId="0" xfId="0" applyNumberFormat="1" applyFont="1" applyAlignment="1">
      <alignment vertical="center"/>
    </xf>
    <xf numFmtId="0" fontId="5" fillId="0" borderId="34" xfId="7" applyFont="1" applyBorder="1"/>
    <xf numFmtId="0" fontId="4" fillId="9" borderId="1" xfId="0" applyFont="1" applyFill="1" applyBorder="1" applyAlignment="1">
      <alignment horizontal="center" vertical="center"/>
    </xf>
    <xf numFmtId="165" fontId="4" fillId="9" borderId="1" xfId="0" applyNumberFormat="1" applyFont="1" applyFill="1" applyBorder="1" applyAlignment="1">
      <alignment horizontal="center"/>
    </xf>
    <xf numFmtId="0" fontId="4" fillId="9" borderId="1" xfId="0" applyFont="1" applyFill="1" applyBorder="1" applyAlignment="1">
      <alignment horizontal="center"/>
    </xf>
    <xf numFmtId="0" fontId="4" fillId="7" borderId="5" xfId="0" applyFont="1" applyFill="1" applyBorder="1" applyAlignment="1">
      <alignment horizontal="right" vertical="center" wrapText="1"/>
    </xf>
    <xf numFmtId="0" fontId="4" fillId="7" borderId="6" xfId="0" applyFont="1" applyFill="1" applyBorder="1" applyAlignment="1">
      <alignment horizontal="right" vertical="center" wrapText="1"/>
    </xf>
    <xf numFmtId="0" fontId="4" fillId="7" borderId="7" xfId="0" applyFont="1" applyFill="1" applyBorder="1" applyAlignment="1">
      <alignment horizontal="right" vertical="center" wrapText="1"/>
    </xf>
    <xf numFmtId="0" fontId="3"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horizontal="center" vertical="center" wrapText="1"/>
    </xf>
    <xf numFmtId="0" fontId="4" fillId="4" borderId="1" xfId="0" applyFont="1" applyFill="1" applyBorder="1" applyAlignment="1">
      <alignment horizontal="center" vertical="center" wrapText="1"/>
    </xf>
    <xf numFmtId="0" fontId="4" fillId="6" borderId="5" xfId="0" applyFont="1" applyFill="1" applyBorder="1" applyAlignment="1">
      <alignment horizontal="right" vertical="center" wrapText="1"/>
    </xf>
    <xf numFmtId="0" fontId="4" fillId="6" borderId="6" xfId="0" applyFont="1" applyFill="1" applyBorder="1" applyAlignment="1">
      <alignment horizontal="right" vertical="center" wrapText="1"/>
    </xf>
    <xf numFmtId="0" fontId="4" fillId="6" borderId="7" xfId="0" applyFont="1" applyFill="1" applyBorder="1" applyAlignment="1">
      <alignment horizontal="right" vertical="center" wrapText="1"/>
    </xf>
    <xf numFmtId="0" fontId="4" fillId="6" borderId="2" xfId="0" applyFont="1" applyFill="1" applyBorder="1" applyAlignment="1">
      <alignment horizontal="right" vertical="center" wrapText="1"/>
    </xf>
    <xf numFmtId="0" fontId="4" fillId="6" borderId="3" xfId="0" applyFont="1" applyFill="1" applyBorder="1" applyAlignment="1">
      <alignment horizontal="right" vertical="center" wrapText="1"/>
    </xf>
    <xf numFmtId="0" fontId="4" fillId="6" borderId="4" xfId="0" applyFont="1" applyFill="1" applyBorder="1" applyAlignment="1">
      <alignment horizontal="righ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7" borderId="2" xfId="0" applyFont="1" applyFill="1" applyBorder="1" applyAlignment="1">
      <alignment horizontal="right" vertical="center" wrapText="1"/>
    </xf>
    <xf numFmtId="0" fontId="4" fillId="7" borderId="3" xfId="0" applyFont="1" applyFill="1" applyBorder="1" applyAlignment="1">
      <alignment horizontal="right" vertical="center" wrapText="1"/>
    </xf>
    <xf numFmtId="0" fontId="4" fillId="7" borderId="4" xfId="0" applyFont="1" applyFill="1" applyBorder="1" applyAlignment="1">
      <alignment horizontal="right" vertical="center" wrapText="1"/>
    </xf>
    <xf numFmtId="0" fontId="3" fillId="0" borderId="2" xfId="0" applyFont="1" applyBorder="1" applyAlignment="1">
      <alignment horizontal="right" vertical="center"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166" fontId="3" fillId="0" borderId="2" xfId="0" applyNumberFormat="1" applyFont="1" applyBorder="1" applyAlignment="1">
      <alignment horizontal="right" vertical="center" wrapText="1"/>
    </xf>
    <xf numFmtId="166" fontId="3" fillId="0" borderId="3" xfId="0" applyNumberFormat="1" applyFont="1" applyBorder="1" applyAlignment="1">
      <alignment horizontal="right" vertical="center" wrapText="1"/>
    </xf>
    <xf numFmtId="166" fontId="3" fillId="0" borderId="4" xfId="0" applyNumberFormat="1" applyFont="1" applyBorder="1" applyAlignment="1">
      <alignment horizontal="righ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3" fillId="28" borderId="35" xfId="7" applyFont="1" applyFill="1" applyBorder="1" applyAlignment="1">
      <alignment horizontal="center" vertical="center" wrapText="1"/>
    </xf>
    <xf numFmtId="0" fontId="5" fillId="27" borderId="34" xfId="7" applyFont="1" applyFill="1" applyBorder="1"/>
    <xf numFmtId="0" fontId="5" fillId="27" borderId="33" xfId="7" applyFont="1" applyFill="1" applyBorder="1"/>
    <xf numFmtId="0" fontId="3" fillId="47" borderId="35" xfId="7" applyFont="1" applyFill="1" applyBorder="1" applyAlignment="1">
      <alignment horizontal="center" vertical="center" wrapText="1"/>
    </xf>
    <xf numFmtId="0" fontId="5" fillId="46" borderId="34" xfId="7" applyFont="1" applyFill="1" applyBorder="1"/>
    <xf numFmtId="0" fontId="5" fillId="46" borderId="33" xfId="7" applyFont="1" applyFill="1" applyBorder="1"/>
    <xf numFmtId="0" fontId="3" fillId="41" borderId="1" xfId="7" applyFont="1" applyFill="1" applyBorder="1" applyAlignment="1">
      <alignment horizontal="center" vertical="center" wrapText="1"/>
    </xf>
    <xf numFmtId="0" fontId="3" fillId="18" borderId="1" xfId="7" applyFont="1" applyFill="1" applyBorder="1" applyAlignment="1">
      <alignment horizontal="center" vertical="center" wrapText="1"/>
    </xf>
    <xf numFmtId="0" fontId="3" fillId="36" borderId="35" xfId="7" applyFont="1" applyFill="1" applyBorder="1" applyAlignment="1">
      <alignment horizontal="center" vertical="center" wrapText="1"/>
    </xf>
    <xf numFmtId="0" fontId="5" fillId="32" borderId="34" xfId="7" applyFont="1" applyFill="1" applyBorder="1"/>
    <xf numFmtId="0" fontId="5" fillId="32" borderId="33" xfId="7" applyFont="1" applyFill="1" applyBorder="1"/>
    <xf numFmtId="0" fontId="3" fillId="21" borderId="28" xfId="7" applyFont="1" applyFill="1" applyBorder="1" applyAlignment="1">
      <alignment horizontal="center" wrapText="1"/>
    </xf>
    <xf numFmtId="0" fontId="3" fillId="21" borderId="29" xfId="7" applyFont="1" applyFill="1" applyBorder="1" applyAlignment="1">
      <alignment horizontal="center" wrapText="1"/>
    </xf>
    <xf numFmtId="0" fontId="3" fillId="21" borderId="41" xfId="7" applyFont="1" applyFill="1" applyBorder="1" applyAlignment="1">
      <alignment horizontal="center" wrapText="1"/>
    </xf>
    <xf numFmtId="0" fontId="3" fillId="51" borderId="35" xfId="7" applyFont="1" applyFill="1" applyBorder="1" applyAlignment="1">
      <alignment horizontal="center" vertical="center" wrapText="1"/>
    </xf>
    <xf numFmtId="0" fontId="5" fillId="6" borderId="34" xfId="7" applyFont="1" applyFill="1" applyBorder="1"/>
    <xf numFmtId="0" fontId="5" fillId="6" borderId="33" xfId="7" applyFont="1" applyFill="1" applyBorder="1"/>
    <xf numFmtId="0" fontId="3" fillId="10" borderId="35" xfId="7" applyFont="1" applyFill="1" applyBorder="1" applyAlignment="1">
      <alignment horizontal="center" vertical="center" wrapText="1"/>
    </xf>
    <xf numFmtId="0" fontId="5" fillId="11" borderId="34" xfId="7" applyFont="1" applyFill="1" applyBorder="1"/>
    <xf numFmtId="0" fontId="5" fillId="11" borderId="33" xfId="7" applyFont="1" applyFill="1" applyBorder="1"/>
    <xf numFmtId="0" fontId="3" fillId="13" borderId="35" xfId="7" applyFont="1" applyFill="1" applyBorder="1" applyAlignment="1">
      <alignment horizontal="center" vertical="center" wrapText="1"/>
    </xf>
    <xf numFmtId="0" fontId="3" fillId="53" borderId="35" xfId="7" applyFont="1" applyFill="1" applyBorder="1" applyAlignment="1">
      <alignment horizontal="center" vertical="center" wrapText="1"/>
    </xf>
    <xf numFmtId="0" fontId="3" fillId="52" borderId="35" xfId="7" applyFont="1" applyFill="1" applyBorder="1" applyAlignment="1">
      <alignment horizontal="center" vertical="center" wrapText="1"/>
    </xf>
    <xf numFmtId="0" fontId="3" fillId="43" borderId="35" xfId="7" applyFont="1" applyFill="1" applyBorder="1" applyAlignment="1">
      <alignment horizontal="center" vertical="center" wrapText="1"/>
    </xf>
    <xf numFmtId="0" fontId="5" fillId="42" borderId="34" xfId="7" applyFont="1" applyFill="1" applyBorder="1"/>
    <xf numFmtId="0" fontId="5" fillId="42" borderId="33" xfId="7" applyFont="1" applyFill="1" applyBorder="1"/>
    <xf numFmtId="0" fontId="3" fillId="16" borderId="10" xfId="7" applyFont="1" applyFill="1" applyBorder="1" applyAlignment="1">
      <alignment horizontal="center" vertical="center" wrapText="1"/>
    </xf>
    <xf numFmtId="0" fontId="3" fillId="16" borderId="11" xfId="7" applyFont="1" applyFill="1" applyBorder="1" applyAlignment="1">
      <alignment horizontal="center" vertical="center" wrapText="1"/>
    </xf>
    <xf numFmtId="0" fontId="3" fillId="16" borderId="12" xfId="7" applyFont="1" applyFill="1" applyBorder="1" applyAlignment="1">
      <alignment horizontal="center" vertical="center" wrapText="1"/>
    </xf>
    <xf numFmtId="0" fontId="3" fillId="21" borderId="30" xfId="7" applyFont="1" applyFill="1" applyBorder="1" applyAlignment="1">
      <alignment horizontal="center" wrapText="1"/>
    </xf>
    <xf numFmtId="0" fontId="3" fillId="24" borderId="10" xfId="7" applyFont="1" applyFill="1" applyBorder="1" applyAlignment="1">
      <alignment horizontal="center" vertical="center" wrapText="1"/>
    </xf>
    <xf numFmtId="0" fontId="5" fillId="25" borderId="11" xfId="7" applyFont="1" applyFill="1" applyBorder="1" applyAlignment="1">
      <alignment wrapText="1"/>
    </xf>
    <xf numFmtId="0" fontId="5" fillId="25" borderId="12" xfId="7" applyFont="1" applyFill="1" applyBorder="1" applyAlignment="1">
      <alignment wrapText="1"/>
    </xf>
    <xf numFmtId="0" fontId="12" fillId="0" borderId="0" xfId="0" applyFont="1" applyAlignment="1">
      <alignment horizontal="center"/>
    </xf>
    <xf numFmtId="0" fontId="12" fillId="5" borderId="0" xfId="0" applyFont="1" applyFill="1" applyAlignment="1">
      <alignment horizontal="center"/>
    </xf>
    <xf numFmtId="0" fontId="12" fillId="0" borderId="45" xfId="0" applyFont="1" applyBorder="1" applyAlignment="1">
      <alignment horizontal="center"/>
    </xf>
    <xf numFmtId="0" fontId="12" fillId="0" borderId="46" xfId="0" applyFont="1" applyBorder="1" applyAlignment="1">
      <alignment horizontal="center"/>
    </xf>
    <xf numFmtId="0" fontId="13" fillId="0" borderId="54" xfId="18" applyFont="1" applyBorder="1" applyAlignment="1">
      <alignment horizontal="center" vertical="center" wrapText="1"/>
    </xf>
    <xf numFmtId="0" fontId="14" fillId="0" borderId="0" xfId="18" applyFont="1" applyAlignment="1">
      <alignment horizontal="center" vertical="center"/>
    </xf>
    <xf numFmtId="0" fontId="12" fillId="0" borderId="55" xfId="0" applyFont="1" applyBorder="1" applyAlignment="1">
      <alignment horizontal="center"/>
    </xf>
    <xf numFmtId="0" fontId="12" fillId="0" borderId="56" xfId="0" applyFont="1" applyBorder="1" applyAlignment="1">
      <alignment horizontal="center"/>
    </xf>
    <xf numFmtId="0" fontId="13" fillId="0" borderId="57" xfId="18" applyFont="1" applyBorder="1" applyAlignment="1">
      <alignment horizontal="center" vertical="center" wrapText="1"/>
    </xf>
    <xf numFmtId="0" fontId="14" fillId="0" borderId="0" xfId="18" applyFont="1" applyAlignment="1">
      <alignment vertical="center"/>
    </xf>
    <xf numFmtId="0" fontId="12" fillId="0" borderId="48" xfId="0" applyFont="1" applyBorder="1" applyAlignment="1">
      <alignment horizontal="center"/>
    </xf>
    <xf numFmtId="0" fontId="12" fillId="0" borderId="50" xfId="0" applyFont="1" applyBorder="1" applyAlignment="1">
      <alignment horizontal="center"/>
    </xf>
    <xf numFmtId="0" fontId="13" fillId="0" borderId="58" xfId="18" applyFont="1" applyBorder="1" applyAlignment="1">
      <alignment horizontal="center" vertical="center" wrapText="1"/>
    </xf>
    <xf numFmtId="0" fontId="12" fillId="5" borderId="55" xfId="0" applyFont="1" applyFill="1" applyBorder="1" applyAlignment="1">
      <alignment horizontal="center"/>
    </xf>
    <xf numFmtId="0" fontId="12" fillId="5" borderId="56" xfId="0" applyFont="1" applyFill="1" applyBorder="1" applyAlignment="1">
      <alignment horizontal="center"/>
    </xf>
    <xf numFmtId="0" fontId="15" fillId="56" borderId="10" xfId="0" applyFont="1" applyFill="1" applyBorder="1" applyAlignment="1">
      <alignment horizontal="center" vertical="center" wrapText="1"/>
    </xf>
    <xf numFmtId="0" fontId="15" fillId="56" borderId="11" xfId="0" applyFont="1" applyFill="1" applyBorder="1" applyAlignment="1">
      <alignment horizontal="center" vertical="center" wrapText="1"/>
    </xf>
    <xf numFmtId="0" fontId="15" fillId="56" borderId="12" xfId="0" applyFont="1" applyFill="1" applyBorder="1" applyAlignment="1">
      <alignment horizontal="center" vertical="center" wrapText="1"/>
    </xf>
    <xf numFmtId="0" fontId="16" fillId="5" borderId="55" xfId="0" applyFont="1" applyFill="1" applyBorder="1" applyAlignment="1">
      <alignment horizontal="center" wrapText="1"/>
    </xf>
    <xf numFmtId="0" fontId="16" fillId="5" borderId="0" xfId="0" applyFont="1" applyFill="1" applyAlignment="1">
      <alignment horizontal="center" wrapText="1"/>
    </xf>
    <xf numFmtId="0" fontId="17" fillId="5" borderId="0" xfId="0" applyFont="1" applyFill="1" applyAlignment="1">
      <alignment horizontal="left" indent="6"/>
    </xf>
    <xf numFmtId="171" fontId="16" fillId="5" borderId="0" xfId="0" applyNumberFormat="1" applyFont="1" applyFill="1" applyAlignment="1">
      <alignment horizontal="center"/>
    </xf>
    <xf numFmtId="0" fontId="17" fillId="5" borderId="56" xfId="0" applyFont="1" applyFill="1" applyBorder="1" applyAlignment="1">
      <alignment horizontal="center" wrapText="1"/>
    </xf>
    <xf numFmtId="0" fontId="17" fillId="5" borderId="55" xfId="0" applyFont="1" applyFill="1" applyBorder="1" applyAlignment="1">
      <alignment horizontal="left" indent="1"/>
    </xf>
    <xf numFmtId="0" fontId="16" fillId="5" borderId="0" xfId="0" applyFont="1" applyFill="1" applyAlignment="1">
      <alignment horizontal="left" indent="1"/>
    </xf>
    <xf numFmtId="0" fontId="16" fillId="5" borderId="0" xfId="0" applyFont="1" applyFill="1" applyAlignment="1">
      <alignment horizontal="center"/>
    </xf>
    <xf numFmtId="172" fontId="16" fillId="5" borderId="59" xfId="0" applyNumberFormat="1" applyFont="1" applyFill="1" applyBorder="1" applyAlignment="1">
      <alignment horizontal="center"/>
    </xf>
    <xf numFmtId="2" fontId="16" fillId="5" borderId="59" xfId="0" applyNumberFormat="1" applyFont="1" applyFill="1" applyBorder="1" applyAlignment="1">
      <alignment horizontal="center"/>
    </xf>
    <xf numFmtId="0" fontId="12" fillId="5" borderId="48" xfId="0" applyFont="1" applyFill="1" applyBorder="1" applyAlignment="1">
      <alignment horizontal="center"/>
    </xf>
    <xf numFmtId="0" fontId="12" fillId="5" borderId="49" xfId="0" applyFont="1" applyFill="1" applyBorder="1" applyAlignment="1">
      <alignment horizontal="center"/>
    </xf>
    <xf numFmtId="0" fontId="12" fillId="5" borderId="50" xfId="0" applyFont="1" applyFill="1" applyBorder="1" applyAlignment="1">
      <alignment horizontal="center"/>
    </xf>
    <xf numFmtId="0" fontId="12" fillId="5" borderId="0" xfId="0" applyFont="1" applyFill="1" applyAlignment="1">
      <alignment horizontal="left"/>
    </xf>
    <xf numFmtId="0" fontId="12" fillId="5" borderId="0" xfId="0" applyFont="1" applyFill="1" applyAlignment="1">
      <alignment horizontal="right"/>
    </xf>
    <xf numFmtId="0" fontId="12" fillId="5" borderId="0" xfId="0" applyFont="1" applyFill="1"/>
    <xf numFmtId="0" fontId="12" fillId="5" borderId="0" xfId="0" applyFont="1" applyFill="1" applyAlignment="1">
      <alignment horizontal="center" vertical="center"/>
    </xf>
    <xf numFmtId="0" fontId="18" fillId="57" borderId="60" xfId="0" applyFont="1" applyFill="1" applyBorder="1" applyAlignment="1">
      <alignment horizontal="center" vertical="center"/>
    </xf>
    <xf numFmtId="0" fontId="18" fillId="57" borderId="61" xfId="0" applyFont="1" applyFill="1" applyBorder="1" applyAlignment="1">
      <alignment horizontal="center" vertical="center"/>
    </xf>
    <xf numFmtId="0" fontId="18" fillId="57" borderId="62" xfId="0" applyFont="1" applyFill="1" applyBorder="1" applyAlignment="1">
      <alignment horizontal="center" vertical="center"/>
    </xf>
    <xf numFmtId="0" fontId="19" fillId="57" borderId="63" xfId="0" applyFont="1" applyFill="1" applyBorder="1" applyAlignment="1">
      <alignment vertical="center" wrapText="1"/>
    </xf>
    <xf numFmtId="0" fontId="19" fillId="57" borderId="64" xfId="0" applyFont="1" applyFill="1" applyBorder="1" applyAlignment="1">
      <alignment horizontal="center" vertical="center" wrapText="1"/>
    </xf>
    <xf numFmtId="0" fontId="19" fillId="57" borderId="65" xfId="0" applyFont="1" applyFill="1" applyBorder="1" applyAlignment="1">
      <alignment horizontal="center" vertical="center" wrapText="1"/>
    </xf>
    <xf numFmtId="0" fontId="20" fillId="2" borderId="10"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20" fillId="2" borderId="12" xfId="0" applyFont="1" applyFill="1" applyBorder="1" applyAlignment="1">
      <alignment horizontal="left" vertical="center" wrapText="1"/>
    </xf>
    <xf numFmtId="1" fontId="21" fillId="0" borderId="42" xfId="19" applyNumberFormat="1" applyFont="1" applyBorder="1" applyAlignment="1">
      <alignment horizontal="center" vertical="center" wrapText="1"/>
    </xf>
    <xf numFmtId="0" fontId="21" fillId="0" borderId="43" xfId="19" applyFont="1" applyBorder="1" applyAlignment="1">
      <alignment vertical="center" wrapText="1"/>
    </xf>
    <xf numFmtId="173" fontId="12" fillId="0" borderId="43" xfId="2" applyNumberFormat="1" applyFont="1" applyBorder="1" applyAlignment="1">
      <alignment horizontal="center" vertical="center"/>
    </xf>
    <xf numFmtId="0" fontId="12" fillId="0" borderId="43" xfId="0" applyFont="1" applyBorder="1" applyAlignment="1">
      <alignment horizontal="center" vertical="center"/>
    </xf>
    <xf numFmtId="172" fontId="12" fillId="0" borderId="43" xfId="0" applyNumberFormat="1" applyFont="1" applyBorder="1" applyAlignment="1">
      <alignment horizontal="center" vertical="center" wrapText="1"/>
    </xf>
    <xf numFmtId="9" fontId="12" fillId="0" borderId="43" xfId="3" applyFont="1" applyFill="1" applyBorder="1" applyAlignment="1">
      <alignment horizontal="center" vertical="center" wrapText="1"/>
    </xf>
    <xf numFmtId="172" fontId="12" fillId="0" borderId="43" xfId="3" applyNumberFormat="1" applyFont="1" applyFill="1" applyBorder="1" applyAlignment="1">
      <alignment horizontal="center" vertical="center" wrapText="1"/>
    </xf>
    <xf numFmtId="2" fontId="12" fillId="0" borderId="43" xfId="3" applyNumberFormat="1" applyFont="1" applyBorder="1" applyAlignment="1">
      <alignment horizontal="center" vertical="center" wrapText="1"/>
    </xf>
    <xf numFmtId="174" fontId="12" fillId="0" borderId="44" xfId="0" applyNumberFormat="1" applyFont="1" applyBorder="1" applyAlignment="1">
      <alignment horizontal="left" vertical="center" wrapText="1"/>
    </xf>
    <xf numFmtId="174" fontId="12" fillId="5" borderId="0" xfId="0" applyNumberFormat="1" applyFont="1" applyFill="1" applyAlignment="1">
      <alignment horizontal="center"/>
    </xf>
    <xf numFmtId="1" fontId="21" fillId="0" borderId="13" xfId="19" applyNumberFormat="1" applyFont="1" applyBorder="1" applyAlignment="1">
      <alignment horizontal="center" vertical="center" wrapText="1"/>
    </xf>
    <xf numFmtId="0" fontId="21" fillId="0" borderId="1" xfId="19" applyFont="1" applyBorder="1" applyAlignment="1">
      <alignment vertical="center" wrapText="1"/>
    </xf>
    <xf numFmtId="173" fontId="12" fillId="0" borderId="1" xfId="2" applyNumberFormat="1" applyFont="1" applyBorder="1" applyAlignment="1">
      <alignment horizontal="center" vertical="center"/>
    </xf>
    <xf numFmtId="0" fontId="12" fillId="0" borderId="1" xfId="0" applyFont="1" applyBorder="1" applyAlignment="1">
      <alignment horizontal="center" vertical="center"/>
    </xf>
    <xf numFmtId="172" fontId="12" fillId="0" borderId="1" xfId="0" applyNumberFormat="1" applyFont="1" applyBorder="1" applyAlignment="1">
      <alignment horizontal="center" vertical="center" wrapText="1"/>
    </xf>
    <xf numFmtId="9" fontId="12" fillId="0" borderId="1" xfId="3" applyFont="1" applyFill="1" applyBorder="1" applyAlignment="1">
      <alignment horizontal="center" vertical="center" wrapText="1"/>
    </xf>
    <xf numFmtId="172" fontId="12" fillId="0" borderId="1" xfId="3" applyNumberFormat="1" applyFont="1" applyFill="1" applyBorder="1" applyAlignment="1">
      <alignment horizontal="center" vertical="center" wrapText="1"/>
    </xf>
    <xf numFmtId="2" fontId="12" fillId="0" borderId="1" xfId="3" applyNumberFormat="1" applyFont="1" applyBorder="1" applyAlignment="1">
      <alignment horizontal="center" vertical="center" wrapText="1"/>
    </xf>
    <xf numFmtId="174" fontId="12" fillId="0" borderId="14" xfId="0" applyNumberFormat="1" applyFont="1" applyBorder="1" applyAlignment="1">
      <alignment horizontal="left" vertical="center" wrapText="1"/>
    </xf>
    <xf numFmtId="1" fontId="21" fillId="0" borderId="66" xfId="19" applyNumberFormat="1" applyFont="1" applyBorder="1" applyAlignment="1">
      <alignment horizontal="center" vertical="center" wrapText="1"/>
    </xf>
    <xf numFmtId="0" fontId="21" fillId="0" borderId="15" xfId="19" applyFont="1" applyBorder="1" applyAlignment="1">
      <alignment vertical="center" wrapText="1"/>
    </xf>
    <xf numFmtId="173" fontId="12" fillId="0" borderId="15" xfId="2" applyNumberFormat="1" applyFont="1" applyBorder="1" applyAlignment="1">
      <alignment horizontal="center" vertical="center"/>
    </xf>
    <xf numFmtId="0" fontId="12" fillId="0" borderId="15" xfId="0" applyFont="1" applyBorder="1" applyAlignment="1">
      <alignment horizontal="center" vertical="center"/>
    </xf>
    <xf numFmtId="172" fontId="12" fillId="0" borderId="15" xfId="0" applyNumberFormat="1" applyFont="1" applyBorder="1" applyAlignment="1">
      <alignment horizontal="center" vertical="center" wrapText="1"/>
    </xf>
    <xf numFmtId="9" fontId="12" fillId="0" borderId="15" xfId="3" applyFont="1" applyFill="1" applyBorder="1" applyAlignment="1">
      <alignment horizontal="center" vertical="center" wrapText="1"/>
    </xf>
    <xf numFmtId="172" fontId="12" fillId="0" borderId="15" xfId="3" applyNumberFormat="1" applyFont="1" applyFill="1" applyBorder="1" applyAlignment="1">
      <alignment horizontal="center" vertical="center" wrapText="1"/>
    </xf>
    <xf numFmtId="2" fontId="12" fillId="0" borderId="15" xfId="3" applyNumberFormat="1" applyFont="1" applyBorder="1" applyAlignment="1">
      <alignment horizontal="center" vertical="center" wrapText="1"/>
    </xf>
    <xf numFmtId="174" fontId="12" fillId="0" borderId="16" xfId="0" applyNumberFormat="1" applyFont="1" applyBorder="1" applyAlignment="1">
      <alignment horizontal="left" vertical="center" wrapText="1"/>
    </xf>
    <xf numFmtId="0" fontId="20" fillId="2" borderId="67" xfId="0" applyFont="1" applyFill="1" applyBorder="1" applyAlignment="1">
      <alignment horizontal="left" vertical="center" wrapText="1"/>
    </xf>
    <xf numFmtId="0" fontId="20" fillId="2" borderId="68" xfId="0" applyFont="1" applyFill="1" applyBorder="1" applyAlignment="1">
      <alignment horizontal="left" vertical="center" wrapText="1"/>
    </xf>
    <xf numFmtId="0" fontId="20" fillId="2" borderId="69" xfId="0" applyFont="1" applyFill="1" applyBorder="1" applyAlignment="1">
      <alignment horizontal="left" vertical="center" wrapText="1"/>
    </xf>
    <xf numFmtId="0" fontId="22" fillId="57" borderId="70" xfId="0" applyFont="1" applyFill="1" applyBorder="1" applyAlignment="1">
      <alignment horizontal="center" vertical="center" wrapText="1"/>
    </xf>
    <xf numFmtId="0" fontId="22" fillId="57" borderId="71" xfId="0" applyFont="1" applyFill="1" applyBorder="1" applyAlignment="1">
      <alignment horizontal="center" vertical="center" wrapText="1"/>
    </xf>
    <xf numFmtId="0" fontId="22" fillId="57" borderId="71" xfId="0" applyFont="1" applyFill="1" applyBorder="1" applyAlignment="1">
      <alignment horizontal="center" vertical="center" wrapText="1"/>
    </xf>
    <xf numFmtId="0" fontId="19" fillId="57" borderId="71" xfId="0" applyFont="1" applyFill="1" applyBorder="1" applyAlignment="1">
      <alignment horizontal="center" vertical="center" wrapText="1"/>
    </xf>
    <xf numFmtId="0" fontId="22" fillId="57" borderId="72" xfId="0" applyFont="1" applyFill="1" applyBorder="1" applyAlignment="1">
      <alignment horizontal="center" vertical="center" wrapText="1"/>
    </xf>
    <xf numFmtId="0" fontId="21" fillId="0" borderId="43" xfId="19" applyFont="1" applyBorder="1" applyAlignment="1">
      <alignment horizontal="left" vertical="center" wrapText="1"/>
    </xf>
    <xf numFmtId="174" fontId="12" fillId="0" borderId="43" xfId="0" applyNumberFormat="1" applyFont="1" applyBorder="1" applyAlignment="1">
      <alignment horizontal="left" vertical="center" wrapText="1"/>
    </xf>
    <xf numFmtId="2" fontId="12" fillId="0" borderId="43" xfId="3" applyNumberFormat="1" applyFont="1" applyFill="1" applyBorder="1" applyAlignment="1">
      <alignment horizontal="center" vertical="center" wrapText="1"/>
    </xf>
    <xf numFmtId="0" fontId="21" fillId="0" borderId="15" xfId="19" applyFont="1" applyBorder="1" applyAlignment="1">
      <alignment horizontal="left" vertical="center" wrapText="1"/>
    </xf>
    <xf numFmtId="174" fontId="12" fillId="0" borderId="15" xfId="0" applyNumberFormat="1" applyFont="1" applyBorder="1" applyAlignment="1">
      <alignment horizontal="left" vertical="center" wrapText="1"/>
    </xf>
    <xf numFmtId="2" fontId="12" fillId="0" borderId="15" xfId="3" applyNumberFormat="1" applyFont="1" applyFill="1" applyBorder="1" applyAlignment="1">
      <alignment horizontal="center" vertical="center" wrapText="1"/>
    </xf>
    <xf numFmtId="0" fontId="23" fillId="58" borderId="10" xfId="0" applyFont="1" applyFill="1" applyBorder="1" applyAlignment="1">
      <alignment horizontal="right" vertical="center"/>
    </xf>
    <xf numFmtId="0" fontId="23" fillId="58" borderId="11" xfId="0" applyFont="1" applyFill="1" applyBorder="1" applyAlignment="1">
      <alignment horizontal="right" vertical="center"/>
    </xf>
    <xf numFmtId="175" fontId="23" fillId="58" borderId="30" xfId="0" applyNumberFormat="1" applyFont="1" applyFill="1" applyBorder="1" applyAlignment="1">
      <alignment horizontal="left" vertical="center"/>
    </xf>
    <xf numFmtId="175" fontId="12" fillId="5" borderId="0" xfId="0" applyNumberFormat="1" applyFont="1" applyFill="1" applyAlignment="1">
      <alignment horizontal="center" vertical="center"/>
    </xf>
    <xf numFmtId="44" fontId="12" fillId="5" borderId="0" xfId="0" applyNumberFormat="1" applyFont="1" applyFill="1" applyAlignment="1">
      <alignment horizontal="center" vertical="center"/>
    </xf>
    <xf numFmtId="0" fontId="24" fillId="57" borderId="60" xfId="0" applyFont="1" applyFill="1" applyBorder="1" applyAlignment="1">
      <alignment horizontal="center" vertical="center"/>
    </xf>
    <xf numFmtId="0" fontId="24" fillId="57" borderId="61" xfId="0" applyFont="1" applyFill="1" applyBorder="1" applyAlignment="1">
      <alignment horizontal="center" vertical="center"/>
    </xf>
    <xf numFmtId="0" fontId="24" fillId="57" borderId="62" xfId="0" applyFont="1" applyFill="1" applyBorder="1" applyAlignment="1">
      <alignment horizontal="center" vertical="center"/>
    </xf>
    <xf numFmtId="44" fontId="12" fillId="5" borderId="0" xfId="0" applyNumberFormat="1" applyFont="1" applyFill="1" applyAlignment="1">
      <alignment horizontal="center"/>
    </xf>
    <xf numFmtId="0" fontId="22" fillId="57" borderId="73" xfId="0" applyFont="1" applyFill="1" applyBorder="1" applyAlignment="1">
      <alignment horizontal="center" vertical="center" wrapText="1"/>
    </xf>
    <xf numFmtId="0" fontId="22" fillId="57" borderId="64" xfId="0" applyFont="1" applyFill="1" applyBorder="1" applyAlignment="1">
      <alignment horizontal="center" vertical="center" wrapText="1"/>
    </xf>
    <xf numFmtId="0" fontId="22" fillId="57" borderId="64" xfId="0" applyFont="1" applyFill="1" applyBorder="1" applyAlignment="1">
      <alignment horizontal="center" vertical="center" wrapText="1"/>
    </xf>
    <xf numFmtId="0" fontId="25" fillId="57" borderId="64" xfId="0" applyFont="1" applyFill="1" applyBorder="1" applyAlignment="1">
      <alignment horizontal="center" vertical="center" wrapText="1"/>
    </xf>
    <xf numFmtId="0" fontId="22" fillId="57" borderId="74" xfId="0" applyFont="1" applyFill="1" applyBorder="1" applyAlignment="1">
      <alignment horizontal="center" vertical="center" wrapText="1"/>
    </xf>
    <xf numFmtId="0" fontId="22" fillId="57" borderId="75" xfId="0" applyFont="1" applyFill="1" applyBorder="1" applyAlignment="1">
      <alignment horizontal="center" vertical="center" wrapText="1"/>
    </xf>
    <xf numFmtId="0" fontId="22" fillId="57" borderId="65" xfId="0" applyFont="1" applyFill="1" applyBorder="1" applyAlignment="1">
      <alignment horizontal="center" vertical="center" wrapText="1"/>
    </xf>
    <xf numFmtId="9" fontId="12" fillId="5" borderId="0" xfId="0" applyNumberFormat="1" applyFont="1" applyFill="1" applyAlignment="1">
      <alignment horizontal="center"/>
    </xf>
    <xf numFmtId="0" fontId="20" fillId="2" borderId="76" xfId="0" applyFont="1" applyFill="1" applyBorder="1" applyAlignment="1">
      <alignment horizontal="left" vertical="center" wrapText="1"/>
    </xf>
    <xf numFmtId="0" fontId="20" fillId="2" borderId="77" xfId="0" applyFont="1" applyFill="1" applyBorder="1" applyAlignment="1">
      <alignment horizontal="left" vertical="center" wrapText="1"/>
    </xf>
    <xf numFmtId="0" fontId="20" fillId="2" borderId="59" xfId="0" applyFont="1" applyFill="1" applyBorder="1" applyAlignment="1">
      <alignment horizontal="left" vertical="center" wrapText="1"/>
    </xf>
    <xf numFmtId="0" fontId="21" fillId="0" borderId="47" xfId="19" applyFont="1" applyBorder="1" applyAlignment="1">
      <alignment horizontal="left" vertical="center" wrapText="1"/>
    </xf>
    <xf numFmtId="0" fontId="21" fillId="0" borderId="3" xfId="19" applyFont="1" applyBorder="1" applyAlignment="1">
      <alignment horizontal="left" vertical="center" wrapText="1"/>
    </xf>
    <xf numFmtId="0" fontId="21" fillId="0" borderId="4" xfId="19" applyFont="1" applyBorder="1" applyAlignment="1">
      <alignment horizontal="left" vertical="center" wrapText="1"/>
    </xf>
    <xf numFmtId="0" fontId="12" fillId="5" borderId="1" xfId="0" applyFont="1" applyFill="1" applyBorder="1" applyAlignment="1">
      <alignment horizontal="center" vertical="center"/>
    </xf>
    <xf numFmtId="172" fontId="12" fillId="0" borderId="1" xfId="0" applyNumberFormat="1" applyFont="1" applyBorder="1" applyAlignment="1">
      <alignment horizontal="center" vertical="center"/>
    </xf>
    <xf numFmtId="2" fontId="12" fillId="0" borderId="1" xfId="0" applyNumberFormat="1" applyFont="1" applyBorder="1" applyAlignment="1">
      <alignment horizontal="center" vertical="center"/>
    </xf>
    <xf numFmtId="173" fontId="12" fillId="5" borderId="2" xfId="2" applyNumberFormat="1" applyFont="1" applyFill="1" applyBorder="1" applyAlignment="1">
      <alignment horizontal="center" vertical="center"/>
    </xf>
    <xf numFmtId="173" fontId="12" fillId="5" borderId="4" xfId="2" applyNumberFormat="1" applyFont="1" applyFill="1" applyBorder="1" applyAlignment="1">
      <alignment horizontal="center" vertical="center"/>
    </xf>
    <xf numFmtId="173" fontId="12" fillId="5" borderId="14" xfId="2" applyNumberFormat="1" applyFont="1" applyFill="1" applyBorder="1" applyAlignment="1">
      <alignment horizontal="right" vertical="center"/>
    </xf>
    <xf numFmtId="173" fontId="12" fillId="5" borderId="0" xfId="0" applyNumberFormat="1" applyFont="1" applyFill="1" applyAlignment="1">
      <alignment horizontal="center"/>
    </xf>
    <xf numFmtId="0" fontId="21" fillId="0" borderId="51" xfId="19" applyFont="1" applyBorder="1" applyAlignment="1">
      <alignment horizontal="left" vertical="center" wrapText="1"/>
    </xf>
    <xf numFmtId="0" fontId="21" fillId="0" borderId="52" xfId="19" applyFont="1" applyBorder="1" applyAlignment="1">
      <alignment horizontal="left" vertical="center" wrapText="1"/>
    </xf>
    <xf numFmtId="0" fontId="21" fillId="0" borderId="53" xfId="19" applyFont="1" applyBorder="1" applyAlignment="1">
      <alignment horizontal="left" vertical="center" wrapText="1"/>
    </xf>
    <xf numFmtId="0" fontId="12" fillId="5" borderId="15" xfId="0" applyFont="1" applyFill="1" applyBorder="1" applyAlignment="1">
      <alignment horizontal="center" vertical="center"/>
    </xf>
    <xf numFmtId="172" fontId="12" fillId="0" borderId="15" xfId="0" applyNumberFormat="1" applyFont="1" applyBorder="1" applyAlignment="1">
      <alignment horizontal="center" vertical="center"/>
    </xf>
    <xf numFmtId="2" fontId="12" fillId="0" borderId="15" xfId="0" applyNumberFormat="1" applyFont="1" applyBorder="1" applyAlignment="1">
      <alignment horizontal="center" vertical="center"/>
    </xf>
    <xf numFmtId="173" fontId="12" fillId="5" borderId="78" xfId="2" applyNumberFormat="1" applyFont="1" applyFill="1" applyBorder="1" applyAlignment="1">
      <alignment horizontal="center" vertical="center"/>
    </xf>
    <xf numFmtId="173" fontId="12" fillId="5" borderId="53" xfId="2" applyNumberFormat="1" applyFont="1" applyFill="1" applyBorder="1" applyAlignment="1">
      <alignment horizontal="center" vertical="center"/>
    </xf>
    <xf numFmtId="173" fontId="12" fillId="5" borderId="16" xfId="2" applyNumberFormat="1" applyFont="1" applyFill="1" applyBorder="1" applyAlignment="1">
      <alignment horizontal="right" vertical="center"/>
    </xf>
    <xf numFmtId="0" fontId="21" fillId="0" borderId="67" xfId="19" applyFont="1" applyBorder="1" applyAlignment="1">
      <alignment horizontal="left" vertical="center" wrapText="1"/>
    </xf>
    <xf numFmtId="0" fontId="21" fillId="0" borderId="68" xfId="19" applyFont="1" applyBorder="1" applyAlignment="1">
      <alignment horizontal="left" vertical="center" wrapText="1"/>
    </xf>
    <xf numFmtId="0" fontId="21" fillId="0" borderId="79" xfId="19" applyFont="1" applyBorder="1" applyAlignment="1">
      <alignment horizontal="left" vertical="center" wrapText="1"/>
    </xf>
    <xf numFmtId="0" fontId="12" fillId="5" borderId="43" xfId="0" applyFont="1" applyFill="1" applyBorder="1" applyAlignment="1">
      <alignment horizontal="center" vertical="center"/>
    </xf>
    <xf numFmtId="2" fontId="12" fillId="0" borderId="43" xfId="0" applyNumberFormat="1" applyFont="1" applyBorder="1" applyAlignment="1">
      <alignment horizontal="center" vertical="center"/>
    </xf>
    <xf numFmtId="173" fontId="12" fillId="5" borderId="80" xfId="2" applyNumberFormat="1" applyFont="1" applyFill="1" applyBorder="1" applyAlignment="1">
      <alignment horizontal="center" vertical="center"/>
    </xf>
    <xf numFmtId="173" fontId="12" fillId="5" borderId="79" xfId="2" applyNumberFormat="1" applyFont="1" applyFill="1" applyBorder="1" applyAlignment="1">
      <alignment horizontal="center" vertical="center"/>
    </xf>
    <xf numFmtId="173" fontId="12" fillId="5" borderId="44" xfId="2" applyNumberFormat="1" applyFont="1" applyFill="1" applyBorder="1" applyAlignment="1">
      <alignment horizontal="right" vertical="center"/>
    </xf>
    <xf numFmtId="0" fontId="23" fillId="58" borderId="51" xfId="0" applyFont="1" applyFill="1" applyBorder="1" applyAlignment="1">
      <alignment horizontal="right" vertical="center"/>
    </xf>
    <xf numFmtId="0" fontId="23" fillId="58" borderId="52" xfId="0" applyFont="1" applyFill="1" applyBorder="1" applyAlignment="1">
      <alignment horizontal="right" vertical="center"/>
    </xf>
    <xf numFmtId="175" fontId="23" fillId="58" borderId="81" xfId="0" applyNumberFormat="1" applyFont="1" applyFill="1" applyBorder="1" applyAlignment="1">
      <alignment horizontal="left" vertical="center"/>
    </xf>
    <xf numFmtId="0" fontId="18" fillId="57" borderId="10" xfId="0" applyFont="1" applyFill="1" applyBorder="1" applyAlignment="1">
      <alignment horizontal="center" vertical="center"/>
    </xf>
    <xf numFmtId="0" fontId="18" fillId="57" borderId="11" xfId="0" applyFont="1" applyFill="1" applyBorder="1" applyAlignment="1">
      <alignment horizontal="center" vertical="center"/>
    </xf>
    <xf numFmtId="0" fontId="18" fillId="57" borderId="12" xfId="0" applyFont="1" applyFill="1" applyBorder="1" applyAlignment="1">
      <alignment horizontal="center" vertical="center"/>
    </xf>
    <xf numFmtId="0" fontId="23" fillId="4" borderId="10" xfId="0" applyFont="1" applyFill="1" applyBorder="1" applyAlignment="1">
      <alignment horizontal="right" vertical="center"/>
    </xf>
    <xf numFmtId="0" fontId="23" fillId="4" borderId="11" xfId="0" applyFont="1" applyFill="1" applyBorder="1" applyAlignment="1">
      <alignment horizontal="right" vertical="center"/>
    </xf>
    <xf numFmtId="175" fontId="23" fillId="4" borderId="81" xfId="0" applyNumberFormat="1" applyFont="1" applyFill="1" applyBorder="1" applyAlignment="1">
      <alignment horizontal="left" vertical="center"/>
    </xf>
    <xf numFmtId="0" fontId="21" fillId="0" borderId="82" xfId="19" applyFont="1" applyBorder="1" applyAlignment="1">
      <alignment horizontal="left" vertical="center" wrapText="1"/>
    </xf>
    <xf numFmtId="0" fontId="21" fillId="0" borderId="6" xfId="19" applyFont="1" applyBorder="1" applyAlignment="1">
      <alignment horizontal="left" vertical="center" wrapText="1"/>
    </xf>
    <xf numFmtId="0" fontId="21" fillId="0" borderId="7" xfId="19" applyFont="1" applyBorder="1" applyAlignment="1">
      <alignment horizontal="left" vertical="center" wrapText="1"/>
    </xf>
    <xf numFmtId="0" fontId="12" fillId="5" borderId="9" xfId="0" applyFont="1" applyFill="1" applyBorder="1" applyAlignment="1">
      <alignment horizontal="center" vertical="center"/>
    </xf>
    <xf numFmtId="2" fontId="12" fillId="0" borderId="9" xfId="0" applyNumberFormat="1" applyFont="1" applyBorder="1" applyAlignment="1">
      <alignment horizontal="center" vertical="center"/>
    </xf>
    <xf numFmtId="173" fontId="12" fillId="5" borderId="5" xfId="2" applyNumberFormat="1" applyFont="1" applyFill="1" applyBorder="1" applyAlignment="1">
      <alignment horizontal="center" vertical="center"/>
    </xf>
    <xf numFmtId="173" fontId="12" fillId="5" borderId="7" xfId="2" applyNumberFormat="1" applyFont="1" applyFill="1" applyBorder="1" applyAlignment="1">
      <alignment horizontal="center" vertical="center"/>
    </xf>
    <xf numFmtId="173" fontId="12" fillId="5" borderId="83" xfId="2" applyNumberFormat="1" applyFont="1" applyFill="1" applyBorder="1" applyAlignment="1">
      <alignment horizontal="right" vertical="center"/>
    </xf>
    <xf numFmtId="175" fontId="23" fillId="4" borderId="30" xfId="0" applyNumberFormat="1" applyFont="1" applyFill="1" applyBorder="1" applyAlignment="1">
      <alignment horizontal="left" vertical="center"/>
    </xf>
    <xf numFmtId="8" fontId="12" fillId="5" borderId="0" xfId="0" applyNumberFormat="1" applyFont="1" applyFill="1" applyAlignment="1">
      <alignment horizontal="center"/>
    </xf>
    <xf numFmtId="0" fontId="12" fillId="5" borderId="0" xfId="0" applyFont="1" applyFill="1" applyAlignment="1">
      <alignment horizontal="left" vertical="center" wrapText="1"/>
    </xf>
    <xf numFmtId="9" fontId="0" fillId="0" borderId="0" xfId="0" applyNumberFormat="1"/>
    <xf numFmtId="176" fontId="7" fillId="0" borderId="0" xfId="3" applyNumberFormat="1" applyFont="1"/>
    <xf numFmtId="164" fontId="9" fillId="12" borderId="1" xfId="7" applyNumberFormat="1" applyFont="1" applyFill="1" applyBorder="1" applyAlignment="1">
      <alignment vertical="center" shrinkToFit="1"/>
    </xf>
    <xf numFmtId="0" fontId="9" fillId="0" borderId="36" xfId="7" applyFont="1" applyBorder="1" applyAlignment="1">
      <alignment vertical="center" wrapText="1"/>
    </xf>
    <xf numFmtId="0" fontId="9" fillId="0" borderId="85" xfId="7" applyFont="1" applyBorder="1" applyAlignment="1">
      <alignment horizontal="center" vertical="center" wrapText="1"/>
    </xf>
    <xf numFmtId="0" fontId="9" fillId="0" borderId="38" xfId="7" applyFont="1" applyBorder="1" applyAlignment="1">
      <alignment horizontal="center" vertical="center" wrapText="1"/>
    </xf>
    <xf numFmtId="0" fontId="5" fillId="0" borderId="0" xfId="7" applyFont="1" applyAlignment="1">
      <alignment vertical="center"/>
    </xf>
    <xf numFmtId="0" fontId="20" fillId="55" borderId="1" xfId="0" applyFont="1" applyFill="1" applyBorder="1" applyAlignment="1">
      <alignment horizontal="center" vertical="center" wrapText="1"/>
    </xf>
    <xf numFmtId="164" fontId="20" fillId="55" borderId="1" xfId="0" applyNumberFormat="1" applyFont="1" applyFill="1" applyBorder="1" applyAlignment="1">
      <alignment horizontal="center" vertical="center" wrapText="1"/>
    </xf>
    <xf numFmtId="0" fontId="21" fillId="0" borderId="1" xfId="0" applyFont="1" applyBorder="1" applyAlignment="1">
      <alignment horizontal="left" vertical="center" wrapText="1"/>
    </xf>
    <xf numFmtId="0" fontId="12" fillId="0" borderId="1" xfId="0" applyFont="1" applyBorder="1" applyAlignment="1">
      <alignment horizontal="center" vertical="center" wrapText="1"/>
    </xf>
    <xf numFmtId="44" fontId="12" fillId="0" borderId="1" xfId="6" applyFont="1" applyBorder="1" applyAlignment="1">
      <alignment horizontal="right" vertical="center"/>
    </xf>
    <xf numFmtId="0" fontId="26" fillId="0" borderId="0" xfId="0" applyFont="1" applyAlignment="1">
      <alignment horizontal="center" vertical="center"/>
    </xf>
    <xf numFmtId="44" fontId="26" fillId="0" borderId="1" xfId="6" applyFont="1" applyBorder="1" applyAlignment="1">
      <alignment horizontal="right" vertical="center"/>
    </xf>
    <xf numFmtId="0" fontId="26" fillId="0" borderId="0" xfId="0" applyFont="1"/>
    <xf numFmtId="0" fontId="12" fillId="0" borderId="1" xfId="0" applyFont="1" applyBorder="1" applyAlignment="1">
      <alignment horizontal="left" vertical="center" wrapText="1"/>
    </xf>
    <xf numFmtId="44" fontId="26" fillId="0" borderId="0" xfId="0" applyNumberFormat="1" applyFont="1"/>
    <xf numFmtId="0" fontId="17" fillId="55" borderId="67" xfId="0" applyFont="1" applyFill="1" applyBorder="1" applyAlignment="1">
      <alignment horizontal="center" vertical="center" wrapText="1"/>
    </xf>
    <xf numFmtId="0" fontId="17" fillId="55" borderId="68" xfId="0" applyFont="1" applyFill="1" applyBorder="1" applyAlignment="1">
      <alignment horizontal="center" vertical="center" wrapText="1"/>
    </xf>
    <xf numFmtId="0" fontId="17" fillId="55" borderId="79" xfId="0" applyFont="1" applyFill="1" applyBorder="1" applyAlignment="1">
      <alignment horizontal="center" vertical="center" wrapText="1"/>
    </xf>
    <xf numFmtId="0" fontId="17" fillId="55" borderId="43" xfId="0" applyFont="1" applyFill="1" applyBorder="1" applyAlignment="1">
      <alignment vertical="center" wrapText="1"/>
    </xf>
    <xf numFmtId="0" fontId="12" fillId="0" borderId="0" xfId="0" applyFont="1" applyAlignment="1">
      <alignment vertical="center"/>
    </xf>
    <xf numFmtId="0" fontId="20" fillId="54" borderId="84" xfId="7" applyFont="1" applyFill="1" applyBorder="1" applyAlignment="1">
      <alignment horizontal="center" vertical="center" wrapText="1"/>
    </xf>
    <xf numFmtId="0" fontId="20" fillId="54" borderId="3" xfId="7" applyFont="1" applyFill="1" applyBorder="1" applyAlignment="1">
      <alignment horizontal="center" vertical="center" wrapText="1"/>
    </xf>
    <xf numFmtId="0" fontId="21" fillId="25" borderId="39" xfId="7" applyFont="1" applyFill="1" applyBorder="1"/>
    <xf numFmtId="0" fontId="20" fillId="54" borderId="1" xfId="7" applyFont="1" applyFill="1" applyBorder="1" applyAlignment="1">
      <alignment horizontal="center" vertical="center" wrapText="1"/>
    </xf>
    <xf numFmtId="165" fontId="20" fillId="54" borderId="1" xfId="7" applyNumberFormat="1" applyFont="1" applyFill="1" applyBorder="1" applyAlignment="1">
      <alignment horizontal="center" vertical="center" wrapText="1"/>
    </xf>
    <xf numFmtId="0" fontId="12" fillId="0" borderId="0" xfId="0" quotePrefix="1" applyFont="1" applyAlignment="1">
      <alignment vertical="center"/>
    </xf>
    <xf numFmtId="1" fontId="21" fillId="54" borderId="1" xfId="7" applyNumberFormat="1" applyFont="1" applyFill="1" applyBorder="1" applyAlignment="1">
      <alignment horizontal="center" vertical="center" shrinkToFit="1"/>
    </xf>
    <xf numFmtId="0" fontId="21" fillId="54" borderId="1" xfId="7" applyFont="1" applyFill="1" applyBorder="1" applyAlignment="1">
      <alignment horizontal="center" vertical="center" wrapText="1"/>
    </xf>
    <xf numFmtId="0" fontId="21" fillId="54" borderId="1" xfId="7" applyFont="1" applyFill="1" applyBorder="1" applyAlignment="1">
      <alignment horizontal="left" vertical="center" wrapText="1"/>
    </xf>
    <xf numFmtId="164" fontId="21" fillId="54" borderId="1" xfId="7" applyNumberFormat="1" applyFont="1" applyFill="1" applyBorder="1" applyAlignment="1">
      <alignment horizontal="right" vertical="center" wrapText="1"/>
    </xf>
    <xf numFmtId="164" fontId="12" fillId="0" borderId="0" xfId="0" applyNumberFormat="1" applyFont="1" applyAlignment="1">
      <alignment vertical="center"/>
    </xf>
    <xf numFmtId="1" fontId="21" fillId="54" borderId="1" xfId="7" applyNumberFormat="1" applyFont="1" applyFill="1" applyBorder="1" applyAlignment="1">
      <alignment vertical="center" shrinkToFit="1"/>
    </xf>
    <xf numFmtId="1" fontId="21" fillId="54" borderId="1" xfId="7" applyNumberFormat="1" applyFont="1" applyFill="1" applyBorder="1" applyAlignment="1">
      <alignment horizontal="left" vertical="center" shrinkToFit="1"/>
    </xf>
    <xf numFmtId="0" fontId="21" fillId="25" borderId="1" xfId="0" applyFont="1" applyFill="1" applyBorder="1" applyAlignment="1">
      <alignment horizontal="left" vertical="center" wrapText="1"/>
    </xf>
    <xf numFmtId="0" fontId="21" fillId="25" borderId="1" xfId="0" applyFont="1" applyFill="1" applyBorder="1" applyAlignment="1">
      <alignment horizontal="center" vertical="center" wrapText="1"/>
    </xf>
    <xf numFmtId="0" fontId="21" fillId="25" borderId="1" xfId="7" applyFont="1" applyFill="1" applyBorder="1" applyAlignment="1">
      <alignment horizontal="center" vertical="center"/>
    </xf>
  </cellXfs>
  <cellStyles count="20">
    <cellStyle name="Millares" xfId="1" builtinId="3"/>
    <cellStyle name="Millares [0] 2" xfId="16" xr:uid="{A7F7A528-4627-4C4A-8060-7FE5EF840CD2}"/>
    <cellStyle name="Millares 2" xfId="8" xr:uid="{1D23F722-242D-42AA-A436-E55165A97594}"/>
    <cellStyle name="Moneda" xfId="6" builtinId="4"/>
    <cellStyle name="Moneda [0]" xfId="2" builtinId="7"/>
    <cellStyle name="Moneda [0] 2" xfId="9" xr:uid="{7EFAC6FF-AD5D-4FA4-B881-64344A78B442}"/>
    <cellStyle name="Moneda [0] 3" xfId="5" xr:uid="{00000000-0005-0000-0000-000003000000}"/>
    <cellStyle name="Moneda [0] 3 2" xfId="11" xr:uid="{328F7960-7FEE-4E71-A085-72E91CB94FB4}"/>
    <cellStyle name="Moneda 2" xfId="12" xr:uid="{95D586F9-F52B-455C-A895-9AACE0515E54}"/>
    <cellStyle name="Moneda 3" xfId="14" xr:uid="{CD54EB39-41A1-4901-84C9-7E43138BEB1D}"/>
    <cellStyle name="Moneda 4" xfId="4" xr:uid="{00000000-0005-0000-0000-000004000000}"/>
    <cellStyle name="Moneda 4 2" xfId="10" xr:uid="{4E264A80-25E4-4A78-B56E-A789A1B9FC4C}"/>
    <cellStyle name="Moneda 5" xfId="13" xr:uid="{8EBCD701-27F3-43E7-8A81-4B66EC57A0B5}"/>
    <cellStyle name="Normal" xfId="0" builtinId="0"/>
    <cellStyle name="Normal 10" xfId="18" xr:uid="{4D6FDE4B-DCA0-4B2D-9DEF-E1DA9A5C5C45}"/>
    <cellStyle name="Normal 2" xfId="15" xr:uid="{A691EB25-5532-43C8-A6E8-1EB7795826BE}"/>
    <cellStyle name="Normal 2 2 2" xfId="19" xr:uid="{73EA313D-3742-408D-B032-9DC1B4CFE387}"/>
    <cellStyle name="Normal 3" xfId="17" xr:uid="{AA27F584-F4ED-4DEE-95DD-A59CE199C530}"/>
    <cellStyle name="Normal 4" xfId="7" xr:uid="{00000000-0005-0000-0000-000006000000}"/>
    <cellStyle name="Porcentaje" xfId="3" builtinId="5"/>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9.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84" Type="http://schemas.openxmlformats.org/officeDocument/2006/relationships/externalLink" Target="externalLinks/externalLink77.xml"/><Relationship Id="rId89" Type="http://schemas.openxmlformats.org/officeDocument/2006/relationships/externalLink" Target="externalLinks/externalLink82.xml"/><Relationship Id="rId16" Type="http://schemas.openxmlformats.org/officeDocument/2006/relationships/externalLink" Target="externalLinks/externalLink9.xml"/><Relationship Id="rId107" Type="http://schemas.openxmlformats.org/officeDocument/2006/relationships/customXml" Target="../customXml/item1.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102" Type="http://schemas.microsoft.com/office/2022/10/relationships/richValueRel" Target="richData/richValueRel.xml"/><Relationship Id="rId5" Type="http://schemas.openxmlformats.org/officeDocument/2006/relationships/worksheet" Target="worksheets/sheet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microsoft.com/office/2017/06/relationships/rdRichValue" Target="richData/rdrichvalue.xml"/><Relationship Id="rId108" Type="http://schemas.openxmlformats.org/officeDocument/2006/relationships/customXml" Target="../customXml/item2.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106" Type="http://schemas.openxmlformats.org/officeDocument/2006/relationships/calcChain" Target="calcChain.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94" Type="http://schemas.openxmlformats.org/officeDocument/2006/relationships/externalLink" Target="externalLinks/externalLink87.xml"/><Relationship Id="rId99" Type="http://schemas.openxmlformats.org/officeDocument/2006/relationships/styles" Target="styles.xml"/><Relationship Id="rId10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externalLink" Target="externalLinks/externalLink2.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customXml" Target="../customXml/item3.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microsoft.com/office/2017/06/relationships/rdRichValueStructure" Target="richData/rdrichvaluestructure.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sharedStrings" Target="sharedStrings.xml"/><Relationship Id="rId105" Type="http://schemas.microsoft.com/office/2017/06/relationships/rdRichValueTypes" Target="richData/rdRichValueTypes.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676275</xdr:colOff>
      <xdr:row>0</xdr:row>
      <xdr:rowOff>38100</xdr:rowOff>
    </xdr:from>
    <xdr:to>
      <xdr:col>14</xdr:col>
      <xdr:colOff>541989</xdr:colOff>
      <xdr:row>20</xdr:row>
      <xdr:rowOff>56671</xdr:rowOff>
    </xdr:to>
    <xdr:pic>
      <xdr:nvPicPr>
        <xdr:cNvPr id="2" name="Imagen 1">
          <a:extLst>
            <a:ext uri="{FF2B5EF4-FFF2-40B4-BE49-F238E27FC236}">
              <a16:creationId xmlns:a16="http://schemas.microsoft.com/office/drawing/2014/main" id="{27EA319E-59B2-7DDC-1C63-0A17D9888EE1}"/>
            </a:ext>
          </a:extLst>
        </xdr:cNvPr>
        <xdr:cNvPicPr>
          <a:picLocks noChangeAspect="1"/>
        </xdr:cNvPicPr>
      </xdr:nvPicPr>
      <xdr:blipFill>
        <a:blip xmlns:r="http://schemas.openxmlformats.org/officeDocument/2006/relationships" r:embed="rId1"/>
        <a:stretch>
          <a:fillRect/>
        </a:stretch>
      </xdr:blipFill>
      <xdr:spPr>
        <a:xfrm>
          <a:off x="4581525" y="38100"/>
          <a:ext cx="7485714" cy="382857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d778a1f60280f447/Documentos/2025/ICCU/2.%20Administraci&#243;n%20de%20Maquinaria/7.%20Proceso%20Vigencia%202026/Calculo%20Presupuesto%202026%20-%20CON%20IVA%20PLENO.xlsx" TargetMode="External"/><Relationship Id="rId1" Type="http://schemas.openxmlformats.org/officeDocument/2006/relationships/externalLinkPath" Target="Calculo%20Presupuesto%202026%20-%20CON%20IVA%20PLEN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E:\Documents%20and%20Settings\mromero\Configuraci&#243;n%20local\Archivos%20temporales%20de%20Internet\OLK77\20-02-09%20observaciones%20de%20mario%20romero\enviado%20por%20la%20territorial\Documents%20and%20Settings\Jaime%20Rojas\Mis%20documentos\Contrato\Interv\JunBarba\a%20%20aaInformaci&#243;n%20GRUPO?71E8A032" TargetMode="External"/><Relationship Id="rId1" Type="http://schemas.openxmlformats.org/officeDocument/2006/relationships/externalLinkPath" Target="file:///\\71E8A032\a%20%20aaInformaci&#243;n%20GRUPO"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sistentelicita\publica\Nuevo%20informe%20mensual%20-%20Mayo\datos\Datos%202005\Costos\Costos%202005\Facturacion%20Obras.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INF%20NOV-DIC_2.xls?F5F2A33C" TargetMode="External"/><Relationship Id="rId1" Type="http://schemas.openxmlformats.org/officeDocument/2006/relationships/externalLinkPath" Target="file:///\\F5F2A33C\INF%20NOV-DIC_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Mis%20documentos\Advial-Jul-01-jul-03\formatos\FORMATOS%20UTILES\APU.xls?7E9D619E" TargetMode="External"/><Relationship Id="rId1" Type="http://schemas.openxmlformats.org/officeDocument/2006/relationships/externalLinkPath" Target="file:///\\7E9D619E\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LICITAR\SONIA\CONTRATO\IDU-246-PARCHEO%20KENNEDY.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YairContreras\ICCU\Proyectos\Reg_Barandillas\Analisis\Presupuesto%20INTERVENORIA%20Prop%20VConc.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oficina\accidentes%20le%20NOV-02-1.xls?2E1AED70" TargetMode="External"/><Relationship Id="rId1" Type="http://schemas.openxmlformats.org/officeDocument/2006/relationships/externalLinkPath" Target="file:///\\2E1AED70\accidentes%20le%20NOV-02-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ICIÓN No. 1"/>
      <sheetName val="IPC"/>
      <sheetName val="PPTO VIEJO"/>
      <sheetName val="PRESUPUESTO OFICIAL"/>
      <sheetName val="COMPARATIVO PPTOS"/>
      <sheetName val="FACTOR MULTIPLICADOR_CL"/>
      <sheetName val="Consolidado Maq."/>
      <sheetName val="CALCULO XP"/>
      <sheetName val="VALORES UNITARIOS VIATICOS"/>
      <sheetName val="IPC AGOSTO"/>
      <sheetName val="VALOR UNITARIO ALQUILER MAQ"/>
      <sheetName val="VALORES UNITARIO MANTENIMIENTOS"/>
      <sheetName val="VIATICOS CALCULO"/>
    </sheetNames>
    <sheetDataSet>
      <sheetData sheetId="0"/>
      <sheetData sheetId="1"/>
      <sheetData sheetId="2">
        <row r="9">
          <cell r="C9" t="str">
            <v xml:space="preserve">Coordinador Mecánico - Residente de proyecto  </v>
          </cell>
          <cell r="E9">
            <v>1</v>
          </cell>
        </row>
        <row r="10">
          <cell r="C10" t="str">
            <v xml:space="preserve">Ingeniero Coordinador - Residente de proyecto  </v>
          </cell>
          <cell r="E10">
            <v>1</v>
          </cell>
        </row>
        <row r="11">
          <cell r="C11" t="str">
            <v>Auxiliar de Coordinador</v>
          </cell>
          <cell r="E11">
            <v>3</v>
          </cell>
        </row>
        <row r="15">
          <cell r="C15" t="str">
            <v>Residente de Mantenimiento Víal</v>
          </cell>
          <cell r="E15">
            <v>2</v>
          </cell>
        </row>
        <row r="16">
          <cell r="C16" t="str">
            <v>Técnico de Mantenimiento víal (Maestro)</v>
          </cell>
          <cell r="E16">
            <v>2</v>
          </cell>
        </row>
        <row r="17">
          <cell r="C17" t="str">
            <v>Operarios Tipo 2 (Pavimentadora de Asfalto/Finisher)</v>
          </cell>
          <cell r="E17">
            <v>2</v>
          </cell>
        </row>
        <row r="18">
          <cell r="C18" t="str">
            <v>Operarios Tipo 2 (Fresadora en Frío)</v>
          </cell>
          <cell r="E18">
            <v>2</v>
          </cell>
        </row>
        <row r="19">
          <cell r="C19" t="str">
            <v>Operarios Tipo 2 (Excavadora Oruga)</v>
          </cell>
          <cell r="E19">
            <v>9</v>
          </cell>
        </row>
        <row r="20">
          <cell r="C20" t="str">
            <v>Operarios Tipo 2 (Excavadora Brazo Largo)</v>
          </cell>
          <cell r="E20">
            <v>5</v>
          </cell>
        </row>
        <row r="21">
          <cell r="C21" t="str">
            <v>Operarios Tipo 2 (Motoniveladora)</v>
          </cell>
          <cell r="E21">
            <v>19</v>
          </cell>
        </row>
        <row r="22">
          <cell r="C22" t="str">
            <v>Operarios Tipo 3 (Retroexcavadora, Vibrocompactador)</v>
          </cell>
          <cell r="E22">
            <v>41</v>
          </cell>
        </row>
        <row r="23">
          <cell r="C23" t="str">
            <v>Operarios Tipo 3 (Compactador Tándem)</v>
          </cell>
          <cell r="E23">
            <v>2</v>
          </cell>
        </row>
        <row r="24">
          <cell r="C24" t="str">
            <v>Operarios Tipo 3 (Compactador de Llantas)</v>
          </cell>
          <cell r="E24">
            <v>2</v>
          </cell>
        </row>
        <row r="25">
          <cell r="C25" t="str">
            <v>Operarios Tipo 3 (Tractor)</v>
          </cell>
          <cell r="E25">
            <v>4</v>
          </cell>
        </row>
        <row r="26">
          <cell r="C26" t="str">
            <v>Operarios Tipo 4 (Volqueta Sencilla)</v>
          </cell>
          <cell r="E26">
            <v>32</v>
          </cell>
        </row>
        <row r="27">
          <cell r="C27" t="str">
            <v>Operarios Tipo 4 (Volqueta Doble troque, Carro Tanque)</v>
          </cell>
          <cell r="E27">
            <v>8</v>
          </cell>
        </row>
        <row r="28">
          <cell r="C28" t="str">
            <v>Operarios Tipo 4 (Tractocamión / Camabaja)</v>
          </cell>
          <cell r="E28">
            <v>3</v>
          </cell>
        </row>
        <row r="29">
          <cell r="C29" t="str">
            <v>Operario Minicargador</v>
          </cell>
          <cell r="E29">
            <v>4</v>
          </cell>
        </row>
        <row r="30">
          <cell r="C30" t="str">
            <v>Operarios Multifuncional</v>
          </cell>
          <cell r="E30">
            <v>1</v>
          </cell>
        </row>
        <row r="39">
          <cell r="C39" t="str">
            <v>Apoyo Viáticos</v>
          </cell>
          <cell r="D39" t="str">
            <v>MONTO AGOTABLE</v>
          </cell>
        </row>
        <row r="40">
          <cell r="C40" t="str">
            <v>Alquiler de motocicletas mínimo 125 cc</v>
          </cell>
          <cell r="D40" t="str">
            <v>MES</v>
          </cell>
          <cell r="E40">
            <v>17</v>
          </cell>
        </row>
        <row r="41">
          <cell r="C41" t="str">
            <v>Horas extras diurnas, nocturnas y festivos (Operarios y Conductores)</v>
          </cell>
          <cell r="D41" t="str">
            <v>MONTO AGOTABLE</v>
          </cell>
        </row>
        <row r="42">
          <cell r="C42" t="str">
            <v xml:space="preserve">Vehículo de 2400 cc o superior, mínimo modelo 2015. Tipo camioneta (Incluye combustible, peajes y conductor)*  </v>
          </cell>
          <cell r="D42" t="str">
            <v>MES</v>
          </cell>
          <cell r="E42">
            <v>9</v>
          </cell>
        </row>
        <row r="46">
          <cell r="C46" t="str">
            <v>Combustible maquinaria y equipos</v>
          </cell>
          <cell r="D46" t="str">
            <v>MONTO AGOTABLE</v>
          </cell>
          <cell r="E46">
            <v>1</v>
          </cell>
        </row>
        <row r="50">
          <cell r="C50" t="str">
            <v>Mantenimientos, mano de obra especializada, repuestos, insumos, aceites, lubricantes y elementos de desgaste en general (incluye IVA)</v>
          </cell>
          <cell r="D50" t="str">
            <v>MONTO AGOTABLE</v>
          </cell>
          <cell r="E50">
            <v>1</v>
          </cell>
        </row>
        <row r="54">
          <cell r="C54" t="str">
            <v>Peajes movilización de maquinaria, en camabajas o desplazamiento de volquetas por Cundinamarca</v>
          </cell>
          <cell r="D54" t="str">
            <v>MONTO AGOTABLE</v>
          </cell>
        </row>
        <row r="55">
          <cell r="C55" t="str">
            <v>Movilización de maquinaria pesada Incluye 1 camioneta, combustible y camioneta, técnico vial, peajes y permisos</v>
          </cell>
          <cell r="D55" t="str">
            <v>UNIDAD</v>
          </cell>
          <cell r="E55">
            <v>15</v>
          </cell>
        </row>
        <row r="56">
          <cell r="C56" t="str">
            <v>Movilización de  maquinaria pesada Incluye 1 camioneta, permisos, peajes y combustible de  camioneta</v>
          </cell>
          <cell r="D56" t="str">
            <v>UNIDAD</v>
          </cell>
          <cell r="E56">
            <v>30</v>
          </cell>
        </row>
        <row r="57">
          <cell r="C57" t="str">
            <v>Camioneta Adicional. Incluye peajes, combustible y conductor</v>
          </cell>
          <cell r="D57" t="str">
            <v>UNIDAD</v>
          </cell>
          <cell r="E57">
            <v>45</v>
          </cell>
        </row>
        <row r="61">
          <cell r="C61" t="str">
            <v>Servicio de alquiler de maquinaria pesada y vehiculos para la atención a la red vial del Departamento (Incluye operario, combustible, mantenimientos y demás aplicables)</v>
          </cell>
          <cell r="D61" t="str">
            <v>MONTO AGOTABLE</v>
          </cell>
        </row>
      </sheetData>
      <sheetData sheetId="3"/>
      <sheetData sheetId="4"/>
      <sheetData sheetId="5">
        <row r="42">
          <cell r="G42">
            <v>17.566000000000003</v>
          </cell>
        </row>
        <row r="45">
          <cell r="G45">
            <v>10</v>
          </cell>
        </row>
        <row r="49">
          <cell r="G49">
            <v>2.25</v>
          </cell>
        </row>
      </sheetData>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MDC-1 COLOCACION "/>
      <sheetName val="D-20 COLOCACION "/>
      <sheetName val="TRANSPORTE MEZCLA ASFALTICA"/>
      <sheetName val="Fresado"/>
      <sheetName val="EXT microagomerado"/>
      <sheetName val="Hoja5"/>
      <sheetName val="INSUMOS"/>
      <sheetName val="EQUIPOS"/>
      <sheetName val="TRANSPORTES"/>
      <sheetName val="TRANS"/>
      <sheetName val="CUADRI"/>
      <sheetName val="EQUI"/>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Tramo 2"/>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2"/>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sum96"/>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ow r="2">
          <cell r="A2">
            <v>0</v>
          </cell>
        </row>
      </sheetData>
      <sheetData sheetId="460" refreshError="1"/>
      <sheetData sheetId="461" refreshError="1"/>
      <sheetData sheetId="462" refreshError="1"/>
      <sheetData sheetId="463">
        <row r="2">
          <cell r="A2">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efreshError="1"/>
      <sheetData sheetId="575" refreshError="1"/>
      <sheetData sheetId="576" refreshError="1"/>
      <sheetData sheetId="577" refreshError="1"/>
      <sheetData sheetId="578" refreshError="1"/>
      <sheetData sheetId="579" refreshError="1"/>
      <sheetData sheetId="580" refreshError="1"/>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ow r="2">
          <cell r="A2">
            <v>0</v>
          </cell>
        </row>
      </sheetData>
      <sheetData sheetId="732" refreshError="1"/>
      <sheetData sheetId="733" refreshError="1"/>
      <sheetData sheetId="734" refreshError="1"/>
      <sheetData sheetId="735" refreshError="1"/>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row r="2">
          <cell r="A2">
            <v>0</v>
          </cell>
        </row>
      </sheetData>
      <sheetData sheetId="1097"/>
      <sheetData sheetId="1098"/>
      <sheetData sheetId="1099">
        <row r="2">
          <cell r="A2">
            <v>0</v>
          </cell>
        </row>
      </sheetData>
      <sheetData sheetId="1100">
        <row r="2">
          <cell r="A2">
            <v>0</v>
          </cell>
        </row>
      </sheetData>
      <sheetData sheetId="1101"/>
      <sheetData sheetId="1102"/>
      <sheetData sheetId="1103"/>
      <sheetData sheetId="1104">
        <row r="2">
          <cell r="A2">
            <v>0</v>
          </cell>
        </row>
      </sheetData>
      <sheetData sheetId="1105"/>
      <sheetData sheetId="1106"/>
      <sheetData sheetId="1107">
        <row r="2">
          <cell r="A2">
            <v>0</v>
          </cell>
        </row>
      </sheetData>
      <sheetData sheetId="1108">
        <row r="2">
          <cell r="A2">
            <v>0</v>
          </cell>
        </row>
      </sheetData>
      <sheetData sheetId="1109"/>
      <sheetData sheetId="1110"/>
      <sheetData sheetId="1111"/>
      <sheetData sheetId="1112"/>
      <sheetData sheetId="1113"/>
      <sheetData sheetId="1114"/>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row r="2">
          <cell r="A2">
            <v>0</v>
          </cell>
        </row>
      </sheetData>
      <sheetData sheetId="1167">
        <row r="2">
          <cell r="A2">
            <v>0</v>
          </cell>
        </row>
      </sheetData>
      <sheetData sheetId="1168"/>
      <sheetData sheetId="1169">
        <row r="2">
          <cell r="A2">
            <v>0</v>
          </cell>
        </row>
      </sheetData>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5">
          <cell r="B5" t="str">
            <v>T1</v>
          </cell>
        </row>
      </sheetData>
      <sheetData sheetId="1337">
        <row r="2">
          <cell r="B2">
            <v>100</v>
          </cell>
        </row>
      </sheetData>
      <sheetData sheetId="1338">
        <row r="2">
          <cell r="A2">
            <v>0</v>
          </cell>
        </row>
      </sheetData>
      <sheetData sheetId="1339">
        <row r="2">
          <cell r="A2">
            <v>0</v>
          </cell>
        </row>
      </sheetData>
      <sheetData sheetId="1340"/>
      <sheetData sheetId="1341"/>
      <sheetData sheetId="1342"/>
      <sheetData sheetId="1343"/>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B2">
            <v>100</v>
          </cell>
        </row>
      </sheetData>
      <sheetData sheetId="1669">
        <row r="2">
          <cell r="A2">
            <v>0</v>
          </cell>
        </row>
      </sheetData>
      <sheetData sheetId="1670">
        <row r="2">
          <cell r="A2">
            <v>0</v>
          </cell>
        </row>
      </sheetData>
      <sheetData sheetId="1671">
        <row r="5">
          <cell r="B5" t="str">
            <v>T1</v>
          </cell>
        </row>
      </sheetData>
      <sheetData sheetId="1672">
        <row r="2">
          <cell r="B2">
            <v>100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row r="2">
          <cell r="A2">
            <v>0</v>
          </cell>
        </row>
      </sheetData>
      <sheetData sheetId="1692"/>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row r="2">
          <cell r="A2">
            <v>0</v>
          </cell>
        </row>
      </sheetData>
      <sheetData sheetId="1702"/>
      <sheetData sheetId="1703"/>
      <sheetData sheetId="1704"/>
      <sheetData sheetId="1705">
        <row r="2">
          <cell r="A2">
            <v>0</v>
          </cell>
        </row>
      </sheetData>
      <sheetData sheetId="1706">
        <row r="2">
          <cell r="A2">
            <v>0</v>
          </cell>
        </row>
      </sheetData>
      <sheetData sheetId="1707">
        <row r="2">
          <cell r="A2">
            <v>0</v>
          </cell>
        </row>
      </sheetData>
      <sheetData sheetId="1708"/>
      <sheetData sheetId="1709">
        <row r="2">
          <cell r="A2">
            <v>0</v>
          </cell>
        </row>
      </sheetData>
      <sheetData sheetId="1710" refreshError="1"/>
      <sheetData sheetId="1711" refreshError="1"/>
      <sheetData sheetId="1712"/>
      <sheetData sheetId="1713">
        <row r="2">
          <cell r="B2" t="str">
            <v>Patrimonio
neto
personal</v>
          </cell>
        </row>
      </sheetData>
      <sheetData sheetId="1714"/>
      <sheetData sheetId="1715" refreshError="1"/>
      <sheetData sheetId="1716" refreshError="1"/>
      <sheetData sheetId="17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Documents and Settings\Pedro "/>
      <sheetName val="\Users\USUARIO\Downloads\a  aaI"/>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aCCIDENTES DE 1995 - 1996"/>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ÍA OBRA"/>
      <sheetName val="Resumen Interventoria"/>
      <sheetName val="FACTOR MULTIPLICADOR"/>
      <sheetName val="COSTO LABORATORIOS"/>
      <sheetName val="Cantidad de Ensayos"/>
      <sheetName val="Impuestos"/>
    </sheetNames>
    <sheetDataSet>
      <sheetData sheetId="0">
        <row r="9">
          <cell r="C9" t="str">
            <v>Inspeccion de XXXXXX</v>
          </cell>
          <cell r="H9">
            <v>2553</v>
          </cell>
        </row>
        <row r="10">
          <cell r="J10">
            <v>9</v>
          </cell>
        </row>
        <row r="73">
          <cell r="B73" t="str">
            <v>ING. XXXXXXXXX</v>
          </cell>
        </row>
        <row r="74">
          <cell r="B74" t="str">
            <v>DIRECTOR DE CONSULTORÍA</v>
          </cell>
        </row>
        <row r="75">
          <cell r="B75" t="str">
            <v>Mat. Profesional No. XXXXX - XXXXX CND</v>
          </cell>
        </row>
      </sheetData>
      <sheetData sheetId="1"/>
      <sheetData sheetId="2"/>
      <sheetData sheetId="3"/>
      <sheetData sheetId="4"/>
      <sheetData sheetId="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a  aaInformación GRUPO 4\A MIn"/>
      <sheetName val="otros"/>
      <sheetName val="PRESUPUESTO"/>
      <sheetName val="Seguim-16"/>
      <sheetName val="Informacio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86"/>
  <sheetViews>
    <sheetView view="pageBreakPreview" topLeftCell="A22" zoomScaleNormal="100" zoomScaleSheetLayoutView="100" workbookViewId="0">
      <selection activeCell="I9" sqref="I9"/>
    </sheetView>
  </sheetViews>
  <sheetFormatPr baseColWidth="10" defaultColWidth="11.42578125" defaultRowHeight="12.75" x14ac:dyDescent="0.2"/>
  <cols>
    <col min="1" max="1" width="11.42578125" style="39"/>
    <col min="2" max="2" width="39.85546875" style="1" bestFit="1" customWidth="1"/>
    <col min="3" max="3" width="18.42578125" style="39" bestFit="1" customWidth="1"/>
    <col min="4" max="4" width="6" style="1" bestFit="1" customWidth="1"/>
    <col min="5" max="5" width="14.42578125" style="1" customWidth="1"/>
    <col min="6" max="6" width="7.42578125" style="1" bestFit="1" customWidth="1"/>
    <col min="7" max="7" width="17" style="1" bestFit="1" customWidth="1"/>
    <col min="8" max="8" width="6" style="1" bestFit="1" customWidth="1"/>
    <col min="9" max="9" width="14.42578125" style="1" customWidth="1"/>
    <col min="10" max="10" width="7.42578125" style="1" bestFit="1" customWidth="1"/>
    <col min="11" max="11" width="17" style="1" bestFit="1" customWidth="1"/>
    <col min="12" max="12" width="18.28515625" style="1" bestFit="1" customWidth="1"/>
    <col min="13" max="13" width="15.28515625" style="1" bestFit="1" customWidth="1"/>
    <col min="14" max="16384" width="11.42578125" style="1"/>
  </cols>
  <sheetData>
    <row r="1" spans="1:11" ht="63.95" customHeight="1" x14ac:dyDescent="0.2">
      <c r="B1" s="349" t="s">
        <v>0</v>
      </c>
      <c r="C1" s="350"/>
      <c r="D1" s="350"/>
      <c r="E1" s="350"/>
      <c r="F1" s="350"/>
      <c r="G1" s="350"/>
      <c r="H1" s="350"/>
      <c r="I1" s="350"/>
      <c r="J1" s="350"/>
      <c r="K1" s="350"/>
    </row>
    <row r="2" spans="1:11" x14ac:dyDescent="0.2">
      <c r="B2" s="351" t="s">
        <v>1</v>
      </c>
      <c r="C2" s="352"/>
      <c r="D2" s="352"/>
      <c r="E2" s="352"/>
      <c r="F2" s="352"/>
      <c r="G2" s="352"/>
      <c r="H2" s="352"/>
      <c r="I2" s="352"/>
      <c r="J2" s="352"/>
      <c r="K2" s="352"/>
    </row>
    <row r="3" spans="1:11" x14ac:dyDescent="0.2">
      <c r="B3" s="353" t="s">
        <v>2</v>
      </c>
      <c r="C3" s="353"/>
      <c r="D3" s="353" t="s">
        <v>63</v>
      </c>
      <c r="E3" s="353"/>
      <c r="F3" s="353"/>
      <c r="G3" s="353"/>
      <c r="H3" s="353" t="s">
        <v>64</v>
      </c>
      <c r="I3" s="353"/>
      <c r="J3" s="353"/>
      <c r="K3" s="353"/>
    </row>
    <row r="4" spans="1:11" x14ac:dyDescent="0.2">
      <c r="B4" s="2" t="s">
        <v>3</v>
      </c>
      <c r="C4" s="2" t="s">
        <v>4</v>
      </c>
      <c r="D4" s="3" t="s">
        <v>5</v>
      </c>
      <c r="E4" s="4" t="s">
        <v>6</v>
      </c>
      <c r="F4" s="2" t="s">
        <v>7</v>
      </c>
      <c r="G4" s="4" t="s">
        <v>8</v>
      </c>
      <c r="H4" s="3" t="s">
        <v>5</v>
      </c>
      <c r="I4" s="4" t="s">
        <v>6</v>
      </c>
      <c r="J4" s="2" t="s">
        <v>7</v>
      </c>
      <c r="K4" s="4" t="s">
        <v>8</v>
      </c>
    </row>
    <row r="5" spans="1:11" ht="25.5" x14ac:dyDescent="0.2">
      <c r="A5" s="39">
        <v>1.1000000000000001</v>
      </c>
      <c r="B5" s="5" t="s">
        <v>9</v>
      </c>
      <c r="C5" s="6" t="s">
        <v>10</v>
      </c>
      <c r="D5" s="7">
        <v>1</v>
      </c>
      <c r="E5" s="8">
        <v>4500000</v>
      </c>
      <c r="F5" s="9">
        <v>5</v>
      </c>
      <c r="G5" s="10">
        <f>+D5*E5*F5</f>
        <v>22500000</v>
      </c>
      <c r="H5" s="7">
        <v>1</v>
      </c>
      <c r="I5" s="8">
        <v>4500000</v>
      </c>
      <c r="J5" s="9">
        <v>5</v>
      </c>
      <c r="K5" s="10">
        <f t="shared" ref="K5:K11" si="0">+H5*I5*J5</f>
        <v>22500000</v>
      </c>
    </row>
    <row r="6" spans="1:11" x14ac:dyDescent="0.2">
      <c r="A6" s="39">
        <v>1.2</v>
      </c>
      <c r="B6" s="5" t="s">
        <v>11</v>
      </c>
      <c r="C6" s="6" t="s">
        <v>10</v>
      </c>
      <c r="D6" s="7">
        <v>1</v>
      </c>
      <c r="E6" s="8">
        <v>4500000</v>
      </c>
      <c r="F6" s="9">
        <v>5</v>
      </c>
      <c r="G6" s="10">
        <f t="shared" ref="G6:G17" si="1">+D6*E6*F6</f>
        <v>22500000</v>
      </c>
      <c r="H6" s="7">
        <v>1</v>
      </c>
      <c r="I6" s="8">
        <v>4500000</v>
      </c>
      <c r="J6" s="9">
        <v>5</v>
      </c>
      <c r="K6" s="10">
        <f t="shared" si="0"/>
        <v>22500000</v>
      </c>
    </row>
    <row r="7" spans="1:11" x14ac:dyDescent="0.2">
      <c r="A7" s="39">
        <v>1.3</v>
      </c>
      <c r="B7" s="5" t="s">
        <v>12</v>
      </c>
      <c r="C7" s="6" t="s">
        <v>10</v>
      </c>
      <c r="D7" s="7">
        <v>2</v>
      </c>
      <c r="E7" s="8">
        <v>1800000</v>
      </c>
      <c r="F7" s="9">
        <v>5</v>
      </c>
      <c r="G7" s="10">
        <f t="shared" si="1"/>
        <v>18000000</v>
      </c>
      <c r="H7" s="7">
        <v>2</v>
      </c>
      <c r="I7" s="8">
        <v>1800000</v>
      </c>
      <c r="J7" s="9">
        <v>5</v>
      </c>
      <c r="K7" s="10">
        <f t="shared" si="0"/>
        <v>18000000</v>
      </c>
    </row>
    <row r="8" spans="1:11" x14ac:dyDescent="0.2">
      <c r="A8" s="39">
        <v>1.4</v>
      </c>
      <c r="B8" s="5" t="s">
        <v>13</v>
      </c>
      <c r="C8" s="6" t="s">
        <v>10</v>
      </c>
      <c r="D8" s="11">
        <v>3</v>
      </c>
      <c r="E8" s="12">
        <v>2400000</v>
      </c>
      <c r="F8" s="9">
        <v>5</v>
      </c>
      <c r="G8" s="10">
        <f t="shared" si="1"/>
        <v>36000000</v>
      </c>
      <c r="H8" s="11">
        <v>3</v>
      </c>
      <c r="I8" s="12">
        <v>2400000</v>
      </c>
      <c r="J8" s="9">
        <v>5</v>
      </c>
      <c r="K8" s="10">
        <f t="shared" si="0"/>
        <v>36000000</v>
      </c>
    </row>
    <row r="9" spans="1:11" x14ac:dyDescent="0.2">
      <c r="A9" s="39">
        <v>1.5</v>
      </c>
      <c r="B9" s="50" t="s">
        <v>72</v>
      </c>
      <c r="C9" s="51" t="s">
        <v>10</v>
      </c>
      <c r="D9" s="52"/>
      <c r="E9" s="53"/>
      <c r="F9" s="54"/>
      <c r="G9" s="55"/>
      <c r="H9" s="52">
        <v>1</v>
      </c>
      <c r="I9" s="53">
        <v>2400000</v>
      </c>
      <c r="J9" s="54">
        <v>2.5</v>
      </c>
      <c r="K9" s="55">
        <f t="shared" si="0"/>
        <v>6000000</v>
      </c>
    </row>
    <row r="10" spans="1:11" x14ac:dyDescent="0.2">
      <c r="A10" s="39">
        <v>1.6</v>
      </c>
      <c r="B10" s="5" t="s">
        <v>14</v>
      </c>
      <c r="C10" s="6" t="s">
        <v>10</v>
      </c>
      <c r="D10" s="11">
        <v>3</v>
      </c>
      <c r="E10" s="12">
        <v>1100000</v>
      </c>
      <c r="F10" s="9">
        <v>5</v>
      </c>
      <c r="G10" s="10">
        <f t="shared" si="1"/>
        <v>16500000</v>
      </c>
      <c r="H10" s="11">
        <v>3</v>
      </c>
      <c r="I10" s="12">
        <v>1100000</v>
      </c>
      <c r="J10" s="9">
        <v>5</v>
      </c>
      <c r="K10" s="10">
        <f t="shared" si="0"/>
        <v>16500000</v>
      </c>
    </row>
    <row r="11" spans="1:11" x14ac:dyDescent="0.2">
      <c r="A11" s="39">
        <v>1.7</v>
      </c>
      <c r="B11" s="50" t="s">
        <v>71</v>
      </c>
      <c r="C11" s="51" t="s">
        <v>10</v>
      </c>
      <c r="D11" s="52"/>
      <c r="E11" s="53"/>
      <c r="F11" s="54"/>
      <c r="G11" s="55"/>
      <c r="H11" s="52">
        <v>1</v>
      </c>
      <c r="I11" s="53">
        <v>1100000</v>
      </c>
      <c r="J11" s="54">
        <v>2.5</v>
      </c>
      <c r="K11" s="55">
        <f t="shared" si="0"/>
        <v>2750000</v>
      </c>
    </row>
    <row r="12" spans="1:11" x14ac:dyDescent="0.2">
      <c r="A12" s="39">
        <v>1.8</v>
      </c>
      <c r="B12" s="5" t="s">
        <v>15</v>
      </c>
      <c r="C12" s="6" t="s">
        <v>10</v>
      </c>
      <c r="D12" s="7">
        <f>1*16+9</f>
        <v>25</v>
      </c>
      <c r="E12" s="14">
        <v>2560404</v>
      </c>
      <c r="F12" s="9">
        <v>5</v>
      </c>
      <c r="G12" s="10">
        <f t="shared" si="1"/>
        <v>320050500</v>
      </c>
      <c r="H12" s="7">
        <f>1*16+9</f>
        <v>25</v>
      </c>
      <c r="I12" s="14">
        <v>2560404</v>
      </c>
      <c r="J12" s="9">
        <v>5</v>
      </c>
      <c r="K12" s="10">
        <f t="shared" ref="K12:K17" si="2">+H12*I12*J12</f>
        <v>320050500</v>
      </c>
    </row>
    <row r="13" spans="1:11" ht="25.5" x14ac:dyDescent="0.2">
      <c r="A13" s="39">
        <v>1.9</v>
      </c>
      <c r="B13" s="5" t="s">
        <v>16</v>
      </c>
      <c r="C13" s="6" t="s">
        <v>10</v>
      </c>
      <c r="D13" s="7">
        <f>2*16</f>
        <v>32</v>
      </c>
      <c r="E13" s="14">
        <v>1978494</v>
      </c>
      <c r="F13" s="9">
        <v>5</v>
      </c>
      <c r="G13" s="10">
        <f t="shared" si="1"/>
        <v>316559040</v>
      </c>
      <c r="H13" s="7">
        <f>2*16</f>
        <v>32</v>
      </c>
      <c r="I13" s="14">
        <v>1978494</v>
      </c>
      <c r="J13" s="9">
        <v>5</v>
      </c>
      <c r="K13" s="10">
        <f t="shared" si="2"/>
        <v>316559040</v>
      </c>
    </row>
    <row r="14" spans="1:11" x14ac:dyDescent="0.2">
      <c r="A14" s="39">
        <v>1.1000000000000001</v>
      </c>
      <c r="B14" s="5" t="s">
        <v>17</v>
      </c>
      <c r="C14" s="6" t="s">
        <v>10</v>
      </c>
      <c r="D14" s="7">
        <f>2*16+1+3</f>
        <v>36</v>
      </c>
      <c r="E14" s="14">
        <v>1862112</v>
      </c>
      <c r="F14" s="9">
        <v>5</v>
      </c>
      <c r="G14" s="10">
        <f t="shared" si="1"/>
        <v>335180160</v>
      </c>
      <c r="H14" s="7">
        <f>2*16+1+3</f>
        <v>36</v>
      </c>
      <c r="I14" s="14">
        <v>1862112</v>
      </c>
      <c r="J14" s="9">
        <v>5</v>
      </c>
      <c r="K14" s="10">
        <f t="shared" si="2"/>
        <v>335180160</v>
      </c>
    </row>
    <row r="15" spans="1:11" x14ac:dyDescent="0.2">
      <c r="A15" s="39">
        <v>1.1100000000000001</v>
      </c>
      <c r="B15" s="5" t="s">
        <v>18</v>
      </c>
      <c r="C15" s="6" t="s">
        <v>10</v>
      </c>
      <c r="D15" s="7">
        <v>1</v>
      </c>
      <c r="E15" s="14">
        <v>1978494</v>
      </c>
      <c r="F15" s="9">
        <v>5</v>
      </c>
      <c r="G15" s="10">
        <f t="shared" si="1"/>
        <v>9892470</v>
      </c>
      <c r="H15" s="7">
        <v>1</v>
      </c>
      <c r="I15" s="14">
        <v>1978494</v>
      </c>
      <c r="J15" s="9">
        <v>5</v>
      </c>
      <c r="K15" s="10">
        <f t="shared" si="2"/>
        <v>9892470</v>
      </c>
    </row>
    <row r="16" spans="1:11" x14ac:dyDescent="0.2">
      <c r="A16" s="39">
        <v>1.1200000000000001</v>
      </c>
      <c r="B16" s="5" t="s">
        <v>19</v>
      </c>
      <c r="C16" s="6" t="s">
        <v>10</v>
      </c>
      <c r="D16" s="7">
        <v>2</v>
      </c>
      <c r="E16" s="14">
        <v>2560404</v>
      </c>
      <c r="F16" s="9">
        <v>5</v>
      </c>
      <c r="G16" s="10">
        <f t="shared" si="1"/>
        <v>25604040</v>
      </c>
      <c r="H16" s="7">
        <v>2</v>
      </c>
      <c r="I16" s="14">
        <v>2560404</v>
      </c>
      <c r="J16" s="9">
        <v>5</v>
      </c>
      <c r="K16" s="10">
        <f t="shared" si="2"/>
        <v>25604040</v>
      </c>
    </row>
    <row r="17" spans="1:12" x14ac:dyDescent="0.2">
      <c r="A17" s="39">
        <v>1.1299999999999999</v>
      </c>
      <c r="B17" s="5" t="s">
        <v>74</v>
      </c>
      <c r="C17" s="6" t="s">
        <v>10</v>
      </c>
      <c r="D17" s="7">
        <v>8</v>
      </c>
      <c r="E17" s="16">
        <v>2000000</v>
      </c>
      <c r="F17" s="9">
        <v>5</v>
      </c>
      <c r="G17" s="10">
        <f t="shared" si="1"/>
        <v>80000000</v>
      </c>
      <c r="H17" s="7">
        <v>8</v>
      </c>
      <c r="I17" s="16">
        <v>2000000</v>
      </c>
      <c r="J17" s="9">
        <v>2</v>
      </c>
      <c r="K17" s="10">
        <f t="shared" si="2"/>
        <v>32000000</v>
      </c>
    </row>
    <row r="18" spans="1:12" x14ac:dyDescent="0.2">
      <c r="A18" s="39">
        <v>1.1399999999999999</v>
      </c>
      <c r="B18" s="50" t="s">
        <v>70</v>
      </c>
      <c r="C18" s="51" t="s">
        <v>10</v>
      </c>
      <c r="D18" s="56"/>
      <c r="E18" s="57"/>
      <c r="F18" s="54"/>
      <c r="G18" s="55"/>
      <c r="H18" s="56">
        <v>8</v>
      </c>
      <c r="I18" s="57">
        <v>2500000</v>
      </c>
      <c r="J18" s="54">
        <v>3</v>
      </c>
      <c r="K18" s="55">
        <f>+H18*I18*J18</f>
        <v>60000000</v>
      </c>
    </row>
    <row r="19" spans="1:12" x14ac:dyDescent="0.2">
      <c r="B19" s="369" t="s">
        <v>21</v>
      </c>
      <c r="C19" s="370"/>
      <c r="D19" s="370"/>
      <c r="E19" s="370"/>
      <c r="F19" s="371"/>
      <c r="G19" s="17">
        <f>SUM(G5:G18)</f>
        <v>1202786210</v>
      </c>
      <c r="H19" s="42"/>
      <c r="I19" s="42"/>
      <c r="J19" s="42"/>
      <c r="K19" s="17">
        <f>SUM(K5:K18)</f>
        <v>1223536210</v>
      </c>
    </row>
    <row r="20" spans="1:12" x14ac:dyDescent="0.2">
      <c r="B20" s="369" t="s">
        <v>22</v>
      </c>
      <c r="C20" s="370"/>
      <c r="D20" s="370"/>
      <c r="E20" s="370"/>
      <c r="F20" s="371"/>
      <c r="G20" s="18">
        <v>1.74</v>
      </c>
      <c r="H20" s="43"/>
      <c r="I20" s="43"/>
      <c r="J20" s="43"/>
      <c r="K20" s="18">
        <v>1.74</v>
      </c>
    </row>
    <row r="21" spans="1:12" x14ac:dyDescent="0.2">
      <c r="B21" s="369" t="s">
        <v>23</v>
      </c>
      <c r="C21" s="370"/>
      <c r="D21" s="370"/>
      <c r="E21" s="370"/>
      <c r="F21" s="371"/>
      <c r="G21" s="17">
        <f>+G20*G19</f>
        <v>2092848005.4000001</v>
      </c>
      <c r="H21" s="42"/>
      <c r="I21" s="42"/>
      <c r="J21" s="42"/>
      <c r="K21" s="17">
        <f>+K20*K19</f>
        <v>2128953005.4000001</v>
      </c>
      <c r="L21" s="48">
        <f>+K21-G21</f>
        <v>36105000</v>
      </c>
    </row>
    <row r="22" spans="1:12" x14ac:dyDescent="0.2">
      <c r="B22" s="363" t="s">
        <v>24</v>
      </c>
      <c r="C22" s="364"/>
      <c r="D22" s="364"/>
      <c r="E22" s="364"/>
      <c r="F22" s="364"/>
      <c r="G22" s="365"/>
      <c r="H22" s="41"/>
      <c r="I22" s="41"/>
      <c r="J22" s="41"/>
      <c r="K22" s="41"/>
    </row>
    <row r="23" spans="1:12" x14ac:dyDescent="0.2">
      <c r="B23" s="19" t="s">
        <v>25</v>
      </c>
      <c r="C23" s="2" t="s">
        <v>4</v>
      </c>
      <c r="D23" s="20" t="s">
        <v>5</v>
      </c>
      <c r="E23" s="21" t="s">
        <v>6</v>
      </c>
      <c r="F23" s="19" t="s">
        <v>7</v>
      </c>
      <c r="G23" s="21" t="s">
        <v>26</v>
      </c>
      <c r="H23" s="20" t="s">
        <v>5</v>
      </c>
      <c r="I23" s="21" t="s">
        <v>6</v>
      </c>
      <c r="J23" s="19" t="s">
        <v>7</v>
      </c>
      <c r="K23" s="21" t="s">
        <v>26</v>
      </c>
    </row>
    <row r="24" spans="1:12" x14ac:dyDescent="0.2">
      <c r="A24" s="39">
        <v>2.1</v>
      </c>
      <c r="B24" s="22" t="s">
        <v>65</v>
      </c>
      <c r="C24" s="23" t="s">
        <v>27</v>
      </c>
      <c r="D24" s="7">
        <f>SUM(D7:D17)</f>
        <v>112</v>
      </c>
      <c r="E24" s="16">
        <v>500000</v>
      </c>
      <c r="F24" s="9">
        <v>5</v>
      </c>
      <c r="G24" s="10">
        <f>+D24*E24*F24</f>
        <v>280000000</v>
      </c>
      <c r="H24" s="7">
        <v>112</v>
      </c>
      <c r="I24" s="16">
        <v>500000</v>
      </c>
      <c r="J24" s="9">
        <v>2</v>
      </c>
      <c r="K24" s="10">
        <f>+H24*I24*J24</f>
        <v>112000000</v>
      </c>
    </row>
    <row r="25" spans="1:12" x14ac:dyDescent="0.2">
      <c r="B25" s="64" t="s">
        <v>75</v>
      </c>
      <c r="C25" s="58" t="s">
        <v>27</v>
      </c>
      <c r="D25" s="56"/>
      <c r="E25" s="57"/>
      <c r="F25" s="54"/>
      <c r="G25" s="55"/>
      <c r="H25" s="56">
        <v>2</v>
      </c>
      <c r="I25" s="57">
        <v>500000</v>
      </c>
      <c r="J25" s="54">
        <v>1</v>
      </c>
      <c r="K25" s="55">
        <f>+H25*I25*J25</f>
        <v>1000000</v>
      </c>
    </row>
    <row r="26" spans="1:12" s="59" customFormat="1" x14ac:dyDescent="0.2">
      <c r="A26" s="67"/>
      <c r="B26" s="50" t="s">
        <v>13</v>
      </c>
      <c r="C26" s="58" t="s">
        <v>27</v>
      </c>
      <c r="D26" s="56"/>
      <c r="E26" s="57"/>
      <c r="F26" s="54"/>
      <c r="G26" s="55"/>
      <c r="H26" s="52">
        <v>3</v>
      </c>
      <c r="I26" s="57">
        <v>930000</v>
      </c>
      <c r="J26" s="54">
        <v>3</v>
      </c>
      <c r="K26" s="55">
        <f t="shared" ref="K26:K37" si="3">+H26*I26*J26</f>
        <v>8370000</v>
      </c>
    </row>
    <row r="27" spans="1:12" s="59" customFormat="1" x14ac:dyDescent="0.2">
      <c r="A27" s="67"/>
      <c r="B27" s="50" t="s">
        <v>72</v>
      </c>
      <c r="C27" s="58" t="s">
        <v>27</v>
      </c>
      <c r="D27" s="56"/>
      <c r="E27" s="57"/>
      <c r="F27" s="54"/>
      <c r="G27" s="55"/>
      <c r="H27" s="52">
        <v>1</v>
      </c>
      <c r="I27" s="57">
        <v>930000</v>
      </c>
      <c r="J27" s="54">
        <v>2.5</v>
      </c>
      <c r="K27" s="55">
        <f t="shared" si="3"/>
        <v>2325000</v>
      </c>
    </row>
    <row r="28" spans="1:12" s="59" customFormat="1" x14ac:dyDescent="0.2">
      <c r="A28" s="67"/>
      <c r="B28" s="50" t="s">
        <v>14</v>
      </c>
      <c r="C28" s="58" t="s">
        <v>27</v>
      </c>
      <c r="D28" s="56"/>
      <c r="E28" s="57"/>
      <c r="F28" s="54"/>
      <c r="G28" s="55"/>
      <c r="H28" s="52">
        <v>3</v>
      </c>
      <c r="I28" s="57">
        <v>930000</v>
      </c>
      <c r="J28" s="54">
        <v>3</v>
      </c>
      <c r="K28" s="55">
        <f t="shared" si="3"/>
        <v>8370000</v>
      </c>
    </row>
    <row r="29" spans="1:12" s="59" customFormat="1" x14ac:dyDescent="0.2">
      <c r="A29" s="67"/>
      <c r="B29" s="50" t="s">
        <v>71</v>
      </c>
      <c r="C29" s="58" t="s">
        <v>27</v>
      </c>
      <c r="D29" s="56"/>
      <c r="E29" s="57"/>
      <c r="F29" s="54"/>
      <c r="G29" s="55"/>
      <c r="H29" s="52">
        <v>1</v>
      </c>
      <c r="I29" s="57">
        <v>930000</v>
      </c>
      <c r="J29" s="54">
        <v>2.5</v>
      </c>
      <c r="K29" s="55">
        <f t="shared" si="3"/>
        <v>2325000</v>
      </c>
    </row>
    <row r="30" spans="1:12" s="59" customFormat="1" x14ac:dyDescent="0.2">
      <c r="A30" s="67"/>
      <c r="B30" s="50" t="s">
        <v>66</v>
      </c>
      <c r="C30" s="58" t="s">
        <v>27</v>
      </c>
      <c r="D30" s="56"/>
      <c r="E30" s="57"/>
      <c r="F30" s="54"/>
      <c r="G30" s="55"/>
      <c r="H30" s="56">
        <v>16</v>
      </c>
      <c r="I30" s="57">
        <v>937000</v>
      </c>
      <c r="J30" s="54">
        <v>3</v>
      </c>
      <c r="K30" s="55">
        <f t="shared" si="3"/>
        <v>44976000</v>
      </c>
    </row>
    <row r="31" spans="1:12" s="59" customFormat="1" ht="25.5" x14ac:dyDescent="0.2">
      <c r="A31" s="67"/>
      <c r="B31" s="50" t="s">
        <v>67</v>
      </c>
      <c r="C31" s="58" t="s">
        <v>27</v>
      </c>
      <c r="D31" s="56"/>
      <c r="E31" s="57"/>
      <c r="F31" s="54"/>
      <c r="G31" s="55"/>
      <c r="H31" s="56">
        <f>2*16</f>
        <v>32</v>
      </c>
      <c r="I31" s="57">
        <v>937000</v>
      </c>
      <c r="J31" s="54">
        <v>3</v>
      </c>
      <c r="K31" s="55">
        <f t="shared" si="3"/>
        <v>89952000</v>
      </c>
    </row>
    <row r="32" spans="1:12" s="59" customFormat="1" x14ac:dyDescent="0.2">
      <c r="A32" s="67"/>
      <c r="B32" s="50" t="s">
        <v>17</v>
      </c>
      <c r="C32" s="58" t="s">
        <v>27</v>
      </c>
      <c r="D32" s="56"/>
      <c r="E32" s="57"/>
      <c r="F32" s="54"/>
      <c r="G32" s="55"/>
      <c r="H32" s="56">
        <f>2*16+3</f>
        <v>35</v>
      </c>
      <c r="I32" s="57">
        <v>937000</v>
      </c>
      <c r="J32" s="54">
        <v>3</v>
      </c>
      <c r="K32" s="55">
        <f t="shared" si="3"/>
        <v>98385000</v>
      </c>
    </row>
    <row r="33" spans="1:12" s="59" customFormat="1" x14ac:dyDescent="0.2">
      <c r="A33" s="67"/>
      <c r="B33" s="50" t="s">
        <v>18</v>
      </c>
      <c r="C33" s="58" t="s">
        <v>27</v>
      </c>
      <c r="D33" s="56"/>
      <c r="E33" s="57"/>
      <c r="F33" s="54"/>
      <c r="G33" s="55"/>
      <c r="H33" s="56">
        <v>1</v>
      </c>
      <c r="I33" s="57">
        <v>1250000</v>
      </c>
      <c r="J33" s="54">
        <v>3</v>
      </c>
      <c r="K33" s="55">
        <f t="shared" si="3"/>
        <v>3750000</v>
      </c>
    </row>
    <row r="34" spans="1:12" s="59" customFormat="1" x14ac:dyDescent="0.2">
      <c r="A34" s="67"/>
      <c r="B34" s="50" t="s">
        <v>19</v>
      </c>
      <c r="C34" s="58" t="s">
        <v>27</v>
      </c>
      <c r="D34" s="56"/>
      <c r="E34" s="57"/>
      <c r="F34" s="54"/>
      <c r="G34" s="55"/>
      <c r="H34" s="56">
        <v>2</v>
      </c>
      <c r="I34" s="57">
        <v>1000000</v>
      </c>
      <c r="J34" s="54">
        <v>3</v>
      </c>
      <c r="K34" s="55">
        <f t="shared" si="3"/>
        <v>6000000</v>
      </c>
    </row>
    <row r="35" spans="1:12" s="59" customFormat="1" x14ac:dyDescent="0.2">
      <c r="A35" s="67"/>
      <c r="B35" s="50" t="s">
        <v>20</v>
      </c>
      <c r="C35" s="58" t="s">
        <v>27</v>
      </c>
      <c r="D35" s="56"/>
      <c r="E35" s="57"/>
      <c r="F35" s="54"/>
      <c r="G35" s="55"/>
      <c r="H35" s="56">
        <v>8</v>
      </c>
      <c r="I35" s="57">
        <v>1000000</v>
      </c>
      <c r="J35" s="54">
        <v>3</v>
      </c>
      <c r="K35" s="55">
        <f t="shared" si="3"/>
        <v>24000000</v>
      </c>
    </row>
    <row r="36" spans="1:12" s="59" customFormat="1" x14ac:dyDescent="0.2">
      <c r="A36" s="67"/>
      <c r="B36" s="50" t="s">
        <v>68</v>
      </c>
      <c r="C36" s="58" t="s">
        <v>27</v>
      </c>
      <c r="D36" s="56"/>
      <c r="E36" s="57"/>
      <c r="F36" s="54"/>
      <c r="G36" s="55"/>
      <c r="H36" s="56">
        <v>9</v>
      </c>
      <c r="I36" s="57">
        <v>1300000</v>
      </c>
      <c r="J36" s="54">
        <v>3</v>
      </c>
      <c r="K36" s="55">
        <f t="shared" si="3"/>
        <v>35100000</v>
      </c>
      <c r="L36" s="61">
        <f>+SUM(H26:H37)</f>
        <v>112</v>
      </c>
    </row>
    <row r="37" spans="1:12" s="59" customFormat="1" x14ac:dyDescent="0.2">
      <c r="A37" s="67"/>
      <c r="B37" s="50" t="s">
        <v>69</v>
      </c>
      <c r="C37" s="58" t="s">
        <v>27</v>
      </c>
      <c r="D37" s="56"/>
      <c r="E37" s="57"/>
      <c r="F37" s="54"/>
      <c r="G37" s="55"/>
      <c r="H37" s="56">
        <v>1</v>
      </c>
      <c r="I37" s="57">
        <v>1300000</v>
      </c>
      <c r="J37" s="54">
        <v>3</v>
      </c>
      <c r="K37" s="55">
        <f t="shared" si="3"/>
        <v>3900000</v>
      </c>
    </row>
    <row r="38" spans="1:12" x14ac:dyDescent="0.2">
      <c r="A38" s="39">
        <v>2.2000000000000002</v>
      </c>
      <c r="B38" s="24" t="s">
        <v>28</v>
      </c>
      <c r="C38" s="23" t="s">
        <v>10</v>
      </c>
      <c r="D38" s="7">
        <f>D17+D16</f>
        <v>10</v>
      </c>
      <c r="E38" s="16">
        <v>635700</v>
      </c>
      <c r="F38" s="9">
        <v>5</v>
      </c>
      <c r="G38" s="10">
        <f>+D38*E38*F38</f>
        <v>31785000</v>
      </c>
      <c r="H38" s="7">
        <f>H17+H16</f>
        <v>10</v>
      </c>
      <c r="I38" s="16">
        <v>635700</v>
      </c>
      <c r="J38" s="9">
        <v>5</v>
      </c>
      <c r="K38" s="10">
        <f>+H38*I38*J38</f>
        <v>31785000</v>
      </c>
    </row>
    <row r="39" spans="1:12" x14ac:dyDescent="0.2">
      <c r="A39" s="39">
        <v>2.2999999999999998</v>
      </c>
      <c r="B39" s="22" t="s">
        <v>29</v>
      </c>
      <c r="C39" s="23" t="s">
        <v>30</v>
      </c>
      <c r="D39" s="7">
        <v>1</v>
      </c>
      <c r="E39" s="14">
        <v>400000000</v>
      </c>
      <c r="F39" s="25" t="s">
        <v>31</v>
      </c>
      <c r="G39" s="10">
        <f>+D39*E39</f>
        <v>400000000</v>
      </c>
      <c r="H39" s="7">
        <v>1</v>
      </c>
      <c r="I39" s="14">
        <v>400000000</v>
      </c>
      <c r="J39" s="25" t="s">
        <v>31</v>
      </c>
      <c r="K39" s="10">
        <f>+H39*I39</f>
        <v>400000000</v>
      </c>
    </row>
    <row r="40" spans="1:12" ht="38.25" x14ac:dyDescent="0.2">
      <c r="A40" s="39">
        <v>2.4</v>
      </c>
      <c r="B40" s="24" t="s">
        <v>32</v>
      </c>
      <c r="C40" s="23" t="s">
        <v>10</v>
      </c>
      <c r="D40" s="7">
        <v>4</v>
      </c>
      <c r="E40" s="14">
        <v>5933154</v>
      </c>
      <c r="F40" s="9">
        <v>5</v>
      </c>
      <c r="G40" s="10">
        <f>+D40*E40*F40</f>
        <v>118663080</v>
      </c>
      <c r="H40" s="7">
        <v>4</v>
      </c>
      <c r="I40" s="14">
        <v>5933154</v>
      </c>
      <c r="J40" s="9">
        <v>5</v>
      </c>
      <c r="K40" s="10">
        <f>+H40*I40*J40</f>
        <v>118663080</v>
      </c>
    </row>
    <row r="41" spans="1:12" ht="38.25" x14ac:dyDescent="0.2">
      <c r="A41" s="39">
        <v>2.5</v>
      </c>
      <c r="B41" s="62" t="s">
        <v>32</v>
      </c>
      <c r="C41" s="58" t="s">
        <v>10</v>
      </c>
      <c r="D41" s="56"/>
      <c r="E41" s="63"/>
      <c r="F41" s="54"/>
      <c r="G41" s="55"/>
      <c r="H41" s="56">
        <v>1</v>
      </c>
      <c r="I41" s="63">
        <v>5933154</v>
      </c>
      <c r="J41" s="54">
        <v>2.5</v>
      </c>
      <c r="K41" s="55">
        <f>+H41*I41*J41</f>
        <v>14832885</v>
      </c>
    </row>
    <row r="42" spans="1:12" x14ac:dyDescent="0.2">
      <c r="B42" s="372" t="s">
        <v>33</v>
      </c>
      <c r="C42" s="373"/>
      <c r="D42" s="373"/>
      <c r="E42" s="373"/>
      <c r="F42" s="374"/>
      <c r="G42" s="26">
        <f>SUM(G24:G40)</f>
        <v>830448080</v>
      </c>
      <c r="H42" s="44"/>
      <c r="I42" s="44"/>
      <c r="J42" s="44"/>
      <c r="K42" s="26">
        <f>SUM(K24:K41)</f>
        <v>1005733965</v>
      </c>
      <c r="L42" s="48">
        <f>+K42-G42</f>
        <v>175285885</v>
      </c>
    </row>
    <row r="43" spans="1:12" x14ac:dyDescent="0.2">
      <c r="B43" s="375" t="s">
        <v>34</v>
      </c>
      <c r="C43" s="376"/>
      <c r="D43" s="376"/>
      <c r="E43" s="376"/>
      <c r="F43" s="376"/>
      <c r="G43" s="377"/>
      <c r="H43" s="45"/>
      <c r="I43" s="45"/>
      <c r="J43" s="45"/>
      <c r="K43" s="45"/>
    </row>
    <row r="44" spans="1:12" x14ac:dyDescent="0.2">
      <c r="B44" s="25" t="s">
        <v>25</v>
      </c>
      <c r="C44" s="13" t="s">
        <v>4</v>
      </c>
      <c r="D44" s="27" t="s">
        <v>5</v>
      </c>
      <c r="E44" s="28" t="s">
        <v>6</v>
      </c>
      <c r="F44" s="25" t="s">
        <v>7</v>
      </c>
      <c r="G44" s="28" t="s">
        <v>26</v>
      </c>
      <c r="H44" s="27" t="s">
        <v>5</v>
      </c>
      <c r="I44" s="28" t="s">
        <v>6</v>
      </c>
      <c r="J44" s="25" t="s">
        <v>7</v>
      </c>
      <c r="K44" s="28" t="s">
        <v>26</v>
      </c>
    </row>
    <row r="45" spans="1:12" x14ac:dyDescent="0.2">
      <c r="A45" s="39">
        <v>3</v>
      </c>
      <c r="B45" s="22" t="s">
        <v>35</v>
      </c>
      <c r="C45" s="23" t="s">
        <v>30</v>
      </c>
      <c r="D45" s="7">
        <v>1</v>
      </c>
      <c r="E45" s="16">
        <v>205900000</v>
      </c>
      <c r="F45" s="9">
        <v>5</v>
      </c>
      <c r="G45" s="10">
        <f>+D45*E45*F45</f>
        <v>1029500000</v>
      </c>
      <c r="H45" s="7">
        <v>1</v>
      </c>
      <c r="I45" s="16">
        <v>205900000</v>
      </c>
      <c r="J45" s="9">
        <v>5</v>
      </c>
      <c r="K45" s="10">
        <f>+H45*I45*J45</f>
        <v>1029500000</v>
      </c>
    </row>
    <row r="46" spans="1:12" x14ac:dyDescent="0.2">
      <c r="B46" s="372" t="s">
        <v>36</v>
      </c>
      <c r="C46" s="373"/>
      <c r="D46" s="373"/>
      <c r="E46" s="373"/>
      <c r="F46" s="374"/>
      <c r="G46" s="26">
        <f>SUM(G45:G45)</f>
        <v>1029500000</v>
      </c>
      <c r="H46" s="44"/>
      <c r="I46" s="44"/>
      <c r="J46" s="44"/>
      <c r="K46" s="26">
        <f>SUM(K45:K45)</f>
        <v>1029500000</v>
      </c>
    </row>
    <row r="47" spans="1:12" x14ac:dyDescent="0.2">
      <c r="B47" s="375" t="s">
        <v>37</v>
      </c>
      <c r="C47" s="376"/>
      <c r="D47" s="376"/>
      <c r="E47" s="376"/>
      <c r="F47" s="376"/>
      <c r="G47" s="377"/>
      <c r="H47" s="45"/>
      <c r="I47" s="45"/>
      <c r="J47" s="45"/>
      <c r="K47" s="45"/>
    </row>
    <row r="48" spans="1:12" x14ac:dyDescent="0.2">
      <c r="B48" s="25" t="s">
        <v>25</v>
      </c>
      <c r="C48" s="13" t="s">
        <v>4</v>
      </c>
      <c r="D48" s="27" t="s">
        <v>5</v>
      </c>
      <c r="E48" s="28" t="s">
        <v>6</v>
      </c>
      <c r="F48" s="25" t="s">
        <v>7</v>
      </c>
      <c r="G48" s="28" t="s">
        <v>26</v>
      </c>
      <c r="H48" s="27" t="s">
        <v>5</v>
      </c>
      <c r="I48" s="28" t="s">
        <v>6</v>
      </c>
      <c r="J48" s="25" t="s">
        <v>7</v>
      </c>
      <c r="K48" s="28" t="s">
        <v>26</v>
      </c>
    </row>
    <row r="49" spans="1:13" ht="51" x14ac:dyDescent="0.2">
      <c r="A49" s="39">
        <v>4</v>
      </c>
      <c r="B49" s="29" t="s">
        <v>38</v>
      </c>
      <c r="C49" s="23" t="s">
        <v>30</v>
      </c>
      <c r="D49" s="7">
        <v>1</v>
      </c>
      <c r="E49" s="16">
        <v>403190042.92000002</v>
      </c>
      <c r="F49" s="9">
        <v>5</v>
      </c>
      <c r="G49" s="10">
        <f>+D49*E49*F49</f>
        <v>2015950214.6000001</v>
      </c>
      <c r="H49" s="7">
        <v>1</v>
      </c>
      <c r="I49" s="16">
        <v>403190042.92000002</v>
      </c>
      <c r="J49" s="9">
        <v>5</v>
      </c>
      <c r="K49" s="10">
        <f>+H49*I49*J49</f>
        <v>2015950214.6000001</v>
      </c>
    </row>
    <row r="50" spans="1:13" x14ac:dyDescent="0.2">
      <c r="B50" s="372" t="s">
        <v>39</v>
      </c>
      <c r="C50" s="373"/>
      <c r="D50" s="373"/>
      <c r="E50" s="373"/>
      <c r="F50" s="374"/>
      <c r="G50" s="26">
        <f>SUM(G49)</f>
        <v>2015950214.6000001</v>
      </c>
      <c r="H50" s="44"/>
      <c r="I50" s="44"/>
      <c r="J50" s="44"/>
      <c r="K50" s="26">
        <f>SUM(K49)</f>
        <v>2015950214.6000001</v>
      </c>
      <c r="L50" s="49">
        <f>+K50-G50</f>
        <v>0</v>
      </c>
    </row>
    <row r="51" spans="1:13" x14ac:dyDescent="0.2">
      <c r="B51" s="363" t="s">
        <v>40</v>
      </c>
      <c r="C51" s="364"/>
      <c r="D51" s="364"/>
      <c r="E51" s="364"/>
      <c r="F51" s="364"/>
      <c r="G51" s="365"/>
      <c r="H51" s="41"/>
      <c r="I51" s="41"/>
      <c r="J51" s="41"/>
      <c r="K51" s="41"/>
    </row>
    <row r="52" spans="1:13" x14ac:dyDescent="0.2">
      <c r="B52" s="19" t="s">
        <v>25</v>
      </c>
      <c r="C52" s="2" t="s">
        <v>4</v>
      </c>
      <c r="D52" s="20" t="s">
        <v>5</v>
      </c>
      <c r="E52" s="21" t="s">
        <v>6</v>
      </c>
      <c r="F52" s="19" t="s">
        <v>7</v>
      </c>
      <c r="G52" s="21" t="s">
        <v>26</v>
      </c>
      <c r="H52" s="20" t="s">
        <v>5</v>
      </c>
      <c r="I52" s="21" t="s">
        <v>6</v>
      </c>
      <c r="J52" s="19" t="s">
        <v>7</v>
      </c>
      <c r="K52" s="21" t="s">
        <v>26</v>
      </c>
    </row>
    <row r="53" spans="1:13" ht="38.25" x14ac:dyDescent="0.2">
      <c r="A53" s="39">
        <v>5.0999999999999996</v>
      </c>
      <c r="B53" s="15" t="s">
        <v>41</v>
      </c>
      <c r="C53" s="23" t="s">
        <v>30</v>
      </c>
      <c r="D53" s="7" t="s">
        <v>42</v>
      </c>
      <c r="E53" s="8">
        <v>4087811</v>
      </c>
      <c r="F53" s="9">
        <v>5</v>
      </c>
      <c r="G53" s="10">
        <f>+E53*F53</f>
        <v>20439055</v>
      </c>
      <c r="H53" s="7" t="s">
        <v>42</v>
      </c>
      <c r="I53" s="8">
        <v>4087811</v>
      </c>
      <c r="J53" s="9">
        <v>5</v>
      </c>
      <c r="K53" s="10">
        <f>+I53*J53</f>
        <v>20439055</v>
      </c>
    </row>
    <row r="54" spans="1:13" ht="38.25" x14ac:dyDescent="0.2">
      <c r="A54" s="39">
        <v>5.2</v>
      </c>
      <c r="B54" s="22" t="s">
        <v>43</v>
      </c>
      <c r="C54" s="23" t="s">
        <v>4</v>
      </c>
      <c r="D54" s="30">
        <v>45</v>
      </c>
      <c r="E54" s="16">
        <v>791000</v>
      </c>
      <c r="F54" s="23" t="s">
        <v>42</v>
      </c>
      <c r="G54" s="10">
        <f>+D54*E54</f>
        <v>35595000</v>
      </c>
      <c r="H54" s="30">
        <v>45</v>
      </c>
      <c r="I54" s="16">
        <v>791000</v>
      </c>
      <c r="J54" s="23" t="s">
        <v>42</v>
      </c>
      <c r="K54" s="10">
        <f>+H54*I54</f>
        <v>35595000</v>
      </c>
    </row>
    <row r="55" spans="1:13" ht="25.5" x14ac:dyDescent="0.2">
      <c r="A55" s="39">
        <v>5.3</v>
      </c>
      <c r="B55" s="22" t="s">
        <v>44</v>
      </c>
      <c r="C55" s="23" t="s">
        <v>4</v>
      </c>
      <c r="D55" s="30">
        <v>40</v>
      </c>
      <c r="E55" s="16">
        <v>547400</v>
      </c>
      <c r="F55" s="23" t="s">
        <v>42</v>
      </c>
      <c r="G55" s="10">
        <f>+D55*E55</f>
        <v>21896000</v>
      </c>
      <c r="H55" s="30">
        <v>40</v>
      </c>
      <c r="I55" s="16">
        <v>547400</v>
      </c>
      <c r="J55" s="23" t="s">
        <v>42</v>
      </c>
      <c r="K55" s="10">
        <f>+H55*I55</f>
        <v>21896000</v>
      </c>
    </row>
    <row r="56" spans="1:13" x14ac:dyDescent="0.2">
      <c r="A56" s="39">
        <v>5.4</v>
      </c>
      <c r="B56" s="22" t="s">
        <v>45</v>
      </c>
      <c r="C56" s="23" t="s">
        <v>4</v>
      </c>
      <c r="D56" s="30">
        <v>30</v>
      </c>
      <c r="E56" s="16">
        <v>421066</v>
      </c>
      <c r="F56" s="23" t="s">
        <v>42</v>
      </c>
      <c r="G56" s="10">
        <f>+D56*E56</f>
        <v>12631980</v>
      </c>
      <c r="H56" s="30">
        <v>30</v>
      </c>
      <c r="I56" s="16">
        <v>421066</v>
      </c>
      <c r="J56" s="23" t="s">
        <v>42</v>
      </c>
      <c r="K56" s="10">
        <f>+H56*I56</f>
        <v>12631980</v>
      </c>
    </row>
    <row r="57" spans="1:13" x14ac:dyDescent="0.2">
      <c r="B57" s="372" t="s">
        <v>46</v>
      </c>
      <c r="C57" s="373"/>
      <c r="D57" s="373"/>
      <c r="E57" s="373"/>
      <c r="F57" s="374"/>
      <c r="G57" s="26">
        <f>SUM(G53:G56)</f>
        <v>90562035</v>
      </c>
      <c r="H57" s="44"/>
      <c r="I57" s="44"/>
      <c r="J57" s="44"/>
      <c r="K57" s="26">
        <f>SUM(K53:K56)</f>
        <v>90562035</v>
      </c>
    </row>
    <row r="58" spans="1:13" x14ac:dyDescent="0.2">
      <c r="B58" s="357" t="s">
        <v>47</v>
      </c>
      <c r="C58" s="358"/>
      <c r="D58" s="358"/>
      <c r="E58" s="358"/>
      <c r="F58" s="359"/>
      <c r="G58" s="31">
        <f>G57+G50+G46+G42+G21</f>
        <v>6059308335</v>
      </c>
      <c r="H58" s="46"/>
      <c r="I58" s="46"/>
      <c r="J58" s="46"/>
      <c r="K58" s="31">
        <f>K57+K50+K46+K42+K21</f>
        <v>6270699220</v>
      </c>
      <c r="L58" s="48">
        <f>+K58-G58</f>
        <v>211390885</v>
      </c>
    </row>
    <row r="59" spans="1:13" x14ac:dyDescent="0.2">
      <c r="B59" s="354" t="s">
        <v>48</v>
      </c>
      <c r="C59" s="355"/>
      <c r="D59" s="355"/>
      <c r="E59" s="356"/>
      <c r="F59" s="32">
        <v>0.19</v>
      </c>
      <c r="G59" s="31">
        <f>ROUND(G58*0.19,0)</f>
        <v>1151268584</v>
      </c>
      <c r="H59" s="46"/>
      <c r="I59" s="46"/>
      <c r="J59" s="32">
        <v>0.19</v>
      </c>
      <c r="K59" s="31">
        <f>ROUND(K58*0.19,0)</f>
        <v>1191432852</v>
      </c>
    </row>
    <row r="60" spans="1:13" x14ac:dyDescent="0.2">
      <c r="B60" s="354" t="s">
        <v>49</v>
      </c>
      <c r="C60" s="355"/>
      <c r="D60" s="355"/>
      <c r="E60" s="356"/>
      <c r="F60" s="32">
        <v>0.04</v>
      </c>
      <c r="G60" s="31">
        <f>ROUND(G58*0.04,0)</f>
        <v>242372333</v>
      </c>
      <c r="H60" s="46"/>
      <c r="I60" s="46"/>
      <c r="J60" s="32">
        <v>0.04</v>
      </c>
      <c r="K60" s="31">
        <f>ROUND(K58*0.04,0)</f>
        <v>250827969</v>
      </c>
    </row>
    <row r="61" spans="1:13" x14ac:dyDescent="0.2">
      <c r="B61" s="354" t="s">
        <v>50</v>
      </c>
      <c r="C61" s="355"/>
      <c r="D61" s="355"/>
      <c r="E61" s="356"/>
      <c r="F61" s="32">
        <v>0.19</v>
      </c>
      <c r="G61" s="31">
        <f>ROUND(G60*0.19,0)</f>
        <v>46050743</v>
      </c>
      <c r="H61" s="46"/>
      <c r="I61" s="46"/>
      <c r="J61" s="32">
        <v>0.19</v>
      </c>
      <c r="K61" s="31">
        <f>ROUND(K60*0.19,0)</f>
        <v>47657314</v>
      </c>
    </row>
    <row r="62" spans="1:13" x14ac:dyDescent="0.2">
      <c r="B62" s="357" t="s">
        <v>51</v>
      </c>
      <c r="C62" s="358"/>
      <c r="D62" s="358"/>
      <c r="E62" s="358"/>
      <c r="F62" s="359"/>
      <c r="G62" s="31">
        <f>SUM(G58:G61)</f>
        <v>7498999995</v>
      </c>
      <c r="H62" s="46"/>
      <c r="I62" s="46"/>
      <c r="J62" s="46"/>
      <c r="K62" s="31">
        <f>SUM(K58:K61)</f>
        <v>7760617355</v>
      </c>
      <c r="L62" s="49">
        <f>+K62-G62</f>
        <v>261617360</v>
      </c>
      <c r="M62" s="49">
        <v>261648924</v>
      </c>
    </row>
    <row r="63" spans="1:13" x14ac:dyDescent="0.2">
      <c r="B63" s="360" t="s">
        <v>52</v>
      </c>
      <c r="C63" s="361"/>
      <c r="D63" s="361"/>
      <c r="E63" s="361"/>
      <c r="F63" s="361"/>
      <c r="G63" s="362"/>
      <c r="H63" s="40"/>
      <c r="I63" s="40"/>
      <c r="J63" s="40"/>
      <c r="K63" s="40"/>
      <c r="M63" s="48">
        <f>+M62-L62</f>
        <v>31564</v>
      </c>
    </row>
    <row r="64" spans="1:13" x14ac:dyDescent="0.2">
      <c r="B64" s="363" t="s">
        <v>53</v>
      </c>
      <c r="C64" s="364"/>
      <c r="D64" s="364"/>
      <c r="E64" s="364"/>
      <c r="F64" s="364"/>
      <c r="G64" s="365"/>
      <c r="H64" s="41"/>
      <c r="I64" s="41"/>
      <c r="J64" s="41"/>
      <c r="K64" s="41"/>
      <c r="M64" s="65">
        <f>+M63*19%</f>
        <v>5997.16</v>
      </c>
    </row>
    <row r="65" spans="2:13" x14ac:dyDescent="0.2">
      <c r="B65" s="19" t="s">
        <v>25</v>
      </c>
      <c r="C65" s="2" t="s">
        <v>4</v>
      </c>
      <c r="D65" s="20" t="s">
        <v>5</v>
      </c>
      <c r="E65" s="21" t="s">
        <v>6</v>
      </c>
      <c r="F65" s="19" t="s">
        <v>7</v>
      </c>
      <c r="G65" s="21" t="s">
        <v>26</v>
      </c>
      <c r="H65" s="20" t="s">
        <v>5</v>
      </c>
      <c r="I65" s="21" t="s">
        <v>6</v>
      </c>
      <c r="J65" s="19" t="s">
        <v>7</v>
      </c>
      <c r="K65" s="21" t="s">
        <v>26</v>
      </c>
      <c r="M65" s="65">
        <f>+M64*5%</f>
        <v>299.858</v>
      </c>
    </row>
    <row r="66" spans="2:13" ht="38.25" x14ac:dyDescent="0.2">
      <c r="B66" s="33" t="s">
        <v>54</v>
      </c>
      <c r="C66" s="23" t="s">
        <v>30</v>
      </c>
      <c r="D66" s="30">
        <v>5</v>
      </c>
      <c r="E66" s="16">
        <v>15000000</v>
      </c>
      <c r="F66" s="9">
        <v>5</v>
      </c>
      <c r="G66" s="34">
        <f>+F66*E66*D66</f>
        <v>375000000</v>
      </c>
      <c r="H66" s="30">
        <v>5</v>
      </c>
      <c r="I66" s="16">
        <v>15000000</v>
      </c>
      <c r="J66" s="9">
        <v>5</v>
      </c>
      <c r="K66" s="34">
        <f>+J66*I66*H66</f>
        <v>375000000</v>
      </c>
      <c r="M66" s="65">
        <f>+M65*19%</f>
        <v>56.973019999999998</v>
      </c>
    </row>
    <row r="67" spans="2:13" x14ac:dyDescent="0.2">
      <c r="B67" s="35" t="s">
        <v>55</v>
      </c>
      <c r="C67" s="23" t="s">
        <v>30</v>
      </c>
      <c r="D67" s="30">
        <v>5</v>
      </c>
      <c r="E67" s="16">
        <v>6700000</v>
      </c>
      <c r="F67" s="23" t="s">
        <v>31</v>
      </c>
      <c r="G67" s="10">
        <f>+E67*D67</f>
        <v>33500000</v>
      </c>
      <c r="H67" s="30">
        <v>5</v>
      </c>
      <c r="I67" s="16">
        <v>6700000</v>
      </c>
      <c r="J67" s="23" t="s">
        <v>31</v>
      </c>
      <c r="K67" s="10">
        <f>+I67*H67</f>
        <v>33500000</v>
      </c>
      <c r="M67" s="66">
        <f>+SUM(M64:M66)</f>
        <v>6353.9910200000004</v>
      </c>
    </row>
    <row r="68" spans="2:13" x14ac:dyDescent="0.2">
      <c r="B68" s="22" t="s">
        <v>56</v>
      </c>
      <c r="C68" s="23" t="s">
        <v>30</v>
      </c>
      <c r="D68" s="30">
        <v>5</v>
      </c>
      <c r="E68" s="16">
        <v>2000000</v>
      </c>
      <c r="F68" s="9">
        <v>5</v>
      </c>
      <c r="G68" s="10">
        <f>+E68*D68*F68</f>
        <v>50000000</v>
      </c>
      <c r="H68" s="30">
        <v>5</v>
      </c>
      <c r="I68" s="16">
        <v>2000000</v>
      </c>
      <c r="J68" s="9">
        <v>5</v>
      </c>
      <c r="K68" s="10">
        <f>+I68*H68*J68</f>
        <v>50000000</v>
      </c>
      <c r="M68" s="66">
        <f>+M63-M67</f>
        <v>25210.008979999999</v>
      </c>
    </row>
    <row r="69" spans="2:13" ht="38.25" x14ac:dyDescent="0.2">
      <c r="B69" s="22" t="s">
        <v>57</v>
      </c>
      <c r="C69" s="23" t="s">
        <v>30</v>
      </c>
      <c r="D69" s="30">
        <v>5</v>
      </c>
      <c r="E69" s="16">
        <v>1000000</v>
      </c>
      <c r="F69" s="9">
        <v>5</v>
      </c>
      <c r="G69" s="10">
        <f>+E69*D69*F69</f>
        <v>25000000</v>
      </c>
      <c r="H69" s="30">
        <v>5</v>
      </c>
      <c r="I69" s="16">
        <v>1000000</v>
      </c>
      <c r="J69" s="9">
        <v>5</v>
      </c>
      <c r="K69" s="10">
        <f>+I69*H69*J69</f>
        <v>25000000</v>
      </c>
    </row>
    <row r="70" spans="2:13" ht="51" x14ac:dyDescent="0.2">
      <c r="B70" s="29" t="s">
        <v>38</v>
      </c>
      <c r="C70" s="23" t="s">
        <v>30</v>
      </c>
      <c r="D70" s="30">
        <v>5</v>
      </c>
      <c r="E70" s="16">
        <v>6000000</v>
      </c>
      <c r="F70" s="9">
        <v>5</v>
      </c>
      <c r="G70" s="10">
        <f>+E70*D70*F70</f>
        <v>150000000</v>
      </c>
      <c r="H70" s="30">
        <v>5</v>
      </c>
      <c r="I70" s="16">
        <v>6000000</v>
      </c>
      <c r="J70" s="9">
        <v>5</v>
      </c>
      <c r="K70" s="10">
        <f>+I70*H70*J70</f>
        <v>150000000</v>
      </c>
    </row>
    <row r="71" spans="2:13" x14ac:dyDescent="0.2">
      <c r="B71" s="357" t="s">
        <v>58</v>
      </c>
      <c r="C71" s="358"/>
      <c r="D71" s="358"/>
      <c r="E71" s="358"/>
      <c r="F71" s="359"/>
      <c r="G71" s="31">
        <f>SUM(G66:G70)</f>
        <v>633500000</v>
      </c>
      <c r="H71" s="46"/>
      <c r="I71" s="46"/>
      <c r="J71" s="46"/>
      <c r="K71" s="31">
        <f>SUM(K66:K70)</f>
        <v>633500000</v>
      </c>
      <c r="L71" s="49">
        <f>+K71-G71</f>
        <v>0</v>
      </c>
    </row>
    <row r="72" spans="2:13" x14ac:dyDescent="0.2">
      <c r="B72" s="354" t="s">
        <v>48</v>
      </c>
      <c r="C72" s="355"/>
      <c r="D72" s="355"/>
      <c r="E72" s="356"/>
      <c r="F72" s="32">
        <v>0.19</v>
      </c>
      <c r="G72" s="31">
        <f>ROUND(G71*0.19,0)</f>
        <v>120365000</v>
      </c>
      <c r="H72" s="46"/>
      <c r="I72" s="46"/>
      <c r="J72" s="32">
        <v>0.19</v>
      </c>
      <c r="K72" s="31">
        <f>ROUND(K71*0.19,0)</f>
        <v>120365000</v>
      </c>
    </row>
    <row r="73" spans="2:13" x14ac:dyDescent="0.2">
      <c r="B73" s="354" t="s">
        <v>49</v>
      </c>
      <c r="C73" s="355"/>
      <c r="D73" s="355"/>
      <c r="E73" s="356"/>
      <c r="F73" s="32">
        <v>0.04</v>
      </c>
      <c r="G73" s="31">
        <f>ROUND(G71*0.04,0)</f>
        <v>25340000</v>
      </c>
      <c r="H73" s="46"/>
      <c r="I73" s="46"/>
      <c r="J73" s="32">
        <v>0.04</v>
      </c>
      <c r="K73" s="31">
        <f>ROUND(K71*0.04,0)</f>
        <v>25340000</v>
      </c>
    </row>
    <row r="74" spans="2:13" x14ac:dyDescent="0.2">
      <c r="B74" s="354" t="s">
        <v>50</v>
      </c>
      <c r="C74" s="355"/>
      <c r="D74" s="355"/>
      <c r="E74" s="356"/>
      <c r="F74" s="32">
        <v>0.19</v>
      </c>
      <c r="G74" s="31">
        <f>ROUND(G73*0.19,0)</f>
        <v>4814600</v>
      </c>
      <c r="H74" s="46"/>
      <c r="I74" s="46"/>
      <c r="J74" s="32">
        <v>0.19</v>
      </c>
      <c r="K74" s="31">
        <f>ROUND(K73*0.19,0)</f>
        <v>4814600</v>
      </c>
    </row>
    <row r="75" spans="2:13" x14ac:dyDescent="0.2">
      <c r="B75" s="357" t="s">
        <v>59</v>
      </c>
      <c r="C75" s="358"/>
      <c r="D75" s="358"/>
      <c r="E75" s="358"/>
      <c r="F75" s="359"/>
      <c r="G75" s="31">
        <f>SUM(G71:G74)</f>
        <v>784019600</v>
      </c>
      <c r="H75" s="46"/>
      <c r="I75" s="46"/>
      <c r="J75" s="46"/>
      <c r="K75" s="31">
        <f>SUM(K71:K74)</f>
        <v>784019600</v>
      </c>
      <c r="L75" s="36"/>
    </row>
    <row r="76" spans="2:13" x14ac:dyDescent="0.2">
      <c r="B76" s="360" t="s">
        <v>60</v>
      </c>
      <c r="C76" s="361"/>
      <c r="D76" s="361"/>
      <c r="E76" s="361"/>
      <c r="F76" s="361"/>
      <c r="G76" s="362"/>
      <c r="H76" s="40"/>
      <c r="I76" s="40"/>
      <c r="J76" s="40"/>
      <c r="K76" s="40"/>
      <c r="L76" s="36"/>
    </row>
    <row r="77" spans="2:13" x14ac:dyDescent="0.2">
      <c r="B77" s="366" t="s">
        <v>61</v>
      </c>
      <c r="C77" s="367"/>
      <c r="D77" s="367"/>
      <c r="E77" s="367"/>
      <c r="F77" s="368"/>
      <c r="G77" s="37">
        <f>+G71+G58</f>
        <v>6692808335</v>
      </c>
      <c r="H77" s="47"/>
      <c r="I77" s="47"/>
      <c r="J77" s="47"/>
      <c r="K77" s="37">
        <f>+K71+K58</f>
        <v>6904199220</v>
      </c>
    </row>
    <row r="78" spans="2:13" x14ac:dyDescent="0.2">
      <c r="B78" s="346" t="s">
        <v>48</v>
      </c>
      <c r="C78" s="347"/>
      <c r="D78" s="347"/>
      <c r="E78" s="348"/>
      <c r="F78" s="38">
        <v>0.19</v>
      </c>
      <c r="G78" s="37">
        <f>ROUND(G77*0.19,0)</f>
        <v>1271633584</v>
      </c>
      <c r="H78" s="47"/>
      <c r="I78" s="47"/>
      <c r="J78" s="38">
        <v>0.19</v>
      </c>
      <c r="K78" s="37">
        <f>ROUND(K77*0.19,0)</f>
        <v>1311797852</v>
      </c>
    </row>
    <row r="79" spans="2:13" x14ac:dyDescent="0.2">
      <c r="B79" s="346" t="s">
        <v>49</v>
      </c>
      <c r="C79" s="347"/>
      <c r="D79" s="347"/>
      <c r="E79" s="348"/>
      <c r="F79" s="38">
        <v>0.04</v>
      </c>
      <c r="G79" s="37">
        <f>ROUND(G77*0.04,0)</f>
        <v>267712333</v>
      </c>
      <c r="H79" s="47"/>
      <c r="I79" s="47"/>
      <c r="J79" s="38">
        <v>0.04</v>
      </c>
      <c r="K79" s="37">
        <f>ROUND(K77*0.04,0)</f>
        <v>276167969</v>
      </c>
    </row>
    <row r="80" spans="2:13" x14ac:dyDescent="0.2">
      <c r="B80" s="346" t="s">
        <v>50</v>
      </c>
      <c r="C80" s="347"/>
      <c r="D80" s="347"/>
      <c r="E80" s="348"/>
      <c r="F80" s="38">
        <v>0.19</v>
      </c>
      <c r="G80" s="37">
        <f>ROUND(G79*0.19,0)</f>
        <v>50865343</v>
      </c>
      <c r="H80" s="47"/>
      <c r="I80" s="47"/>
      <c r="J80" s="38">
        <v>0.19</v>
      </c>
      <c r="K80" s="37">
        <f>ROUND(K79*0.19,0)</f>
        <v>52471914</v>
      </c>
    </row>
    <row r="81" spans="2:12" x14ac:dyDescent="0.2">
      <c r="B81" s="346" t="s">
        <v>62</v>
      </c>
      <c r="C81" s="347"/>
      <c r="D81" s="347"/>
      <c r="E81" s="347"/>
      <c r="F81" s="348"/>
      <c r="G81" s="60">
        <f>SUM(G77:G80)</f>
        <v>8283019595</v>
      </c>
      <c r="H81" s="47"/>
      <c r="I81" s="47"/>
      <c r="J81" s="47"/>
      <c r="K81" s="60">
        <f>SUM(K77:K80)</f>
        <v>8544636955</v>
      </c>
      <c r="L81" s="49">
        <f>+K81-G81</f>
        <v>261617360</v>
      </c>
    </row>
    <row r="82" spans="2:12" x14ac:dyDescent="0.2">
      <c r="B82" s="343" t="s">
        <v>73</v>
      </c>
      <c r="C82" s="343"/>
      <c r="D82" s="343"/>
      <c r="E82" s="343"/>
      <c r="F82" s="343"/>
      <c r="G82" s="343"/>
      <c r="H82" s="344">
        <f>+K81-G81</f>
        <v>261617360</v>
      </c>
      <c r="I82" s="345"/>
      <c r="J82" s="345"/>
      <c r="K82" s="345"/>
    </row>
    <row r="83" spans="2:12" x14ac:dyDescent="0.2">
      <c r="B83" s="39"/>
      <c r="C83" s="1"/>
    </row>
    <row r="84" spans="2:12" x14ac:dyDescent="0.2">
      <c r="B84" s="39"/>
      <c r="C84" s="1"/>
    </row>
    <row r="85" spans="2:12" x14ac:dyDescent="0.2">
      <c r="B85" s="39"/>
      <c r="C85" s="1"/>
    </row>
    <row r="86" spans="2:12" x14ac:dyDescent="0.2">
      <c r="B86" s="39"/>
      <c r="C86" s="1"/>
    </row>
  </sheetData>
  <protectedRanges>
    <protectedRange sqref="B66:B69" name="Rango1_1"/>
  </protectedRanges>
  <mergeCells count="36">
    <mergeCell ref="B19:F19"/>
    <mergeCell ref="B20:F20"/>
    <mergeCell ref="B60:E60"/>
    <mergeCell ref="B21:F21"/>
    <mergeCell ref="B22:G22"/>
    <mergeCell ref="B42:F42"/>
    <mergeCell ref="B43:G43"/>
    <mergeCell ref="B46:F46"/>
    <mergeCell ref="B47:G47"/>
    <mergeCell ref="B50:F50"/>
    <mergeCell ref="B51:G51"/>
    <mergeCell ref="B57:F57"/>
    <mergeCell ref="B58:F58"/>
    <mergeCell ref="B59:E59"/>
    <mergeCell ref="B78:E78"/>
    <mergeCell ref="B61:E61"/>
    <mergeCell ref="B62:F62"/>
    <mergeCell ref="B63:G63"/>
    <mergeCell ref="B64:G64"/>
    <mergeCell ref="B71:F71"/>
    <mergeCell ref="B72:E72"/>
    <mergeCell ref="B73:E73"/>
    <mergeCell ref="B74:E74"/>
    <mergeCell ref="B75:F75"/>
    <mergeCell ref="B76:G76"/>
    <mergeCell ref="B77:F77"/>
    <mergeCell ref="B1:K1"/>
    <mergeCell ref="B2:K2"/>
    <mergeCell ref="D3:G3"/>
    <mergeCell ref="B3:C3"/>
    <mergeCell ref="H3:K3"/>
    <mergeCell ref="B82:G82"/>
    <mergeCell ref="H82:K82"/>
    <mergeCell ref="B79:E79"/>
    <mergeCell ref="B80:E80"/>
    <mergeCell ref="B81:F81"/>
  </mergeCells>
  <pageMargins left="0.7" right="0.7" top="0.75" bottom="0.75" header="0.3" footer="0.3"/>
  <pageSetup scale="61" fitToHeight="0" orientation="portrait" r:id="rId1"/>
  <ignoredErrors>
    <ignoredError sqref="K3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C7"/>
  <sheetViews>
    <sheetView workbookViewId="0">
      <selection activeCell="C7" sqref="C7"/>
    </sheetView>
  </sheetViews>
  <sheetFormatPr baseColWidth="10" defaultRowHeight="15" x14ac:dyDescent="0.25"/>
  <cols>
    <col min="2" max="2" width="24.28515625" bestFit="1" customWidth="1"/>
  </cols>
  <sheetData>
    <row r="3" spans="2:3" x14ac:dyDescent="0.25">
      <c r="B3" s="70" t="s">
        <v>80</v>
      </c>
      <c r="C3" s="70" t="s">
        <v>76</v>
      </c>
    </row>
    <row r="4" spans="2:3" x14ac:dyDescent="0.25">
      <c r="B4" s="68" t="s">
        <v>34</v>
      </c>
      <c r="C4" s="69">
        <v>5.9799999999999999E-2</v>
      </c>
    </row>
    <row r="5" spans="2:3" x14ac:dyDescent="0.25">
      <c r="B5" s="68" t="s">
        <v>77</v>
      </c>
      <c r="C5" s="69">
        <v>0.1341</v>
      </c>
    </row>
    <row r="6" spans="2:3" x14ac:dyDescent="0.25">
      <c r="B6" s="68" t="s">
        <v>79</v>
      </c>
      <c r="C6" s="69">
        <v>7.6100000000000001E-2</v>
      </c>
    </row>
    <row r="7" spans="2:3" x14ac:dyDescent="0.25">
      <c r="B7" s="68" t="s">
        <v>78</v>
      </c>
      <c r="C7" s="69">
        <v>0.1008</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10173-3F66-4E52-87E0-741A3E755F85}">
  <dimension ref="A1:X88"/>
  <sheetViews>
    <sheetView tabSelected="1" view="pageBreakPreview" zoomScale="86" zoomScaleNormal="100" zoomScaleSheetLayoutView="100" workbookViewId="0">
      <selection activeCell="M10" sqref="M10"/>
    </sheetView>
  </sheetViews>
  <sheetFormatPr baseColWidth="10" defaultColWidth="11.42578125" defaultRowHeight="12.75" x14ac:dyDescent="0.2"/>
  <cols>
    <col min="1" max="1" width="1.5703125" style="411" customWidth="1"/>
    <col min="2" max="2" width="6.85546875" style="411" customWidth="1"/>
    <col min="3" max="3" width="39.5703125" style="411" bestFit="1" customWidth="1"/>
    <col min="4" max="4" width="17.5703125" style="411" customWidth="1"/>
    <col min="5" max="5" width="17.140625" style="411" bestFit="1" customWidth="1"/>
    <col min="6" max="6" width="13.5703125" style="411" customWidth="1"/>
    <col min="7" max="7" width="16.7109375" style="411" customWidth="1"/>
    <col min="8" max="8" width="12.42578125" style="411" customWidth="1"/>
    <col min="9" max="9" width="17.28515625" style="411" customWidth="1"/>
    <col min="10" max="10" width="22.5703125" style="411" customWidth="1"/>
    <col min="11" max="11" width="2.5703125" style="412" customWidth="1"/>
    <col min="12" max="12" width="24.5703125" style="411" customWidth="1"/>
    <col min="13" max="13" width="24.140625" style="411" bestFit="1" customWidth="1"/>
    <col min="14" max="14" width="17.7109375" style="411" bestFit="1" customWidth="1"/>
    <col min="15" max="15" width="16.5703125" style="411" customWidth="1"/>
    <col min="16" max="17" width="11.42578125" style="411" customWidth="1"/>
    <col min="18" max="22" width="11.42578125" style="411"/>
    <col min="23" max="23" width="16.85546875" style="411" customWidth="1"/>
    <col min="24" max="24" width="16.42578125" style="411" bestFit="1" customWidth="1"/>
    <col min="25" max="16384" width="11.42578125" style="411"/>
  </cols>
  <sheetData>
    <row r="1" spans="1:13" ht="13.5" thickBot="1" x14ac:dyDescent="0.25"/>
    <row r="2" spans="1:13" ht="14.45" customHeight="1" x14ac:dyDescent="0.2">
      <c r="B2" s="413" t="e" vm="1">
        <v>#VALUE!</v>
      </c>
      <c r="C2" s="414"/>
      <c r="D2" s="415" t="s">
        <v>2370</v>
      </c>
      <c r="E2" s="415"/>
      <c r="F2" s="415"/>
      <c r="G2" s="415"/>
      <c r="H2" s="415"/>
      <c r="I2" s="415" t="e" vm="2">
        <v>#VALUE!</v>
      </c>
      <c r="J2" s="415"/>
    </row>
    <row r="3" spans="1:13" s="420" customFormat="1" ht="14.45" customHeight="1" x14ac:dyDescent="0.25">
      <c r="A3" s="416"/>
      <c r="B3" s="417"/>
      <c r="C3" s="418"/>
      <c r="D3" s="419"/>
      <c r="E3" s="419"/>
      <c r="F3" s="419"/>
      <c r="G3" s="419"/>
      <c r="H3" s="419"/>
      <c r="I3" s="419"/>
      <c r="J3" s="419"/>
      <c r="K3" s="416"/>
    </row>
    <row r="4" spans="1:13" s="420" customFormat="1" ht="14.45" customHeight="1" x14ac:dyDescent="0.25">
      <c r="A4" s="416"/>
      <c r="B4" s="417"/>
      <c r="C4" s="418"/>
      <c r="D4" s="419"/>
      <c r="E4" s="419"/>
      <c r="F4" s="419"/>
      <c r="G4" s="419"/>
      <c r="H4" s="419"/>
      <c r="I4" s="419"/>
      <c r="J4" s="419"/>
      <c r="K4" s="416"/>
    </row>
    <row r="5" spans="1:13" s="420" customFormat="1" ht="14.45" customHeight="1" x14ac:dyDescent="0.25">
      <c r="A5" s="416"/>
      <c r="B5" s="417"/>
      <c r="C5" s="418"/>
      <c r="D5" s="419"/>
      <c r="E5" s="419"/>
      <c r="F5" s="419"/>
      <c r="G5" s="419"/>
      <c r="H5" s="419"/>
      <c r="I5" s="419"/>
      <c r="J5" s="419"/>
      <c r="K5" s="416"/>
    </row>
    <row r="6" spans="1:13" s="420" customFormat="1" ht="15" customHeight="1" thickBot="1" x14ac:dyDescent="0.3">
      <c r="A6" s="416"/>
      <c r="B6" s="421"/>
      <c r="C6" s="422"/>
      <c r="D6" s="423"/>
      <c r="E6" s="423"/>
      <c r="F6" s="423"/>
      <c r="G6" s="423"/>
      <c r="H6" s="423"/>
      <c r="I6" s="423"/>
      <c r="J6" s="423"/>
      <c r="K6" s="416"/>
    </row>
    <row r="7" spans="1:13" s="412" customFormat="1" ht="4.3499999999999996" customHeight="1" thickBot="1" x14ac:dyDescent="0.25">
      <c r="B7" s="424"/>
      <c r="J7" s="425"/>
    </row>
    <row r="8" spans="1:13" s="412" customFormat="1" ht="75" customHeight="1" thickBot="1" x14ac:dyDescent="0.25">
      <c r="B8" s="426" t="s">
        <v>2349</v>
      </c>
      <c r="C8" s="427"/>
      <c r="D8" s="427"/>
      <c r="E8" s="427"/>
      <c r="F8" s="427"/>
      <c r="G8" s="427"/>
      <c r="H8" s="427"/>
      <c r="I8" s="427"/>
      <c r="J8" s="428"/>
    </row>
    <row r="9" spans="1:13" s="412" customFormat="1" ht="44.45" customHeight="1" x14ac:dyDescent="0.2">
      <c r="B9" s="429"/>
      <c r="C9" s="430"/>
      <c r="D9" s="430"/>
      <c r="E9" s="430"/>
      <c r="F9" s="431"/>
      <c r="G9" s="431"/>
      <c r="H9" s="432"/>
      <c r="J9" s="433" t="s">
        <v>2371</v>
      </c>
      <c r="L9" s="412" t="s">
        <v>2372</v>
      </c>
      <c r="M9" s="412">
        <v>2.25</v>
      </c>
    </row>
    <row r="10" spans="1:13" s="412" customFormat="1" ht="20.100000000000001" customHeight="1" x14ac:dyDescent="0.2">
      <c r="B10" s="434"/>
      <c r="C10" s="435"/>
      <c r="D10" s="435"/>
      <c r="E10" s="435"/>
      <c r="F10" s="431"/>
      <c r="G10" s="431"/>
      <c r="H10" s="436"/>
      <c r="J10" s="437">
        <v>5.4</v>
      </c>
      <c r="M10" s="438"/>
    </row>
    <row r="11" spans="1:13" s="412" customFormat="1" ht="8.1" customHeight="1" thickBot="1" x14ac:dyDescent="0.25">
      <c r="B11" s="439"/>
      <c r="C11" s="440"/>
      <c r="D11" s="440"/>
      <c r="E11" s="440"/>
      <c r="F11" s="440"/>
      <c r="G11" s="440"/>
      <c r="H11" s="440"/>
      <c r="I11" s="440"/>
      <c r="J11" s="441"/>
    </row>
    <row r="12" spans="1:13" s="412" customFormat="1" ht="14.1" customHeight="1" thickBot="1" x14ac:dyDescent="0.25">
      <c r="B12" s="442"/>
      <c r="C12" s="442"/>
      <c r="D12" s="442"/>
      <c r="E12" s="442"/>
      <c r="F12" s="443"/>
      <c r="G12" s="443"/>
      <c r="J12" s="444"/>
    </row>
    <row r="13" spans="1:13" s="445" customFormat="1" ht="20.45" customHeight="1" x14ac:dyDescent="0.25">
      <c r="B13" s="446" t="s">
        <v>2373</v>
      </c>
      <c r="C13" s="447"/>
      <c r="D13" s="447"/>
      <c r="E13" s="447"/>
      <c r="F13" s="447"/>
      <c r="G13" s="447"/>
      <c r="H13" s="447"/>
      <c r="I13" s="447"/>
      <c r="J13" s="448"/>
      <c r="M13" s="445" t="s">
        <v>2374</v>
      </c>
    </row>
    <row r="14" spans="1:13" s="412" customFormat="1" ht="39.75" customHeight="1" thickBot="1" x14ac:dyDescent="0.25">
      <c r="B14" s="449" t="s">
        <v>83</v>
      </c>
      <c r="C14" s="449" t="s">
        <v>2375</v>
      </c>
      <c r="D14" s="450" t="s">
        <v>2376</v>
      </c>
      <c r="E14" s="450" t="s">
        <v>2377</v>
      </c>
      <c r="F14" s="450" t="s">
        <v>2378</v>
      </c>
      <c r="G14" s="450" t="s">
        <v>2379</v>
      </c>
      <c r="H14" s="450" t="s">
        <v>2380</v>
      </c>
      <c r="I14" s="450" t="s">
        <v>2381</v>
      </c>
      <c r="J14" s="451" t="s">
        <v>2382</v>
      </c>
    </row>
    <row r="15" spans="1:13" s="412" customFormat="1" ht="21" customHeight="1" thickBot="1" x14ac:dyDescent="0.25">
      <c r="B15" s="452" t="s">
        <v>2383</v>
      </c>
      <c r="C15" s="453"/>
      <c r="D15" s="453"/>
      <c r="E15" s="453"/>
      <c r="F15" s="453"/>
      <c r="G15" s="453"/>
      <c r="H15" s="453"/>
      <c r="I15" s="453"/>
      <c r="J15" s="454"/>
    </row>
    <row r="16" spans="1:13" s="412" customFormat="1" ht="12.75" customHeight="1" x14ac:dyDescent="0.2">
      <c r="B16" s="455" t="s">
        <v>2336</v>
      </c>
      <c r="C16" s="456" t="str">
        <f>+'[1]PPTO VIEJO'!C9</f>
        <v xml:space="preserve">Coordinador Mecánico - Residente de proyecto  </v>
      </c>
      <c r="D16" s="457">
        <v>6000000</v>
      </c>
      <c r="E16" s="458" t="s">
        <v>2384</v>
      </c>
      <c r="F16" s="459">
        <f>+'[1]PPTO VIEJO'!E9</f>
        <v>1</v>
      </c>
      <c r="G16" s="460">
        <v>1</v>
      </c>
      <c r="H16" s="461">
        <f>+$J$10</f>
        <v>5.4</v>
      </c>
      <c r="I16" s="462">
        <f t="shared" ref="I16:I22" si="0">+$M$9</f>
        <v>2.25</v>
      </c>
      <c r="J16" s="463">
        <f>+IF(F16&lt;&gt;0,IF(I16&lt;&gt;0,(ROUNDUP(D16*F16*G16*H16*(I16),0)),(ROUNDUP(D16*F16*G16*H16,0))),0)</f>
        <v>72900000</v>
      </c>
      <c r="M16" s="464"/>
    </row>
    <row r="17" spans="2:13" s="412" customFormat="1" ht="12.75" customHeight="1" x14ac:dyDescent="0.2">
      <c r="B17" s="465" t="s">
        <v>2337</v>
      </c>
      <c r="C17" s="466" t="str">
        <f>+'[1]PPTO VIEJO'!C10</f>
        <v xml:space="preserve">Ingeniero Coordinador - Residente de proyecto  </v>
      </c>
      <c r="D17" s="467">
        <v>6000000</v>
      </c>
      <c r="E17" s="468" t="s">
        <v>2384</v>
      </c>
      <c r="F17" s="469">
        <f>+'[1]PPTO VIEJO'!E10</f>
        <v>1</v>
      </c>
      <c r="G17" s="470">
        <v>1</v>
      </c>
      <c r="H17" s="471">
        <f t="shared" ref="H17:H42" si="1">+$J$10</f>
        <v>5.4</v>
      </c>
      <c r="I17" s="472">
        <f t="shared" si="0"/>
        <v>2.25</v>
      </c>
      <c r="J17" s="473">
        <f t="shared" ref="J17:J42" si="2">+IF(F17&lt;&gt;0,IF(I17&lt;&gt;0,(ROUNDUP(D17*F17*G17*H17*(I17),0)),(ROUNDUP(D17*F17*G17*H17,0))),0)</f>
        <v>72900000</v>
      </c>
      <c r="M17" s="464"/>
    </row>
    <row r="18" spans="2:13" s="412" customFormat="1" ht="12.75" customHeight="1" x14ac:dyDescent="0.2">
      <c r="B18" s="465" t="s">
        <v>2338</v>
      </c>
      <c r="C18" s="466" t="str">
        <f>+'[1]PPTO VIEJO'!C11</f>
        <v>Auxiliar de Coordinador</v>
      </c>
      <c r="D18" s="467">
        <v>3809658</v>
      </c>
      <c r="E18" s="468" t="s">
        <v>2384</v>
      </c>
      <c r="F18" s="469">
        <f>+'[1]PPTO VIEJO'!E11</f>
        <v>3</v>
      </c>
      <c r="G18" s="470">
        <v>1</v>
      </c>
      <c r="H18" s="471">
        <f t="shared" si="1"/>
        <v>5.4</v>
      </c>
      <c r="I18" s="472">
        <f t="shared" si="0"/>
        <v>2.25</v>
      </c>
      <c r="J18" s="473">
        <f t="shared" si="2"/>
        <v>138862035</v>
      </c>
      <c r="M18" s="464"/>
    </row>
    <row r="19" spans="2:13" s="412" customFormat="1" ht="13.35" customHeight="1" x14ac:dyDescent="0.2">
      <c r="B19" s="465" t="s">
        <v>2339</v>
      </c>
      <c r="C19" s="466" t="s">
        <v>2385</v>
      </c>
      <c r="D19" s="467">
        <v>3800000</v>
      </c>
      <c r="E19" s="468" t="s">
        <v>2384</v>
      </c>
      <c r="F19" s="469">
        <v>12</v>
      </c>
      <c r="G19" s="470">
        <v>1</v>
      </c>
      <c r="H19" s="471">
        <f t="shared" si="1"/>
        <v>5.4</v>
      </c>
      <c r="I19" s="472">
        <f t="shared" si="0"/>
        <v>2.25</v>
      </c>
      <c r="J19" s="473">
        <f t="shared" si="2"/>
        <v>554040000</v>
      </c>
      <c r="M19" s="464"/>
    </row>
    <row r="20" spans="2:13" s="412" customFormat="1" ht="13.35" customHeight="1" x14ac:dyDescent="0.2">
      <c r="B20" s="465" t="s">
        <v>2340</v>
      </c>
      <c r="C20" s="466" t="s">
        <v>863</v>
      </c>
      <c r="D20" s="467">
        <v>3483115.7760000001</v>
      </c>
      <c r="E20" s="468" t="s">
        <v>2384</v>
      </c>
      <c r="F20" s="469">
        <v>2</v>
      </c>
      <c r="G20" s="470">
        <v>1</v>
      </c>
      <c r="H20" s="471">
        <f t="shared" si="1"/>
        <v>5.4</v>
      </c>
      <c r="I20" s="472">
        <f t="shared" si="0"/>
        <v>2.25</v>
      </c>
      <c r="J20" s="473">
        <f t="shared" si="2"/>
        <v>84639714</v>
      </c>
      <c r="M20" s="464"/>
    </row>
    <row r="21" spans="2:13" s="412" customFormat="1" ht="13.35" customHeight="1" x14ac:dyDescent="0.2">
      <c r="B21" s="465" t="s">
        <v>2341</v>
      </c>
      <c r="C21" s="466" t="str">
        <f>+'[1]PPTO VIEJO'!C15</f>
        <v>Residente de Mantenimiento Víal</v>
      </c>
      <c r="D21" s="467">
        <v>4300000</v>
      </c>
      <c r="E21" s="468" t="s">
        <v>2384</v>
      </c>
      <c r="F21" s="469">
        <f>+'[1]PPTO VIEJO'!E15</f>
        <v>2</v>
      </c>
      <c r="G21" s="470">
        <v>1</v>
      </c>
      <c r="H21" s="471">
        <f t="shared" si="1"/>
        <v>5.4</v>
      </c>
      <c r="I21" s="472">
        <f t="shared" si="0"/>
        <v>2.25</v>
      </c>
      <c r="J21" s="473">
        <f>+IF(F21&lt;&gt;0,IF(I21&lt;&gt;0,(ROUNDUP(D21*F21*G21*H21*(I21),0)),(ROUNDUP(D21*F21*G21*H21,0))),0)</f>
        <v>104490000</v>
      </c>
      <c r="M21" s="464"/>
    </row>
    <row r="22" spans="2:13" s="412" customFormat="1" ht="13.35" customHeight="1" thickBot="1" x14ac:dyDescent="0.25">
      <c r="B22" s="474" t="s">
        <v>2342</v>
      </c>
      <c r="C22" s="475" t="str">
        <f>+'[1]PPTO VIEJO'!C16</f>
        <v>Técnico de Mantenimiento víal (Maestro)</v>
      </c>
      <c r="D22" s="476">
        <v>3500000</v>
      </c>
      <c r="E22" s="477" t="s">
        <v>2384</v>
      </c>
      <c r="F22" s="478">
        <f>+'[1]PPTO VIEJO'!E16</f>
        <v>2</v>
      </c>
      <c r="G22" s="479">
        <v>1</v>
      </c>
      <c r="H22" s="480">
        <f t="shared" si="1"/>
        <v>5.4</v>
      </c>
      <c r="I22" s="481">
        <f t="shared" si="0"/>
        <v>2.25</v>
      </c>
      <c r="J22" s="482">
        <f t="shared" si="2"/>
        <v>85050000</v>
      </c>
      <c r="M22" s="464"/>
    </row>
    <row r="23" spans="2:13" s="412" customFormat="1" ht="6" customHeight="1" thickBot="1" x14ac:dyDescent="0.25"/>
    <row r="24" spans="2:13" s="412" customFormat="1" ht="20.100000000000001" customHeight="1" thickBot="1" x14ac:dyDescent="0.25">
      <c r="B24" s="483" t="s">
        <v>2386</v>
      </c>
      <c r="C24" s="484"/>
      <c r="D24" s="484"/>
      <c r="E24" s="484"/>
      <c r="F24" s="484"/>
      <c r="G24" s="484"/>
      <c r="H24" s="484"/>
      <c r="I24" s="484"/>
      <c r="J24" s="485"/>
    </row>
    <row r="25" spans="2:13" s="412" customFormat="1" ht="13.35" customHeight="1" x14ac:dyDescent="0.2">
      <c r="B25" s="455" t="s">
        <v>2343</v>
      </c>
      <c r="C25" s="456" t="s">
        <v>864</v>
      </c>
      <c r="D25" s="457">
        <v>3500000</v>
      </c>
      <c r="E25" s="458" t="s">
        <v>2384</v>
      </c>
      <c r="F25" s="459">
        <v>6</v>
      </c>
      <c r="G25" s="460">
        <v>1</v>
      </c>
      <c r="H25" s="461">
        <f t="shared" si="1"/>
        <v>5.4</v>
      </c>
      <c r="I25" s="462">
        <f t="shared" ref="I25:I42" si="3">+$M$9</f>
        <v>2.25</v>
      </c>
      <c r="J25" s="463">
        <f t="shared" ref="J25:J28" si="4">+IF(F25&lt;&gt;0,IF(I25&lt;&gt;0,(ROUNDUP(D25*F25*G25*H25*(I25),0)),(ROUNDUP(D25*F25*G25*H25,0))),0)</f>
        <v>255150000</v>
      </c>
      <c r="M25" s="464"/>
    </row>
    <row r="26" spans="2:13" s="412" customFormat="1" ht="13.35" customHeight="1" x14ac:dyDescent="0.2">
      <c r="B26" s="465" t="s">
        <v>2344</v>
      </c>
      <c r="C26" s="466" t="s">
        <v>14</v>
      </c>
      <c r="D26" s="467">
        <v>2300000</v>
      </c>
      <c r="E26" s="468" t="s">
        <v>2384</v>
      </c>
      <c r="F26" s="469">
        <v>7</v>
      </c>
      <c r="G26" s="470">
        <v>1</v>
      </c>
      <c r="H26" s="471">
        <f t="shared" si="1"/>
        <v>5.4</v>
      </c>
      <c r="I26" s="472">
        <f t="shared" si="3"/>
        <v>2.25</v>
      </c>
      <c r="J26" s="473">
        <f t="shared" si="4"/>
        <v>195615000</v>
      </c>
      <c r="M26" s="464"/>
    </row>
    <row r="27" spans="2:13" s="412" customFormat="1" ht="13.35" customHeight="1" x14ac:dyDescent="0.2">
      <c r="B27" s="465" t="s">
        <v>2345</v>
      </c>
      <c r="C27" s="466" t="s">
        <v>2362</v>
      </c>
      <c r="D27" s="467">
        <v>3410997</v>
      </c>
      <c r="E27" s="468" t="s">
        <v>2384</v>
      </c>
      <c r="F27" s="469">
        <v>1</v>
      </c>
      <c r="G27" s="470">
        <v>1</v>
      </c>
      <c r="H27" s="471">
        <f t="shared" si="1"/>
        <v>5.4</v>
      </c>
      <c r="I27" s="472">
        <f t="shared" si="3"/>
        <v>2.25</v>
      </c>
      <c r="J27" s="473">
        <f t="shared" si="4"/>
        <v>41443614</v>
      </c>
      <c r="M27" s="464"/>
    </row>
    <row r="28" spans="2:13" s="412" customFormat="1" ht="13.35" customHeight="1" x14ac:dyDescent="0.2">
      <c r="B28" s="465" t="s">
        <v>2346</v>
      </c>
      <c r="C28" s="466" t="s">
        <v>2387</v>
      </c>
      <c r="D28" s="467">
        <v>3500000</v>
      </c>
      <c r="E28" s="468" t="s">
        <v>2384</v>
      </c>
      <c r="F28" s="469">
        <v>2</v>
      </c>
      <c r="G28" s="470">
        <v>1</v>
      </c>
      <c r="H28" s="471">
        <f t="shared" si="1"/>
        <v>5.4</v>
      </c>
      <c r="I28" s="472">
        <f t="shared" si="3"/>
        <v>2.25</v>
      </c>
      <c r="J28" s="473">
        <f t="shared" si="4"/>
        <v>85050000</v>
      </c>
      <c r="M28" s="464"/>
    </row>
    <row r="29" spans="2:13" s="412" customFormat="1" ht="13.35" customHeight="1" x14ac:dyDescent="0.2">
      <c r="B29" s="465" t="s">
        <v>2388</v>
      </c>
      <c r="C29" s="466" t="str">
        <f>+'[1]PPTO VIEJO'!C17</f>
        <v>Operarios Tipo 2 (Pavimentadora de Asfalto/Finisher)</v>
      </c>
      <c r="D29" s="467">
        <v>3428692.0920000002</v>
      </c>
      <c r="E29" s="468" t="s">
        <v>2384</v>
      </c>
      <c r="F29" s="469">
        <f>+'[1]PPTO VIEJO'!E17</f>
        <v>2</v>
      </c>
      <c r="G29" s="470">
        <v>1</v>
      </c>
      <c r="H29" s="471">
        <f t="shared" si="1"/>
        <v>5.4</v>
      </c>
      <c r="I29" s="472">
        <f t="shared" si="3"/>
        <v>2.25</v>
      </c>
      <c r="J29" s="473">
        <f t="shared" si="2"/>
        <v>83317218</v>
      </c>
      <c r="M29" s="464"/>
    </row>
    <row r="30" spans="2:13" s="412" customFormat="1" ht="13.35" customHeight="1" x14ac:dyDescent="0.2">
      <c r="B30" s="465" t="s">
        <v>2389</v>
      </c>
      <c r="C30" s="466" t="str">
        <f>+'[1]PPTO VIEJO'!C18</f>
        <v>Operarios Tipo 2 (Fresadora en Frío)</v>
      </c>
      <c r="D30" s="467">
        <v>3000000</v>
      </c>
      <c r="E30" s="468" t="s">
        <v>2384</v>
      </c>
      <c r="F30" s="469">
        <f>+'[1]PPTO VIEJO'!E18</f>
        <v>2</v>
      </c>
      <c r="G30" s="470">
        <v>1</v>
      </c>
      <c r="H30" s="471">
        <f t="shared" si="1"/>
        <v>5.4</v>
      </c>
      <c r="I30" s="472">
        <f t="shared" si="3"/>
        <v>2.25</v>
      </c>
      <c r="J30" s="473">
        <f t="shared" si="2"/>
        <v>72900000</v>
      </c>
      <c r="M30" s="464"/>
    </row>
    <row r="31" spans="2:13" s="412" customFormat="1" ht="13.35" customHeight="1" x14ac:dyDescent="0.2">
      <c r="B31" s="465" t="s">
        <v>2390</v>
      </c>
      <c r="C31" s="466" t="str">
        <f>+'[1]PPTO VIEJO'!C19</f>
        <v>Operarios Tipo 2 (Excavadora Oruga)</v>
      </c>
      <c r="D31" s="467">
        <v>3700810.5120000001</v>
      </c>
      <c r="E31" s="468" t="s">
        <v>2384</v>
      </c>
      <c r="F31" s="469">
        <f>+'[1]PPTO VIEJO'!E19</f>
        <v>9</v>
      </c>
      <c r="G31" s="470">
        <v>1</v>
      </c>
      <c r="H31" s="471">
        <f t="shared" si="1"/>
        <v>5.4</v>
      </c>
      <c r="I31" s="472">
        <f t="shared" si="3"/>
        <v>2.25</v>
      </c>
      <c r="J31" s="473">
        <f t="shared" si="2"/>
        <v>404683630</v>
      </c>
      <c r="M31" s="464"/>
    </row>
    <row r="32" spans="2:13" s="412" customFormat="1" ht="13.35" customHeight="1" x14ac:dyDescent="0.2">
      <c r="B32" s="465" t="s">
        <v>2391</v>
      </c>
      <c r="C32" s="466" t="str">
        <f>+'[1]PPTO VIEJO'!C20</f>
        <v>Operarios Tipo 2 (Excavadora Brazo Largo)</v>
      </c>
      <c r="D32" s="467">
        <v>3809657.88</v>
      </c>
      <c r="E32" s="468" t="s">
        <v>2384</v>
      </c>
      <c r="F32" s="469">
        <f>+'[1]PPTO VIEJO'!E20</f>
        <v>5</v>
      </c>
      <c r="G32" s="470">
        <v>1</v>
      </c>
      <c r="H32" s="471">
        <f t="shared" si="1"/>
        <v>5.4</v>
      </c>
      <c r="I32" s="472">
        <f t="shared" si="3"/>
        <v>2.25</v>
      </c>
      <c r="J32" s="473">
        <f t="shared" si="2"/>
        <v>231436717</v>
      </c>
      <c r="M32" s="464"/>
    </row>
    <row r="33" spans="2:13" s="412" customFormat="1" ht="13.35" customHeight="1" x14ac:dyDescent="0.2">
      <c r="B33" s="465" t="s">
        <v>2392</v>
      </c>
      <c r="C33" s="466" t="str">
        <f>+'[1]PPTO VIEJO'!C21</f>
        <v>Operarios Tipo 2 (Motoniveladora)</v>
      </c>
      <c r="D33" s="467">
        <v>3428692.0920000002</v>
      </c>
      <c r="E33" s="468" t="s">
        <v>2384</v>
      </c>
      <c r="F33" s="469">
        <f>+'[1]PPTO VIEJO'!E21</f>
        <v>19</v>
      </c>
      <c r="G33" s="470">
        <v>1</v>
      </c>
      <c r="H33" s="471">
        <f t="shared" si="1"/>
        <v>5.4</v>
      </c>
      <c r="I33" s="472">
        <f t="shared" si="3"/>
        <v>2.25</v>
      </c>
      <c r="J33" s="473">
        <f t="shared" si="2"/>
        <v>791513570</v>
      </c>
      <c r="M33" s="464"/>
    </row>
    <row r="34" spans="2:13" s="412" customFormat="1" ht="13.35" customHeight="1" x14ac:dyDescent="0.2">
      <c r="B34" s="465" t="s">
        <v>2393</v>
      </c>
      <c r="C34" s="466" t="str">
        <f>+'[1]PPTO VIEJO'!C22</f>
        <v>Operarios Tipo 3 (Retroexcavadora, Vibrocompactador)</v>
      </c>
      <c r="D34" s="467">
        <v>2830031.568</v>
      </c>
      <c r="E34" s="468" t="s">
        <v>2384</v>
      </c>
      <c r="F34" s="469">
        <f>+'[1]PPTO VIEJO'!E22</f>
        <v>41</v>
      </c>
      <c r="G34" s="470">
        <v>1</v>
      </c>
      <c r="H34" s="471">
        <f t="shared" si="1"/>
        <v>5.4</v>
      </c>
      <c r="I34" s="472">
        <f t="shared" si="3"/>
        <v>2.25</v>
      </c>
      <c r="J34" s="473">
        <f t="shared" si="2"/>
        <v>1409780226</v>
      </c>
      <c r="M34" s="464"/>
    </row>
    <row r="35" spans="2:13" s="412" customFormat="1" ht="13.35" customHeight="1" x14ac:dyDescent="0.2">
      <c r="B35" s="465" t="s">
        <v>2394</v>
      </c>
      <c r="C35" s="466" t="str">
        <f>+'[1]PPTO VIEJO'!C23</f>
        <v>Operarios Tipo 3 (Compactador Tándem)</v>
      </c>
      <c r="D35" s="467">
        <v>2830031.568</v>
      </c>
      <c r="E35" s="468" t="s">
        <v>2384</v>
      </c>
      <c r="F35" s="469">
        <f>+'[1]PPTO VIEJO'!E23</f>
        <v>2</v>
      </c>
      <c r="G35" s="470">
        <v>1</v>
      </c>
      <c r="H35" s="471">
        <f t="shared" si="1"/>
        <v>5.4</v>
      </c>
      <c r="I35" s="472">
        <f t="shared" si="3"/>
        <v>2.25</v>
      </c>
      <c r="J35" s="473">
        <f t="shared" si="2"/>
        <v>68769768</v>
      </c>
      <c r="M35" s="464"/>
    </row>
    <row r="36" spans="2:13" s="412" customFormat="1" ht="13.35" customHeight="1" x14ac:dyDescent="0.2">
      <c r="B36" s="465" t="s">
        <v>2395</v>
      </c>
      <c r="C36" s="466" t="str">
        <f>+'[1]PPTO VIEJO'!C24</f>
        <v>Operarios Tipo 3 (Compactador de Llantas)</v>
      </c>
      <c r="D36" s="467">
        <v>3113034.7248000004</v>
      </c>
      <c r="E36" s="468" t="s">
        <v>2384</v>
      </c>
      <c r="F36" s="469">
        <f>+'[1]PPTO VIEJO'!E24</f>
        <v>2</v>
      </c>
      <c r="G36" s="470">
        <v>1</v>
      </c>
      <c r="H36" s="471">
        <f t="shared" si="1"/>
        <v>5.4</v>
      </c>
      <c r="I36" s="472">
        <f t="shared" si="3"/>
        <v>2.25</v>
      </c>
      <c r="J36" s="473">
        <f t="shared" si="2"/>
        <v>75646744</v>
      </c>
      <c r="M36" s="464"/>
    </row>
    <row r="37" spans="2:13" s="412" customFormat="1" ht="13.35" customHeight="1" x14ac:dyDescent="0.2">
      <c r="B37" s="465" t="s">
        <v>2396</v>
      </c>
      <c r="C37" s="466" t="str">
        <f>+'[1]PPTO VIEJO'!C25</f>
        <v>Operarios Tipo 3 (Tractor)</v>
      </c>
      <c r="D37" s="467">
        <v>2721184.2</v>
      </c>
      <c r="E37" s="468" t="s">
        <v>2384</v>
      </c>
      <c r="F37" s="469">
        <f>+'[1]PPTO VIEJO'!E25</f>
        <v>4</v>
      </c>
      <c r="G37" s="470">
        <v>1</v>
      </c>
      <c r="H37" s="471">
        <f t="shared" si="1"/>
        <v>5.4</v>
      </c>
      <c r="I37" s="472">
        <f t="shared" si="3"/>
        <v>2.25</v>
      </c>
      <c r="J37" s="473">
        <f t="shared" si="2"/>
        <v>132249553</v>
      </c>
      <c r="M37" s="464"/>
    </row>
    <row r="38" spans="2:13" s="412" customFormat="1" ht="13.35" customHeight="1" x14ac:dyDescent="0.2">
      <c r="B38" s="465" t="s">
        <v>2397</v>
      </c>
      <c r="C38" s="466" t="str">
        <f>+'[1]PPTO VIEJO'!C26</f>
        <v>Operarios Tipo 4 (Volqueta Sencilla)</v>
      </c>
      <c r="D38" s="467">
        <v>2721184.2</v>
      </c>
      <c r="E38" s="468" t="s">
        <v>2384</v>
      </c>
      <c r="F38" s="469">
        <f>+'[1]PPTO VIEJO'!E26</f>
        <v>32</v>
      </c>
      <c r="G38" s="470">
        <v>1</v>
      </c>
      <c r="H38" s="471">
        <f t="shared" si="1"/>
        <v>5.4</v>
      </c>
      <c r="I38" s="472">
        <f t="shared" si="3"/>
        <v>2.25</v>
      </c>
      <c r="J38" s="473">
        <f t="shared" si="2"/>
        <v>1057996417</v>
      </c>
      <c r="M38" s="464"/>
    </row>
    <row r="39" spans="2:13" s="412" customFormat="1" ht="13.35" customHeight="1" x14ac:dyDescent="0.2">
      <c r="B39" s="465" t="s">
        <v>2398</v>
      </c>
      <c r="C39" s="466" t="str">
        <f>+'[1]PPTO VIEJO'!C27</f>
        <v>Operarios Tipo 4 (Volqueta Doble troque, Carro Tanque)</v>
      </c>
      <c r="D39" s="467">
        <v>3047726.304</v>
      </c>
      <c r="E39" s="468" t="s">
        <v>2384</v>
      </c>
      <c r="F39" s="469">
        <f>+'[1]PPTO VIEJO'!E27</f>
        <v>8</v>
      </c>
      <c r="G39" s="470">
        <v>1</v>
      </c>
      <c r="H39" s="471">
        <f t="shared" si="1"/>
        <v>5.4</v>
      </c>
      <c r="I39" s="472">
        <f t="shared" si="3"/>
        <v>2.25</v>
      </c>
      <c r="J39" s="473">
        <f t="shared" si="2"/>
        <v>296238997</v>
      </c>
      <c r="M39" s="464"/>
    </row>
    <row r="40" spans="2:13" s="412" customFormat="1" ht="13.35" customHeight="1" x14ac:dyDescent="0.2">
      <c r="B40" s="465" t="s">
        <v>2399</v>
      </c>
      <c r="C40" s="466" t="str">
        <f>+'[1]PPTO VIEJO'!C28</f>
        <v>Operarios Tipo 4 (Tractocamión / Camabaja)</v>
      </c>
      <c r="D40" s="467">
        <v>3200000</v>
      </c>
      <c r="E40" s="468" t="s">
        <v>2384</v>
      </c>
      <c r="F40" s="469">
        <f>+'[1]PPTO VIEJO'!E28</f>
        <v>3</v>
      </c>
      <c r="G40" s="470">
        <v>1</v>
      </c>
      <c r="H40" s="471">
        <f t="shared" si="1"/>
        <v>5.4</v>
      </c>
      <c r="I40" s="472">
        <f t="shared" si="3"/>
        <v>2.25</v>
      </c>
      <c r="J40" s="473">
        <f t="shared" si="2"/>
        <v>116640000</v>
      </c>
      <c r="M40" s="464"/>
    </row>
    <row r="41" spans="2:13" s="412" customFormat="1" ht="13.35" customHeight="1" x14ac:dyDescent="0.2">
      <c r="B41" s="465" t="s">
        <v>2400</v>
      </c>
      <c r="C41" s="466" t="str">
        <f>+'[1]PPTO VIEJO'!C29</f>
        <v>Operario Minicargador</v>
      </c>
      <c r="D41" s="467">
        <v>3047726.304</v>
      </c>
      <c r="E41" s="468" t="s">
        <v>2384</v>
      </c>
      <c r="F41" s="469">
        <f>+'[1]PPTO VIEJO'!E29</f>
        <v>4</v>
      </c>
      <c r="G41" s="470">
        <v>1</v>
      </c>
      <c r="H41" s="471">
        <f t="shared" si="1"/>
        <v>5.4</v>
      </c>
      <c r="I41" s="472">
        <f t="shared" si="3"/>
        <v>2.25</v>
      </c>
      <c r="J41" s="473">
        <f t="shared" si="2"/>
        <v>148119499</v>
      </c>
      <c r="M41" s="464"/>
    </row>
    <row r="42" spans="2:13" s="412" customFormat="1" ht="13.35" customHeight="1" thickBot="1" x14ac:dyDescent="0.25">
      <c r="B42" s="474" t="s">
        <v>2401</v>
      </c>
      <c r="C42" s="475" t="str">
        <f>+'[1]PPTO VIEJO'!C30</f>
        <v>Operarios Multifuncional</v>
      </c>
      <c r="D42" s="476">
        <v>3428692.0920000002</v>
      </c>
      <c r="E42" s="477" t="s">
        <v>2384</v>
      </c>
      <c r="F42" s="478">
        <f>+'[1]PPTO VIEJO'!E30</f>
        <v>1</v>
      </c>
      <c r="G42" s="479">
        <v>1</v>
      </c>
      <c r="H42" s="480">
        <f t="shared" si="1"/>
        <v>5.4</v>
      </c>
      <c r="I42" s="481">
        <f t="shared" si="3"/>
        <v>2.25</v>
      </c>
      <c r="J42" s="482">
        <f t="shared" si="2"/>
        <v>41658609</v>
      </c>
      <c r="M42" s="464"/>
    </row>
    <row r="43" spans="2:13" s="412" customFormat="1" ht="6" customHeight="1" thickBot="1" x14ac:dyDescent="0.25"/>
    <row r="44" spans="2:13" s="412" customFormat="1" ht="20.100000000000001" customHeight="1" thickBot="1" x14ac:dyDescent="0.25">
      <c r="B44" s="452" t="s">
        <v>2402</v>
      </c>
      <c r="C44" s="453"/>
      <c r="D44" s="453"/>
      <c r="E44" s="453"/>
      <c r="F44" s="453"/>
      <c r="G44" s="453"/>
      <c r="H44" s="453"/>
      <c r="I44" s="453"/>
      <c r="J44" s="454"/>
    </row>
    <row r="45" spans="2:13" s="412" customFormat="1" ht="32.450000000000003" customHeight="1" thickBot="1" x14ac:dyDescent="0.25">
      <c r="B45" s="486" t="s">
        <v>2403</v>
      </c>
      <c r="C45" s="487"/>
      <c r="D45" s="487"/>
      <c r="E45" s="488" t="s">
        <v>4</v>
      </c>
      <c r="F45" s="489" t="s">
        <v>2380</v>
      </c>
      <c r="G45" s="488" t="s">
        <v>2404</v>
      </c>
      <c r="H45" s="489" t="s">
        <v>2378</v>
      </c>
      <c r="I45" s="489" t="s">
        <v>2381</v>
      </c>
      <c r="J45" s="490" t="s">
        <v>2382</v>
      </c>
    </row>
    <row r="46" spans="2:13" s="412" customFormat="1" ht="13.35" customHeight="1" x14ac:dyDescent="0.2">
      <c r="B46" s="455" t="s">
        <v>2347</v>
      </c>
      <c r="C46" s="491" t="str">
        <f>+'[1]PPTO VIEJO'!C39</f>
        <v>Apoyo Viáticos</v>
      </c>
      <c r="D46" s="491"/>
      <c r="E46" s="458" t="str">
        <f>+'[1]PPTO VIEJO'!D39</f>
        <v>MONTO AGOTABLE</v>
      </c>
      <c r="F46" s="459">
        <f>+$J$10</f>
        <v>5.4</v>
      </c>
      <c r="G46" s="492">
        <v>178873829.49879998</v>
      </c>
      <c r="H46" s="493">
        <v>1</v>
      </c>
      <c r="I46" s="493">
        <f>ROUND(1+('[1]FACTOR MULTIPLICADOR_CL'!G42+'[1]FACTOR MULTIPLICADOR_CL'!G45)/100,2)</f>
        <v>1.28</v>
      </c>
      <c r="J46" s="463">
        <f>+IF(F46&lt;&gt;0,IF(I46&lt;&gt;0,(ROUNDUP(F46*G46*H46*(I46),0)),(ROUNDUP(F46*G46*H46,0))),0)</f>
        <v>1236375910</v>
      </c>
      <c r="M46" s="464"/>
    </row>
    <row r="47" spans="2:13" s="412" customFormat="1" ht="13.35" customHeight="1" thickBot="1" x14ac:dyDescent="0.25">
      <c r="B47" s="474" t="s">
        <v>2405</v>
      </c>
      <c r="C47" s="494" t="str">
        <f>+'[1]PPTO VIEJO'!C41</f>
        <v>Horas extras diurnas, nocturnas y festivos (Operarios y Conductores)</v>
      </c>
      <c r="D47" s="494"/>
      <c r="E47" s="477" t="str">
        <f>+'[1]PPTO VIEJO'!D41</f>
        <v>MONTO AGOTABLE</v>
      </c>
      <c r="F47" s="478" t="s">
        <v>31</v>
      </c>
      <c r="G47" s="495">
        <v>27211842</v>
      </c>
      <c r="H47" s="496">
        <v>1</v>
      </c>
      <c r="I47" s="481">
        <f>+$M$9</f>
        <v>2.25</v>
      </c>
      <c r="J47" s="482">
        <f>+IF(F47&lt;&gt;0,IF(I47&lt;&gt;0,(ROUNDUP(G47*H47*(I47),0)),(ROUNDUP(G47*H47,0))),0)</f>
        <v>61226645</v>
      </c>
      <c r="M47" s="464"/>
    </row>
    <row r="48" spans="2:13" s="412" customFormat="1" ht="6" customHeight="1" thickBot="1" x14ac:dyDescent="0.25"/>
    <row r="49" spans="2:24" s="445" customFormat="1" ht="26.1" customHeight="1" thickBot="1" x14ac:dyDescent="0.3">
      <c r="B49" s="497" t="s">
        <v>2406</v>
      </c>
      <c r="C49" s="498"/>
      <c r="D49" s="498"/>
      <c r="E49" s="498"/>
      <c r="F49" s="498"/>
      <c r="G49" s="498"/>
      <c r="H49" s="498"/>
      <c r="I49" s="498"/>
      <c r="J49" s="499">
        <f>+ROUND(SUM(J16:J47),0)</f>
        <v>7918693866</v>
      </c>
      <c r="L49" s="500"/>
      <c r="M49" s="501"/>
      <c r="N49" s="501"/>
    </row>
    <row r="50" spans="2:24" s="412" customFormat="1" ht="13.5" thickBot="1" x14ac:dyDescent="0.25">
      <c r="B50" s="411"/>
      <c r="C50" s="411"/>
      <c r="D50" s="411"/>
      <c r="E50" s="411"/>
      <c r="F50" s="411"/>
      <c r="G50" s="411"/>
      <c r="H50" s="411"/>
      <c r="I50" s="411"/>
      <c r="J50" s="411"/>
    </row>
    <row r="51" spans="2:24" s="412" customFormat="1" ht="15.75" customHeight="1" x14ac:dyDescent="0.2">
      <c r="B51" s="502" t="s">
        <v>24</v>
      </c>
      <c r="C51" s="503"/>
      <c r="D51" s="503"/>
      <c r="E51" s="503"/>
      <c r="F51" s="503"/>
      <c r="G51" s="503"/>
      <c r="H51" s="503"/>
      <c r="I51" s="503"/>
      <c r="J51" s="504"/>
      <c r="M51" s="505"/>
    </row>
    <row r="52" spans="2:24" s="412" customFormat="1" ht="32.450000000000003" customHeight="1" x14ac:dyDescent="0.2">
      <c r="B52" s="506" t="s">
        <v>2403</v>
      </c>
      <c r="C52" s="507"/>
      <c r="D52" s="507"/>
      <c r="E52" s="508" t="s">
        <v>4</v>
      </c>
      <c r="F52" s="509" t="s">
        <v>2380</v>
      </c>
      <c r="G52" s="509" t="s">
        <v>2378</v>
      </c>
      <c r="H52" s="510" t="s">
        <v>2404</v>
      </c>
      <c r="I52" s="511"/>
      <c r="J52" s="512" t="s">
        <v>2382</v>
      </c>
      <c r="M52" s="513"/>
    </row>
    <row r="53" spans="2:24" s="412" customFormat="1" ht="25.7" customHeight="1" x14ac:dyDescent="0.2">
      <c r="B53" s="514" t="s">
        <v>2407</v>
      </c>
      <c r="C53" s="515"/>
      <c r="D53" s="515"/>
      <c r="E53" s="515"/>
      <c r="F53" s="515"/>
      <c r="G53" s="515"/>
      <c r="H53" s="515"/>
      <c r="I53" s="515"/>
      <c r="J53" s="516"/>
      <c r="M53" s="513"/>
    </row>
    <row r="54" spans="2:24" s="412" customFormat="1" ht="13.35" customHeight="1" x14ac:dyDescent="0.2">
      <c r="B54" s="517" t="str">
        <f>+'[1]PPTO VIEJO'!C40</f>
        <v>Alquiler de motocicletas mínimo 125 cc</v>
      </c>
      <c r="C54" s="518"/>
      <c r="D54" s="519"/>
      <c r="E54" s="520" t="str">
        <f>+'[1]PPTO VIEJO'!D40</f>
        <v>MES</v>
      </c>
      <c r="F54" s="521">
        <f>+$J$10</f>
        <v>5.4</v>
      </c>
      <c r="G54" s="522">
        <f>+'[1]PPTO VIEJO'!E40</f>
        <v>17</v>
      </c>
      <c r="H54" s="523">
        <v>960520.88000000012</v>
      </c>
      <c r="I54" s="524"/>
      <c r="J54" s="525">
        <f>ROUND(G54*H54*F54,2)</f>
        <v>88175816.780000001</v>
      </c>
      <c r="L54" s="526"/>
      <c r="M54" s="526"/>
      <c r="U54" s="523">
        <v>2200000</v>
      </c>
      <c r="V54" s="524"/>
      <c r="W54" s="505">
        <f>+U54+U54*9.8/100</f>
        <v>2415600</v>
      </c>
      <c r="X54" s="505">
        <v>2415000</v>
      </c>
    </row>
    <row r="55" spans="2:24" s="412" customFormat="1" ht="13.35" customHeight="1" x14ac:dyDescent="0.2">
      <c r="B55" s="517" t="str">
        <f>+'[1]PPTO VIEJO'!C42</f>
        <v xml:space="preserve">Vehículo de 2400 cc o superior, mínimo modelo 2015. Tipo camioneta (Incluye combustible, peajes y conductor)*  </v>
      </c>
      <c r="C55" s="518"/>
      <c r="D55" s="519"/>
      <c r="E55" s="520" t="str">
        <f>+'[1]PPTO VIEJO'!D42</f>
        <v>MES</v>
      </c>
      <c r="F55" s="521">
        <f>+$J$10</f>
        <v>5.4</v>
      </c>
      <c r="G55" s="522">
        <f>+'[1]PPTO VIEJO'!E42</f>
        <v>9</v>
      </c>
      <c r="H55" s="523">
        <v>7804232.1500000004</v>
      </c>
      <c r="I55" s="524"/>
      <c r="J55" s="525">
        <f>ROUND(G55*H55*F55,2)</f>
        <v>379285682.49000001</v>
      </c>
      <c r="L55" s="526"/>
      <c r="M55" s="526"/>
      <c r="U55" s="523">
        <v>1100000</v>
      </c>
      <c r="V55" s="524"/>
      <c r="W55" s="505">
        <f t="shared" ref="W55:W61" si="5">+U55+U55*9.8/100</f>
        <v>1207800</v>
      </c>
      <c r="X55" s="505">
        <v>1200000</v>
      </c>
    </row>
    <row r="56" spans="2:24" s="412" customFormat="1" ht="27" customHeight="1" x14ac:dyDescent="0.2">
      <c r="B56" s="517" t="str">
        <f>+'[1]PPTO VIEJO'!C50</f>
        <v>Mantenimientos, mano de obra especializada, repuestos, insumos, aceites, lubricantes y elementos de desgaste en general (incluye IVA)</v>
      </c>
      <c r="C56" s="518"/>
      <c r="D56" s="519"/>
      <c r="E56" s="520" t="str">
        <f>+'[1]PPTO VIEJO'!D50</f>
        <v>MONTO AGOTABLE</v>
      </c>
      <c r="F56" s="521">
        <f>+$J$10</f>
        <v>5.4</v>
      </c>
      <c r="G56" s="522">
        <f>+'[1]PPTO VIEJO'!E50</f>
        <v>1</v>
      </c>
      <c r="H56" s="523">
        <v>512897401.52966148</v>
      </c>
      <c r="I56" s="524"/>
      <c r="J56" s="525">
        <f>ROUND(G56*H56*F56,2)</f>
        <v>2769645968.2600002</v>
      </c>
      <c r="L56" s="526"/>
      <c r="M56" s="526"/>
      <c r="U56" s="523">
        <v>80000</v>
      </c>
      <c r="V56" s="524"/>
      <c r="W56" s="505">
        <f t="shared" si="5"/>
        <v>87840</v>
      </c>
      <c r="X56" s="505">
        <v>87000</v>
      </c>
    </row>
    <row r="57" spans="2:24" s="412" customFormat="1" ht="39" customHeight="1" thickBot="1" x14ac:dyDescent="0.25">
      <c r="B57" s="527" t="str">
        <f>+'[1]PPTO VIEJO'!C61</f>
        <v>Servicio de alquiler de maquinaria pesada y vehiculos para la atención a la red vial del Departamento (Incluye operario, combustible, mantenimientos y demás aplicables)</v>
      </c>
      <c r="C57" s="528"/>
      <c r="D57" s="529"/>
      <c r="E57" s="530" t="str">
        <f>+'[1]PPTO VIEJO'!D61</f>
        <v>MONTO AGOTABLE</v>
      </c>
      <c r="F57" s="531">
        <f t="shared" ref="F57" si="6">+$J$10</f>
        <v>5.4</v>
      </c>
      <c r="G57" s="532">
        <v>1</v>
      </c>
      <c r="H57" s="533">
        <v>558691204.80021846</v>
      </c>
      <c r="I57" s="534"/>
      <c r="J57" s="535">
        <f>ROUND(G57*H57*F57,2)</f>
        <v>3016932505.9200001</v>
      </c>
      <c r="L57" s="526"/>
      <c r="M57" s="526"/>
      <c r="U57" s="523">
        <v>90000</v>
      </c>
      <c r="V57" s="524"/>
      <c r="W57" s="505">
        <f t="shared" si="5"/>
        <v>98820</v>
      </c>
      <c r="X57" s="505">
        <v>98820</v>
      </c>
    </row>
    <row r="58" spans="2:24" s="412" customFormat="1" ht="6" customHeight="1" thickBot="1" x14ac:dyDescent="0.25"/>
    <row r="59" spans="2:24" s="412" customFormat="1" ht="27.75" customHeight="1" x14ac:dyDescent="0.25">
      <c r="B59" s="536" t="str">
        <f>+'[1]PPTO VIEJO'!C55</f>
        <v>Movilización de maquinaria pesada Incluye 1 camioneta, combustible y camioneta, técnico vial, peajes y permisos</v>
      </c>
      <c r="C59" s="537"/>
      <c r="D59" s="538"/>
      <c r="E59" s="539" t="str">
        <f>+'[1]PPTO VIEJO'!D55</f>
        <v>UNIDAD</v>
      </c>
      <c r="F59" s="540" t="s">
        <v>31</v>
      </c>
      <c r="G59" s="540">
        <f>+'[1]PPTO VIEJO'!E55</f>
        <v>15</v>
      </c>
      <c r="H59" s="541">
        <v>1073520.1582765002</v>
      </c>
      <c r="I59" s="542"/>
      <c r="J59" s="543">
        <f t="shared" ref="J59:J61" si="7">ROUND(G59*H59,2)</f>
        <v>16102802.369999999</v>
      </c>
      <c r="L59" s="526"/>
      <c r="M59" s="526"/>
      <c r="N59" s="578"/>
      <c r="O59" s="578"/>
      <c r="P59" s="578"/>
      <c r="Q59" s="578"/>
      <c r="U59" s="523">
        <v>890000</v>
      </c>
      <c r="V59" s="524"/>
      <c r="W59" s="505">
        <f t="shared" si="5"/>
        <v>977220</v>
      </c>
      <c r="X59" s="505">
        <v>977000</v>
      </c>
    </row>
    <row r="60" spans="2:24" s="412" customFormat="1" ht="27.75" customHeight="1" x14ac:dyDescent="0.25">
      <c r="B60" s="517" t="str">
        <f>+'[1]PPTO VIEJO'!C56</f>
        <v>Movilización de  maquinaria pesada Incluye 1 camioneta, permisos, peajes y combustible de  camioneta</v>
      </c>
      <c r="C60" s="518"/>
      <c r="D60" s="519"/>
      <c r="E60" s="520" t="str">
        <f>+'[1]PPTO VIEJO'!D56</f>
        <v>UNIDAD</v>
      </c>
      <c r="F60" s="522" t="s">
        <v>31</v>
      </c>
      <c r="G60" s="522">
        <f>+'[1]PPTO VIEJO'!E56</f>
        <v>30</v>
      </c>
      <c r="H60" s="523">
        <v>743886.20137590007</v>
      </c>
      <c r="I60" s="524"/>
      <c r="J60" s="525">
        <f t="shared" si="7"/>
        <v>22316586.039999999</v>
      </c>
      <c r="L60" s="526"/>
      <c r="M60" s="526"/>
      <c r="N60" s="578"/>
      <c r="O60" s="578"/>
      <c r="P60" s="578"/>
      <c r="Q60" s="578"/>
      <c r="U60" s="523">
        <v>1350000</v>
      </c>
      <c r="V60" s="524"/>
      <c r="W60" s="505">
        <f t="shared" si="5"/>
        <v>1482300</v>
      </c>
      <c r="X60" s="505">
        <v>1482000</v>
      </c>
    </row>
    <row r="61" spans="2:24" s="412" customFormat="1" ht="27.75" customHeight="1" x14ac:dyDescent="0.25">
      <c r="B61" s="517" t="str">
        <f>+'[1]PPTO VIEJO'!C57</f>
        <v>Camioneta Adicional. Incluye peajes, combustible y conductor</v>
      </c>
      <c r="C61" s="518"/>
      <c r="D61" s="519"/>
      <c r="E61" s="520" t="str">
        <f>+'[1]PPTO VIEJO'!D57</f>
        <v>UNIDAD</v>
      </c>
      <c r="F61" s="522" t="s">
        <v>31</v>
      </c>
      <c r="G61" s="522">
        <f>+'[1]PPTO VIEJO'!E57</f>
        <v>45</v>
      </c>
      <c r="H61" s="523">
        <v>572249.52467760001</v>
      </c>
      <c r="I61" s="524"/>
      <c r="J61" s="525">
        <f t="shared" si="7"/>
        <v>25751228.609999999</v>
      </c>
      <c r="L61" s="526"/>
      <c r="M61" s="526"/>
      <c r="N61" s="578"/>
      <c r="O61" s="578"/>
      <c r="P61" s="578"/>
      <c r="Q61" s="578"/>
      <c r="U61" s="523">
        <v>1700000</v>
      </c>
      <c r="V61" s="524"/>
      <c r="W61" s="505">
        <f t="shared" si="5"/>
        <v>1866600</v>
      </c>
      <c r="X61" s="505">
        <v>1866000</v>
      </c>
    </row>
    <row r="62" spans="2:24" s="445" customFormat="1" ht="26.1" customHeight="1" thickBot="1" x14ac:dyDescent="0.3">
      <c r="B62" s="544" t="s">
        <v>2408</v>
      </c>
      <c r="C62" s="545"/>
      <c r="D62" s="545"/>
      <c r="E62" s="545"/>
      <c r="F62" s="545"/>
      <c r="G62" s="545"/>
      <c r="H62" s="545"/>
      <c r="I62" s="545"/>
      <c r="J62" s="546">
        <f>SUM(J54:J61)</f>
        <v>6318210590.4700003</v>
      </c>
      <c r="L62" s="412"/>
      <c r="M62" s="578"/>
      <c r="N62" s="578"/>
      <c r="O62" s="578"/>
      <c r="P62" s="578"/>
      <c r="Q62" s="578"/>
    </row>
    <row r="63" spans="2:24" s="412" customFormat="1" ht="6" customHeight="1" x14ac:dyDescent="0.25">
      <c r="B63" s="411"/>
      <c r="C63" s="411"/>
      <c r="D63" s="411"/>
      <c r="E63" s="411"/>
      <c r="F63" s="411"/>
      <c r="G63" s="411"/>
      <c r="H63" s="411"/>
      <c r="I63" s="411"/>
      <c r="J63" s="411"/>
      <c r="M63" s="578"/>
      <c r="N63" s="578"/>
      <c r="O63" s="578"/>
      <c r="P63" s="578"/>
      <c r="Q63" s="578"/>
    </row>
    <row r="64" spans="2:24" s="412" customFormat="1" ht="9" customHeight="1" thickBot="1" x14ac:dyDescent="0.3">
      <c r="B64" s="411"/>
      <c r="C64" s="411"/>
      <c r="D64" s="411"/>
      <c r="E64" s="411"/>
      <c r="F64" s="411"/>
      <c r="G64" s="411"/>
      <c r="H64" s="411"/>
      <c r="I64" s="411"/>
      <c r="J64" s="411"/>
      <c r="M64" s="578"/>
      <c r="N64" s="578"/>
      <c r="O64" s="578"/>
      <c r="P64" s="578"/>
      <c r="Q64" s="578"/>
    </row>
    <row r="65" spans="2:17" s="412" customFormat="1" ht="16.5" thickBot="1" x14ac:dyDescent="0.3">
      <c r="B65" s="547" t="s">
        <v>2409</v>
      </c>
      <c r="C65" s="548"/>
      <c r="D65" s="548"/>
      <c r="E65" s="548"/>
      <c r="F65" s="548"/>
      <c r="G65" s="548"/>
      <c r="H65" s="548"/>
      <c r="I65" s="548"/>
      <c r="J65" s="549"/>
      <c r="M65" s="578"/>
      <c r="N65" s="578"/>
      <c r="O65" s="578"/>
      <c r="P65" s="578"/>
      <c r="Q65" s="578"/>
    </row>
    <row r="66" spans="2:17" s="445" customFormat="1" ht="20.100000000000001" customHeight="1" thickBot="1" x14ac:dyDescent="0.3">
      <c r="B66" s="550" t="s">
        <v>2410</v>
      </c>
      <c r="C66" s="551"/>
      <c r="D66" s="551"/>
      <c r="E66" s="551"/>
      <c r="F66" s="551"/>
      <c r="G66" s="551"/>
      <c r="H66" s="551"/>
      <c r="I66" s="551"/>
      <c r="J66" s="552">
        <f>+J62+J49</f>
        <v>14236904456.470001</v>
      </c>
      <c r="M66" s="578"/>
      <c r="N66" s="578"/>
      <c r="O66" s="578"/>
      <c r="P66" s="578"/>
      <c r="Q66" s="578"/>
    </row>
    <row r="67" spans="2:17" s="445" customFormat="1" ht="20.100000000000001" customHeight="1" thickBot="1" x14ac:dyDescent="0.3">
      <c r="B67" s="550" t="s">
        <v>2411</v>
      </c>
      <c r="C67" s="551"/>
      <c r="D67" s="551"/>
      <c r="E67" s="551"/>
      <c r="F67" s="551"/>
      <c r="G67" s="551"/>
      <c r="H67" s="551"/>
      <c r="I67" s="551"/>
      <c r="J67" s="552">
        <f>+ROUNDDOWN(J66*0.19,0)</f>
        <v>2705011846</v>
      </c>
      <c r="M67" s="578"/>
      <c r="N67" s="578"/>
      <c r="O67" s="578"/>
      <c r="P67" s="578"/>
      <c r="Q67" s="578"/>
    </row>
    <row r="68" spans="2:17" s="412" customFormat="1" ht="6" customHeight="1" thickBot="1" x14ac:dyDescent="0.3">
      <c r="M68" s="578"/>
      <c r="N68" s="578"/>
      <c r="O68" s="578"/>
      <c r="P68" s="578"/>
      <c r="Q68" s="578"/>
    </row>
    <row r="69" spans="2:17" s="412" customFormat="1" ht="15.75" customHeight="1" x14ac:dyDescent="0.25">
      <c r="B69" s="502" t="s">
        <v>2412</v>
      </c>
      <c r="C69" s="503"/>
      <c r="D69" s="503"/>
      <c r="E69" s="503"/>
      <c r="F69" s="503"/>
      <c r="G69" s="503"/>
      <c r="H69" s="503"/>
      <c r="I69" s="503"/>
      <c r="J69" s="504"/>
      <c r="M69" s="578"/>
      <c r="N69" s="578"/>
      <c r="O69" s="578"/>
      <c r="P69" s="578"/>
      <c r="Q69" s="578"/>
    </row>
    <row r="70" spans="2:17" s="412" customFormat="1" ht="32.450000000000003" customHeight="1" x14ac:dyDescent="0.25">
      <c r="B70" s="506" t="s">
        <v>2403</v>
      </c>
      <c r="C70" s="507"/>
      <c r="D70" s="507"/>
      <c r="E70" s="508" t="s">
        <v>4</v>
      </c>
      <c r="F70" s="509" t="s">
        <v>2380</v>
      </c>
      <c r="G70" s="509" t="s">
        <v>2378</v>
      </c>
      <c r="H70" s="510" t="s">
        <v>2404</v>
      </c>
      <c r="I70" s="511"/>
      <c r="J70" s="512" t="s">
        <v>2382</v>
      </c>
      <c r="M70" s="578"/>
      <c r="N70" s="578"/>
      <c r="O70" s="578"/>
      <c r="P70" s="578"/>
      <c r="Q70" s="578"/>
    </row>
    <row r="71" spans="2:17" s="445" customFormat="1" ht="20.100000000000001" customHeight="1" x14ac:dyDescent="0.25">
      <c r="B71" s="517" t="str">
        <f>+'[1]PPTO VIEJO'!C46</f>
        <v>Combustible maquinaria y equipos</v>
      </c>
      <c r="C71" s="518"/>
      <c r="D71" s="519"/>
      <c r="E71" s="520" t="str">
        <f>+'[1]PPTO VIEJO'!D46</f>
        <v>MONTO AGOTABLE</v>
      </c>
      <c r="F71" s="521">
        <f>+$J$10</f>
        <v>5.4</v>
      </c>
      <c r="G71" s="522">
        <f>+'[1]PPTO VIEJO'!E46</f>
        <v>1</v>
      </c>
      <c r="H71" s="523">
        <v>289037249.85000002</v>
      </c>
      <c r="I71" s="524"/>
      <c r="J71" s="525">
        <f>ROUND(G71*H71*F71,2)</f>
        <v>1560801149.1900001</v>
      </c>
      <c r="L71" s="526"/>
      <c r="M71" s="526"/>
      <c r="N71" s="578"/>
      <c r="O71" s="578"/>
      <c r="P71" s="578"/>
      <c r="Q71" s="578"/>
    </row>
    <row r="72" spans="2:17" s="445" customFormat="1" ht="27" customHeight="1" x14ac:dyDescent="0.25">
      <c r="B72" s="517" t="str">
        <f>+'[1]PPTO VIEJO'!C54</f>
        <v>Peajes movilización de maquinaria, en camabajas o desplazamiento de volquetas por Cundinamarca</v>
      </c>
      <c r="C72" s="518"/>
      <c r="D72" s="519"/>
      <c r="E72" s="520" t="str">
        <f>+'[1]PPTO VIEJO'!D54</f>
        <v>MONTO AGOTABLE</v>
      </c>
      <c r="F72" s="521">
        <f>+$J$10</f>
        <v>5.4</v>
      </c>
      <c r="G72" s="522">
        <v>1</v>
      </c>
      <c r="H72" s="523">
        <v>5361387.4219399998</v>
      </c>
      <c r="I72" s="524"/>
      <c r="J72" s="525">
        <f>ROUND(G72*H72*F72,2)</f>
        <v>28951492.079999998</v>
      </c>
      <c r="L72" s="526"/>
      <c r="M72" s="526"/>
      <c r="N72" s="578"/>
      <c r="O72" s="578"/>
      <c r="P72" s="578"/>
      <c r="Q72" s="578"/>
    </row>
    <row r="73" spans="2:17" s="445" customFormat="1" ht="26.25" customHeight="1" thickBot="1" x14ac:dyDescent="0.3">
      <c r="B73" s="553" t="s">
        <v>2413</v>
      </c>
      <c r="C73" s="554"/>
      <c r="D73" s="555"/>
      <c r="E73" s="556" t="s">
        <v>30</v>
      </c>
      <c r="F73" s="557" t="s">
        <v>31</v>
      </c>
      <c r="G73" s="557">
        <v>1</v>
      </c>
      <c r="H73" s="558">
        <v>468331056.16606933</v>
      </c>
      <c r="I73" s="559"/>
      <c r="J73" s="560">
        <f>ROUND(G73*H73,2)</f>
        <v>468331056.17000002</v>
      </c>
      <c r="M73" s="578"/>
      <c r="N73" s="578"/>
      <c r="O73" s="578"/>
      <c r="P73" s="578"/>
      <c r="Q73" s="578"/>
    </row>
    <row r="74" spans="2:17" s="445" customFormat="1" ht="20.100000000000001" customHeight="1" thickBot="1" x14ac:dyDescent="0.3">
      <c r="B74" s="550" t="s">
        <v>2414</v>
      </c>
      <c r="C74" s="551"/>
      <c r="D74" s="551"/>
      <c r="E74" s="551"/>
      <c r="F74" s="551"/>
      <c r="G74" s="551"/>
      <c r="H74" s="551"/>
      <c r="I74" s="551"/>
      <c r="J74" s="561">
        <f>+SUM(J71:J73)</f>
        <v>2058083697.4400001</v>
      </c>
      <c r="L74" s="578"/>
      <c r="M74" s="578"/>
      <c r="N74" s="578"/>
      <c r="O74" s="578"/>
      <c r="P74" s="578"/>
      <c r="Q74" s="578"/>
    </row>
    <row r="75" spans="2:17" s="412" customFormat="1" ht="6" customHeight="1" thickBot="1" x14ac:dyDescent="0.3">
      <c r="M75" s="578"/>
      <c r="N75" s="578"/>
      <c r="O75" s="578"/>
      <c r="P75" s="578"/>
      <c r="Q75" s="578"/>
    </row>
    <row r="76" spans="2:17" s="412" customFormat="1" ht="20.100000000000001" customHeight="1" thickBot="1" x14ac:dyDescent="0.3">
      <c r="B76" s="497" t="s">
        <v>2415</v>
      </c>
      <c r="C76" s="498"/>
      <c r="D76" s="498"/>
      <c r="E76" s="498"/>
      <c r="F76" s="498"/>
      <c r="G76" s="498"/>
      <c r="H76" s="498"/>
      <c r="I76" s="498"/>
      <c r="J76" s="499">
        <f>+ROUND(J66+J67+J74,0)</f>
        <v>19000000000</v>
      </c>
      <c r="L76" s="562"/>
      <c r="M76" s="578"/>
      <c r="N76" s="578"/>
      <c r="O76" s="578"/>
      <c r="P76" s="578"/>
      <c r="Q76" s="578"/>
    </row>
    <row r="77" spans="2:17" s="412" customFormat="1" ht="15" x14ac:dyDescent="0.25">
      <c r="M77" s="580"/>
      <c r="N77" s="578"/>
      <c r="O77" s="578"/>
      <c r="P77" s="578"/>
      <c r="Q77" s="578"/>
    </row>
    <row r="78" spans="2:17" s="412" customFormat="1" ht="15" x14ac:dyDescent="0.25">
      <c r="M78" s="578"/>
      <c r="N78" s="578"/>
      <c r="O78" s="578"/>
      <c r="P78" s="578"/>
      <c r="Q78" s="578"/>
    </row>
    <row r="79" spans="2:17" s="412" customFormat="1" ht="15" x14ac:dyDescent="0.25">
      <c r="M79" s="578"/>
      <c r="N79" s="578"/>
      <c r="O79" s="578"/>
      <c r="P79" s="578"/>
      <c r="Q79" s="578"/>
    </row>
    <row r="80" spans="2:17" s="412" customFormat="1" ht="15" x14ac:dyDescent="0.25">
      <c r="L80" s="505"/>
      <c r="M80" s="578"/>
      <c r="N80" s="578"/>
      <c r="O80" s="578"/>
      <c r="P80" s="578"/>
      <c r="Q80" s="578"/>
    </row>
    <row r="81" spans="2:17" s="412" customFormat="1" ht="29.25" customHeight="1" x14ac:dyDescent="0.25">
      <c r="B81" s="563" t="s">
        <v>2425</v>
      </c>
      <c r="C81" s="563"/>
      <c r="D81" s="563"/>
      <c r="E81" s="563"/>
      <c r="F81" s="563"/>
      <c r="G81" s="563"/>
      <c r="H81" s="563"/>
      <c r="I81" s="563"/>
      <c r="J81" s="563"/>
      <c r="M81" s="578"/>
      <c r="N81" s="578"/>
      <c r="O81" s="578"/>
      <c r="P81" s="578"/>
      <c r="Q81" s="578"/>
    </row>
    <row r="82" spans="2:17" s="412" customFormat="1" ht="39.950000000000003" customHeight="1" x14ac:dyDescent="0.25">
      <c r="B82" s="563" t="s">
        <v>2416</v>
      </c>
      <c r="C82" s="563"/>
      <c r="D82" s="563"/>
      <c r="E82" s="563"/>
      <c r="F82" s="563"/>
      <c r="G82" s="563"/>
      <c r="H82" s="563"/>
      <c r="I82" s="563"/>
      <c r="J82" s="563"/>
      <c r="M82" s="578"/>
      <c r="N82" s="578"/>
      <c r="O82" s="578"/>
      <c r="P82" s="578"/>
      <c r="Q82" s="578"/>
    </row>
    <row r="83" spans="2:17" s="412" customFormat="1" ht="20.100000000000001" customHeight="1" x14ac:dyDescent="0.25">
      <c r="B83" s="563" t="s">
        <v>2417</v>
      </c>
      <c r="C83" s="563"/>
      <c r="D83" s="563"/>
      <c r="E83" s="563"/>
      <c r="F83" s="563"/>
      <c r="G83" s="563"/>
      <c r="H83" s="563"/>
      <c r="I83" s="563"/>
      <c r="J83" s="563"/>
      <c r="M83" s="578"/>
      <c r="N83" s="578"/>
      <c r="O83" s="578"/>
      <c r="P83" s="578"/>
      <c r="Q83" s="578"/>
    </row>
    <row r="84" spans="2:17" s="412" customFormat="1" ht="39.950000000000003" customHeight="1" x14ac:dyDescent="0.25">
      <c r="B84" s="563" t="s">
        <v>2418</v>
      </c>
      <c r="C84" s="563"/>
      <c r="D84" s="563"/>
      <c r="E84" s="563"/>
      <c r="F84" s="563"/>
      <c r="G84" s="563"/>
      <c r="H84" s="563"/>
      <c r="I84" s="563"/>
      <c r="J84" s="563"/>
      <c r="M84" s="578"/>
      <c r="N84" s="578"/>
      <c r="O84" s="578"/>
      <c r="P84" s="578"/>
      <c r="Q84" s="578"/>
    </row>
    <row r="85" spans="2:17" ht="39.950000000000003" customHeight="1" x14ac:dyDescent="0.25">
      <c r="B85" s="563" t="s">
        <v>2419</v>
      </c>
      <c r="C85" s="563"/>
      <c r="D85" s="563"/>
      <c r="E85" s="563"/>
      <c r="F85" s="563"/>
      <c r="G85" s="563"/>
      <c r="H85" s="563"/>
      <c r="I85" s="563"/>
      <c r="J85" s="563"/>
      <c r="M85" s="578"/>
      <c r="N85" s="578"/>
      <c r="O85" s="578"/>
      <c r="P85" s="578"/>
      <c r="Q85" s="578"/>
    </row>
    <row r="86" spans="2:17" ht="30" customHeight="1" x14ac:dyDescent="0.2">
      <c r="B86" s="563" t="s">
        <v>2420</v>
      </c>
      <c r="C86" s="563"/>
      <c r="D86" s="563"/>
      <c r="E86" s="563"/>
      <c r="F86" s="563"/>
      <c r="G86" s="563"/>
      <c r="H86" s="563"/>
      <c r="I86" s="563"/>
      <c r="J86" s="563"/>
    </row>
    <row r="87" spans="2:17" ht="22.5" customHeight="1" x14ac:dyDescent="0.2">
      <c r="B87" s="563" t="s">
        <v>2421</v>
      </c>
      <c r="C87" s="563"/>
      <c r="D87" s="563"/>
      <c r="E87" s="563"/>
      <c r="F87" s="563"/>
      <c r="G87" s="563"/>
      <c r="H87" s="563"/>
      <c r="I87" s="563"/>
      <c r="J87" s="563"/>
    </row>
    <row r="88" spans="2:17" x14ac:dyDescent="0.2">
      <c r="B88" s="563" t="s">
        <v>2426</v>
      </c>
      <c r="C88" s="563"/>
      <c r="D88" s="563"/>
      <c r="E88" s="563"/>
      <c r="F88" s="563"/>
      <c r="G88" s="563"/>
      <c r="H88" s="563"/>
      <c r="I88" s="563"/>
      <c r="J88" s="563"/>
    </row>
  </sheetData>
  <mergeCells count="64">
    <mergeCell ref="B87:J87"/>
    <mergeCell ref="B88:J88"/>
    <mergeCell ref="B81:J81"/>
    <mergeCell ref="B82:J82"/>
    <mergeCell ref="B83:J83"/>
    <mergeCell ref="B84:J84"/>
    <mergeCell ref="B85:J85"/>
    <mergeCell ref="B86:J86"/>
    <mergeCell ref="B72:D72"/>
    <mergeCell ref="H72:I72"/>
    <mergeCell ref="B73:D73"/>
    <mergeCell ref="H73:I73"/>
    <mergeCell ref="B74:I74"/>
    <mergeCell ref="B76:I76"/>
    <mergeCell ref="B67:I67"/>
    <mergeCell ref="B69:J69"/>
    <mergeCell ref="B70:D70"/>
    <mergeCell ref="H70:I70"/>
    <mergeCell ref="B71:D71"/>
    <mergeCell ref="H71:I71"/>
    <mergeCell ref="B61:D61"/>
    <mergeCell ref="H61:I61"/>
    <mergeCell ref="U61:V61"/>
    <mergeCell ref="B62:I62"/>
    <mergeCell ref="B65:J65"/>
    <mergeCell ref="B66:I66"/>
    <mergeCell ref="B59:D59"/>
    <mergeCell ref="H59:I59"/>
    <mergeCell ref="U59:V59"/>
    <mergeCell ref="B60:D60"/>
    <mergeCell ref="H60:I60"/>
    <mergeCell ref="U60:V60"/>
    <mergeCell ref="B56:D56"/>
    <mergeCell ref="H56:I56"/>
    <mergeCell ref="U56:V56"/>
    <mergeCell ref="B57:D57"/>
    <mergeCell ref="H57:I57"/>
    <mergeCell ref="U57:V57"/>
    <mergeCell ref="B53:J53"/>
    <mergeCell ref="B54:D54"/>
    <mergeCell ref="H54:I54"/>
    <mergeCell ref="U54:V54"/>
    <mergeCell ref="B55:D55"/>
    <mergeCell ref="H55:I55"/>
    <mergeCell ref="U55:V55"/>
    <mergeCell ref="B45:D45"/>
    <mergeCell ref="C46:D46"/>
    <mergeCell ref="C47:D47"/>
    <mergeCell ref="B49:I49"/>
    <mergeCell ref="B51:J51"/>
    <mergeCell ref="B52:D52"/>
    <mergeCell ref="H52:I52"/>
    <mergeCell ref="C10:E10"/>
    <mergeCell ref="F10:G10"/>
    <mergeCell ref="B13:J13"/>
    <mergeCell ref="B15:J15"/>
    <mergeCell ref="B24:J24"/>
    <mergeCell ref="B44:J44"/>
    <mergeCell ref="B2:C6"/>
    <mergeCell ref="D2:H6"/>
    <mergeCell ref="I2:J6"/>
    <mergeCell ref="B8:J8"/>
    <mergeCell ref="B9:E9"/>
    <mergeCell ref="F9:G9"/>
  </mergeCells>
  <pageMargins left="0.7" right="0.7" top="0.75" bottom="0.75" header="0.3" footer="0.3"/>
  <pageSetup paperSize="9" scale="2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3FE7A-F4C0-4E7B-A256-41F38131527C}">
  <dimension ref="A1:C23"/>
  <sheetViews>
    <sheetView view="pageBreakPreview" zoomScaleNormal="90" workbookViewId="0">
      <pane xSplit="1" topLeftCell="B1" activePane="topRight" state="frozen"/>
      <selection activeCell="E16" sqref="E16"/>
      <selection pane="topRight" activeCell="G8" sqref="G8"/>
    </sheetView>
  </sheetViews>
  <sheetFormatPr baseColWidth="10" defaultColWidth="11.42578125" defaultRowHeight="15" x14ac:dyDescent="0.25"/>
  <cols>
    <col min="1" max="1" width="50.7109375" style="578" bestFit="1" customWidth="1"/>
    <col min="2" max="2" width="10.28515625" style="578" bestFit="1" customWidth="1"/>
    <col min="3" max="3" width="17" style="578" bestFit="1" customWidth="1"/>
    <col min="4" max="16384" width="11.42578125" style="578"/>
  </cols>
  <sheetData>
    <row r="1" spans="1:3" s="576" customFormat="1" ht="25.5" x14ac:dyDescent="0.25">
      <c r="A1" s="571" t="s">
        <v>3</v>
      </c>
      <c r="B1" s="571" t="s">
        <v>4</v>
      </c>
      <c r="C1" s="572" t="s">
        <v>82</v>
      </c>
    </row>
    <row r="2" spans="1:3" x14ac:dyDescent="0.25">
      <c r="A2" s="573" t="s">
        <v>864</v>
      </c>
      <c r="B2" s="574" t="s">
        <v>27</v>
      </c>
      <c r="C2" s="577">
        <v>1025013.0000000001</v>
      </c>
    </row>
    <row r="3" spans="1:3" x14ac:dyDescent="0.25">
      <c r="A3" s="573" t="s">
        <v>14</v>
      </c>
      <c r="B3" s="574" t="s">
        <v>27</v>
      </c>
      <c r="C3" s="577">
        <v>1000000</v>
      </c>
    </row>
    <row r="4" spans="1:3" x14ac:dyDescent="0.25">
      <c r="A4" s="573" t="s">
        <v>2362</v>
      </c>
      <c r="B4" s="574" t="s">
        <v>27</v>
      </c>
      <c r="C4" s="577">
        <v>1025013.0000000001</v>
      </c>
    </row>
    <row r="5" spans="1:3" x14ac:dyDescent="0.25">
      <c r="A5" s="573" t="s">
        <v>2363</v>
      </c>
      <c r="B5" s="574" t="s">
        <v>27</v>
      </c>
      <c r="C5" s="577">
        <v>1226892.1896000002</v>
      </c>
    </row>
    <row r="6" spans="1:3" x14ac:dyDescent="0.25">
      <c r="A6" s="573" t="s">
        <v>2387</v>
      </c>
      <c r="B6" s="574" t="s">
        <v>27</v>
      </c>
      <c r="C6" s="577">
        <v>1010381.8032000001</v>
      </c>
    </row>
    <row r="7" spans="1:3" x14ac:dyDescent="0.25">
      <c r="A7" s="573" t="s">
        <v>2367</v>
      </c>
      <c r="B7" s="574" t="s">
        <v>27</v>
      </c>
      <c r="C7" s="577">
        <v>1010381.8032000001</v>
      </c>
    </row>
    <row r="8" spans="1:3" x14ac:dyDescent="0.25">
      <c r="A8" s="573" t="s">
        <v>2366</v>
      </c>
      <c r="B8" s="574" t="s">
        <v>27</v>
      </c>
      <c r="C8" s="577">
        <v>1010381.8032000001</v>
      </c>
    </row>
    <row r="9" spans="1:3" x14ac:dyDescent="0.25">
      <c r="A9" s="573" t="s">
        <v>873</v>
      </c>
      <c r="B9" s="574" t="s">
        <v>27</v>
      </c>
      <c r="C9" s="577">
        <v>1226892.1896000002</v>
      </c>
    </row>
    <row r="10" spans="1:3" x14ac:dyDescent="0.25">
      <c r="A10" s="573" t="s">
        <v>2360</v>
      </c>
      <c r="B10" s="574" t="s">
        <v>27</v>
      </c>
      <c r="C10" s="577">
        <v>1226892.1896000002</v>
      </c>
    </row>
    <row r="11" spans="1:3" x14ac:dyDescent="0.25">
      <c r="A11" s="573" t="s">
        <v>2320</v>
      </c>
      <c r="B11" s="574" t="s">
        <v>27</v>
      </c>
      <c r="C11" s="577">
        <v>1136679.5286000001</v>
      </c>
    </row>
    <row r="12" spans="1:3" x14ac:dyDescent="0.25">
      <c r="A12" s="573" t="s">
        <v>2321</v>
      </c>
      <c r="B12" s="574" t="s">
        <v>27</v>
      </c>
      <c r="C12" s="577">
        <v>1010381.8032000001</v>
      </c>
    </row>
    <row r="13" spans="1:3" x14ac:dyDescent="0.25">
      <c r="A13" s="573" t="s">
        <v>2368</v>
      </c>
      <c r="B13" s="574" t="s">
        <v>27</v>
      </c>
      <c r="C13" s="577">
        <v>1010381.8032000001</v>
      </c>
    </row>
    <row r="14" spans="1:3" x14ac:dyDescent="0.25">
      <c r="A14" s="573" t="s">
        <v>2422</v>
      </c>
      <c r="B14" s="574" t="s">
        <v>27</v>
      </c>
      <c r="C14" s="577">
        <v>1010381.8032000001</v>
      </c>
    </row>
    <row r="15" spans="1:3" x14ac:dyDescent="0.25">
      <c r="A15" s="573" t="s">
        <v>2365</v>
      </c>
      <c r="B15" s="574" t="s">
        <v>27</v>
      </c>
      <c r="C15" s="577">
        <v>1010381.8032000001</v>
      </c>
    </row>
    <row r="16" spans="1:3" x14ac:dyDescent="0.25">
      <c r="A16" s="573" t="s">
        <v>2423</v>
      </c>
      <c r="B16" s="574" t="s">
        <v>27</v>
      </c>
      <c r="C16" s="577">
        <v>1010381.8032000001</v>
      </c>
    </row>
    <row r="17" spans="1:3" x14ac:dyDescent="0.25">
      <c r="A17" s="573" t="s">
        <v>2369</v>
      </c>
      <c r="B17" s="574" t="s">
        <v>27</v>
      </c>
      <c r="C17" s="577">
        <v>1010381.8032000001</v>
      </c>
    </row>
    <row r="18" spans="1:3" x14ac:dyDescent="0.25">
      <c r="A18" s="573" t="s">
        <v>2424</v>
      </c>
      <c r="B18" s="574" t="s">
        <v>27</v>
      </c>
      <c r="C18" s="577">
        <v>1010381.8032000001</v>
      </c>
    </row>
    <row r="19" spans="1:3" x14ac:dyDescent="0.25">
      <c r="A19" s="573" t="s">
        <v>18</v>
      </c>
      <c r="B19" s="574" t="s">
        <v>27</v>
      </c>
      <c r="C19" s="577">
        <v>1010381.8032000001</v>
      </c>
    </row>
    <row r="20" spans="1:3" x14ac:dyDescent="0.25">
      <c r="A20" s="573" t="s">
        <v>19</v>
      </c>
      <c r="B20" s="574" t="s">
        <v>27</v>
      </c>
      <c r="C20" s="577">
        <v>1136679.5286000001</v>
      </c>
    </row>
    <row r="21" spans="1:3" x14ac:dyDescent="0.25">
      <c r="A21" s="579" t="s">
        <v>2385</v>
      </c>
      <c r="B21" s="574" t="s">
        <v>27</v>
      </c>
      <c r="C21" s="577">
        <v>1226892.1896000002</v>
      </c>
    </row>
    <row r="22" spans="1:3" x14ac:dyDescent="0.25">
      <c r="A22" s="579" t="s">
        <v>2364</v>
      </c>
      <c r="B22" s="574" t="s">
        <v>27</v>
      </c>
      <c r="C22" s="577">
        <v>808305.67290000012</v>
      </c>
    </row>
    <row r="23" spans="1:3" x14ac:dyDescent="0.25">
      <c r="A23" s="579" t="s">
        <v>863</v>
      </c>
      <c r="B23" s="574" t="s">
        <v>27</v>
      </c>
      <c r="C23" s="577">
        <v>660000</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1B05-BA5C-48C9-A621-2FED09FC8F2F}">
  <dimension ref="A1:L26"/>
  <sheetViews>
    <sheetView view="pageBreakPreview" zoomScaleNormal="85" zoomScaleSheetLayoutView="100" workbookViewId="0">
      <selection activeCell="B11" sqref="B11"/>
    </sheetView>
  </sheetViews>
  <sheetFormatPr baseColWidth="10" defaultColWidth="11.42578125" defaultRowHeight="15" x14ac:dyDescent="0.25"/>
  <cols>
    <col min="1" max="1" width="92.5703125" customWidth="1"/>
    <col min="2" max="2" width="8.140625" bestFit="1" customWidth="1"/>
    <col min="3" max="3" width="25.42578125" bestFit="1" customWidth="1"/>
    <col min="4" max="4" width="24.5703125" customWidth="1"/>
    <col min="5" max="5" width="29.85546875" customWidth="1"/>
    <col min="6" max="7" width="12" bestFit="1" customWidth="1"/>
    <col min="8" max="8" width="16.7109375" bestFit="1" customWidth="1"/>
    <col min="10" max="10" width="13" bestFit="1" customWidth="1"/>
    <col min="12" max="12" width="14" bestFit="1" customWidth="1"/>
  </cols>
  <sheetData>
    <row r="1" spans="1:12" x14ac:dyDescent="0.25">
      <c r="A1" s="571" t="s">
        <v>2350</v>
      </c>
      <c r="B1" s="571" t="s">
        <v>4</v>
      </c>
      <c r="C1" s="572" t="s">
        <v>82</v>
      </c>
      <c r="E1" s="564"/>
    </row>
    <row r="2" spans="1:12" x14ac:dyDescent="0.25">
      <c r="A2" s="573" t="s">
        <v>2351</v>
      </c>
      <c r="B2" s="574" t="s">
        <v>2352</v>
      </c>
      <c r="C2" s="575">
        <v>210000</v>
      </c>
      <c r="F2" s="338"/>
      <c r="G2" s="338"/>
      <c r="H2" s="338"/>
      <c r="I2" s="565"/>
    </row>
    <row r="3" spans="1:12" x14ac:dyDescent="0.25">
      <c r="A3" s="573" t="s">
        <v>2353</v>
      </c>
      <c r="B3" s="574" t="s">
        <v>2352</v>
      </c>
      <c r="C3" s="575">
        <v>143000</v>
      </c>
      <c r="F3" s="338"/>
      <c r="G3" s="338"/>
      <c r="H3" s="338"/>
      <c r="I3" s="565"/>
    </row>
    <row r="4" spans="1:12" x14ac:dyDescent="0.25">
      <c r="A4" s="573" t="s">
        <v>2354</v>
      </c>
      <c r="B4" s="574" t="s">
        <v>2352</v>
      </c>
      <c r="C4" s="575">
        <v>148000</v>
      </c>
      <c r="F4" s="338"/>
      <c r="G4" s="338"/>
      <c r="H4" s="338"/>
      <c r="I4" s="565"/>
    </row>
    <row r="5" spans="1:12" x14ac:dyDescent="0.25">
      <c r="A5" s="573" t="s">
        <v>2355</v>
      </c>
      <c r="B5" s="574" t="s">
        <v>2356</v>
      </c>
      <c r="C5" s="575">
        <v>720000</v>
      </c>
      <c r="F5" s="338"/>
      <c r="G5" s="338"/>
      <c r="H5" s="338"/>
      <c r="I5" s="565"/>
    </row>
    <row r="6" spans="1:12" x14ac:dyDescent="0.25">
      <c r="A6" s="573" t="s">
        <v>2361</v>
      </c>
      <c r="B6" s="574" t="s">
        <v>2357</v>
      </c>
      <c r="C6" s="575">
        <v>2377</v>
      </c>
      <c r="F6" s="338"/>
      <c r="G6" s="338"/>
      <c r="H6" s="338"/>
      <c r="I6" s="565"/>
    </row>
    <row r="7" spans="1:12" x14ac:dyDescent="0.25">
      <c r="A7" s="573" t="s">
        <v>2427</v>
      </c>
      <c r="B7" s="574" t="s">
        <v>2352</v>
      </c>
      <c r="C7" s="575">
        <v>178000</v>
      </c>
      <c r="F7" s="338"/>
      <c r="G7" s="338"/>
      <c r="H7" s="338"/>
      <c r="I7" s="565"/>
      <c r="J7" s="338"/>
      <c r="K7" s="340"/>
      <c r="L7" s="339"/>
    </row>
    <row r="8" spans="1:12" x14ac:dyDescent="0.25">
      <c r="A8" s="573" t="s">
        <v>2428</v>
      </c>
      <c r="B8" s="574" t="s">
        <v>2352</v>
      </c>
      <c r="C8" s="575">
        <v>225000</v>
      </c>
      <c r="F8" s="338"/>
      <c r="G8" s="338"/>
      <c r="H8" s="338"/>
      <c r="I8" s="565"/>
    </row>
    <row r="9" spans="1:12" x14ac:dyDescent="0.25">
      <c r="A9" s="573" t="s">
        <v>2358</v>
      </c>
      <c r="B9" s="574" t="s">
        <v>2356</v>
      </c>
      <c r="C9" s="575">
        <v>1000000</v>
      </c>
      <c r="F9" s="338"/>
      <c r="G9" s="338"/>
      <c r="H9" s="338"/>
      <c r="I9" s="565"/>
    </row>
    <row r="10" spans="1:12" x14ac:dyDescent="0.25">
      <c r="A10" s="573" t="s">
        <v>2359</v>
      </c>
      <c r="B10" s="574" t="s">
        <v>2352</v>
      </c>
      <c r="C10" s="575">
        <v>120000</v>
      </c>
      <c r="F10" s="338"/>
      <c r="G10" s="338"/>
      <c r="H10" s="338"/>
      <c r="I10" s="565"/>
    </row>
    <row r="11" spans="1:12" ht="51" x14ac:dyDescent="0.25">
      <c r="A11" s="573" t="s">
        <v>2429</v>
      </c>
      <c r="B11" s="574" t="s">
        <v>2430</v>
      </c>
      <c r="C11" s="575">
        <v>241738</v>
      </c>
    </row>
    <row r="12" spans="1:12" ht="63.75" x14ac:dyDescent="0.25">
      <c r="A12" s="573" t="s">
        <v>2431</v>
      </c>
      <c r="B12" s="574" t="s">
        <v>2430</v>
      </c>
      <c r="C12" s="575">
        <v>138903</v>
      </c>
    </row>
    <row r="13" spans="1:12" ht="51" x14ac:dyDescent="0.25">
      <c r="A13" s="573" t="s">
        <v>2432</v>
      </c>
      <c r="B13" s="574" t="s">
        <v>2352</v>
      </c>
      <c r="C13" s="575">
        <v>338187</v>
      </c>
    </row>
    <row r="14" spans="1:12" ht="51" x14ac:dyDescent="0.25">
      <c r="A14" s="573" t="s">
        <v>2433</v>
      </c>
      <c r="B14" s="574" t="s">
        <v>2352</v>
      </c>
      <c r="C14" s="575">
        <v>333525</v>
      </c>
    </row>
    <row r="15" spans="1:12" ht="38.25" x14ac:dyDescent="0.25">
      <c r="A15" s="573" t="s">
        <v>2434</v>
      </c>
      <c r="B15" s="574" t="s">
        <v>2352</v>
      </c>
      <c r="C15" s="575">
        <v>333200</v>
      </c>
    </row>
    <row r="16" spans="1:12" ht="38.25" x14ac:dyDescent="0.25">
      <c r="A16" s="573" t="s">
        <v>2435</v>
      </c>
      <c r="B16" s="574" t="s">
        <v>2352</v>
      </c>
      <c r="C16" s="575">
        <v>208500</v>
      </c>
    </row>
    <row r="17" spans="1:3" ht="38.25" x14ac:dyDescent="0.25">
      <c r="A17" s="573" t="s">
        <v>2436</v>
      </c>
      <c r="B17" s="574" t="s">
        <v>2356</v>
      </c>
      <c r="C17" s="575">
        <v>178500</v>
      </c>
    </row>
    <row r="18" spans="1:3" ht="51" x14ac:dyDescent="0.25">
      <c r="A18" s="573" t="s">
        <v>2437</v>
      </c>
      <c r="B18" s="574" t="s">
        <v>2356</v>
      </c>
      <c r="C18" s="575">
        <v>1350000</v>
      </c>
    </row>
    <row r="19" spans="1:3" ht="51" x14ac:dyDescent="0.25">
      <c r="A19" s="573" t="s">
        <v>2438</v>
      </c>
      <c r="B19" s="574" t="s">
        <v>2356</v>
      </c>
      <c r="C19" s="575">
        <v>2150000</v>
      </c>
    </row>
    <row r="20" spans="1:3" ht="38.25" x14ac:dyDescent="0.25">
      <c r="A20" s="573" t="s">
        <v>2439</v>
      </c>
      <c r="B20" s="574" t="s">
        <v>2352</v>
      </c>
      <c r="C20" s="575">
        <v>416500</v>
      </c>
    </row>
    <row r="21" spans="1:3" x14ac:dyDescent="0.25">
      <c r="A21" s="573" t="s">
        <v>2440</v>
      </c>
      <c r="B21" s="574" t="s">
        <v>10</v>
      </c>
      <c r="C21" s="575">
        <v>2380000</v>
      </c>
    </row>
    <row r="22" spans="1:3" ht="38.25" x14ac:dyDescent="0.25">
      <c r="A22" s="573" t="s">
        <v>2441</v>
      </c>
      <c r="B22" s="574" t="s">
        <v>2442</v>
      </c>
      <c r="C22" s="575">
        <v>5593</v>
      </c>
    </row>
    <row r="23" spans="1:3" ht="38.25" x14ac:dyDescent="0.25">
      <c r="A23" s="573" t="s">
        <v>2443</v>
      </c>
      <c r="B23" s="574" t="s">
        <v>2442</v>
      </c>
      <c r="C23" s="575">
        <v>10115</v>
      </c>
    </row>
    <row r="24" spans="1:3" x14ac:dyDescent="0.25">
      <c r="A24" s="573" t="s">
        <v>2444</v>
      </c>
      <c r="B24" s="574" t="s">
        <v>2352</v>
      </c>
      <c r="C24" s="575">
        <v>355017</v>
      </c>
    </row>
    <row r="25" spans="1:3" x14ac:dyDescent="0.25">
      <c r="A25" s="573" t="s">
        <v>2445</v>
      </c>
      <c r="B25" s="574" t="s">
        <v>2352</v>
      </c>
      <c r="C25" s="575">
        <v>442680</v>
      </c>
    </row>
    <row r="26" spans="1:3" x14ac:dyDescent="0.25">
      <c r="A26" s="573" t="s">
        <v>2446</v>
      </c>
      <c r="B26" s="574" t="s">
        <v>2352</v>
      </c>
      <c r="C26" s="575">
        <v>309797</v>
      </c>
    </row>
  </sheetData>
  <protectedRanges>
    <protectedRange algorithmName="SHA-512" hashValue="gH2L9A81JIRjzJesJ3pUFoLap6VbkuNWUMjcxvdaiHi7XGcLqqgFn74lsq7DPPUBFVryEAx06v4wUX9uEVZ+FA==" saltValue="EW7uY5GTJrixsxmQ5pGeTg==" spinCount="100000" sqref="A1:C2 A3:B6 C3:C10" name="Rango1"/>
  </protectedRanges>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8C1F7-F722-49DD-8DA8-EF64E14451F6}">
  <sheetPr>
    <pageSetUpPr fitToPage="1"/>
  </sheetPr>
  <dimension ref="A1:M1187"/>
  <sheetViews>
    <sheetView view="pageBreakPreview" zoomScaleNormal="100" zoomScaleSheetLayoutView="100" workbookViewId="0">
      <selection activeCell="F1" sqref="F1"/>
    </sheetView>
  </sheetViews>
  <sheetFormatPr baseColWidth="10" defaultColWidth="14.42578125" defaultRowHeight="12.75" x14ac:dyDescent="0.2"/>
  <cols>
    <col min="1" max="1" width="13.28515625" style="76" customWidth="1"/>
    <col min="2" max="2" width="24.140625" style="336" bestFit="1" customWidth="1"/>
    <col min="3" max="3" width="56.42578125" style="337" customWidth="1"/>
    <col min="4" max="4" width="11.42578125" style="76" customWidth="1"/>
    <col min="5" max="5" width="22" style="76" bestFit="1" customWidth="1"/>
    <col min="6" max="6" width="24.85546875" style="570" customWidth="1"/>
    <col min="7" max="7" width="11.7109375" style="570" bestFit="1" customWidth="1"/>
    <col min="8" max="8" width="17.28515625" style="570" customWidth="1"/>
    <col min="9" max="11" width="8" style="76" customWidth="1"/>
    <col min="12" max="16384" width="14.42578125" style="76"/>
  </cols>
  <sheetData>
    <row r="1" spans="1:13" ht="32.25" customHeight="1" x14ac:dyDescent="0.2">
      <c r="A1" s="581" t="s">
        <v>861</v>
      </c>
      <c r="B1" s="582"/>
      <c r="C1" s="582"/>
      <c r="D1" s="583"/>
      <c r="E1" s="584"/>
      <c r="F1" s="585"/>
      <c r="G1" s="585"/>
      <c r="H1" s="585"/>
      <c r="I1" s="1"/>
      <c r="J1" s="1"/>
      <c r="K1" s="1"/>
      <c r="L1" s="1"/>
      <c r="M1" s="1"/>
    </row>
    <row r="2" spans="1:13" ht="12.75" customHeight="1" x14ac:dyDescent="0.2">
      <c r="A2" s="586" t="s">
        <v>2447</v>
      </c>
      <c r="B2" s="587"/>
      <c r="C2" s="587"/>
      <c r="D2" s="587"/>
      <c r="E2" s="588"/>
      <c r="F2" s="585"/>
      <c r="G2" s="585"/>
      <c r="H2" s="585"/>
      <c r="I2" s="1"/>
      <c r="J2" s="1"/>
      <c r="K2" s="1"/>
      <c r="L2" s="1"/>
      <c r="M2" s="1"/>
    </row>
    <row r="3" spans="1:13" s="77" customFormat="1" ht="25.5" x14ac:dyDescent="0.2">
      <c r="A3" s="589" t="s">
        <v>83</v>
      </c>
      <c r="B3" s="589" t="s">
        <v>84</v>
      </c>
      <c r="C3" s="589" t="s">
        <v>85</v>
      </c>
      <c r="D3" s="589" t="s">
        <v>86</v>
      </c>
      <c r="E3" s="590" t="s">
        <v>87</v>
      </c>
      <c r="F3" s="585"/>
      <c r="G3" s="585"/>
      <c r="H3" s="591"/>
      <c r="I3" s="1"/>
      <c r="J3" s="1"/>
      <c r="K3" s="1"/>
      <c r="L3" s="1"/>
      <c r="M3" s="1"/>
    </row>
    <row r="4" spans="1:13" x14ac:dyDescent="0.2">
      <c r="A4" s="592" t="s">
        <v>874</v>
      </c>
      <c r="B4" s="593" t="s">
        <v>88</v>
      </c>
      <c r="C4" s="594" t="s">
        <v>89</v>
      </c>
      <c r="D4" s="593" t="s">
        <v>86</v>
      </c>
      <c r="E4" s="595">
        <v>8245103.4432000006</v>
      </c>
      <c r="F4" s="596"/>
      <c r="G4" s="596"/>
      <c r="H4" s="596"/>
      <c r="I4" s="1"/>
      <c r="J4" s="1"/>
      <c r="K4" s="1"/>
      <c r="L4" s="1"/>
      <c r="M4" s="1"/>
    </row>
    <row r="5" spans="1:13" x14ac:dyDescent="0.2">
      <c r="A5" s="592" t="s">
        <v>875</v>
      </c>
      <c r="B5" s="597"/>
      <c r="C5" s="598" t="s">
        <v>90</v>
      </c>
      <c r="D5" s="593" t="s">
        <v>86</v>
      </c>
      <c r="E5" s="595">
        <v>60536.736000000004</v>
      </c>
      <c r="F5" s="596"/>
      <c r="G5" s="596"/>
      <c r="H5" s="596"/>
      <c r="I5" s="1"/>
      <c r="J5" s="1"/>
      <c r="K5" s="1"/>
      <c r="L5" s="1"/>
      <c r="M5" s="1"/>
    </row>
    <row r="6" spans="1:13" x14ac:dyDescent="0.2">
      <c r="A6" s="592" t="s">
        <v>876</v>
      </c>
      <c r="B6" s="593" t="s">
        <v>91</v>
      </c>
      <c r="C6" s="594" t="s">
        <v>92</v>
      </c>
      <c r="D6" s="593" t="s">
        <v>86</v>
      </c>
      <c r="E6" s="595">
        <v>38347.806400000001</v>
      </c>
      <c r="F6" s="596"/>
      <c r="G6" s="596"/>
      <c r="H6" s="596"/>
      <c r="I6" s="1"/>
      <c r="J6" s="1"/>
      <c r="K6" s="1"/>
      <c r="L6" s="1"/>
      <c r="M6" s="1"/>
    </row>
    <row r="7" spans="1:13" x14ac:dyDescent="0.2">
      <c r="A7" s="592" t="s">
        <v>877</v>
      </c>
      <c r="B7" s="593" t="s">
        <v>93</v>
      </c>
      <c r="C7" s="594" t="s">
        <v>94</v>
      </c>
      <c r="D7" s="593" t="s">
        <v>86</v>
      </c>
      <c r="E7" s="595">
        <v>49304.483200000002</v>
      </c>
      <c r="F7" s="596"/>
      <c r="G7" s="596"/>
      <c r="H7" s="596"/>
      <c r="I7" s="1"/>
      <c r="J7" s="1"/>
      <c r="K7" s="1"/>
      <c r="L7" s="1"/>
      <c r="M7" s="1"/>
    </row>
    <row r="8" spans="1:13" x14ac:dyDescent="0.2">
      <c r="A8" s="592" t="s">
        <v>878</v>
      </c>
      <c r="B8" s="593" t="s">
        <v>95</v>
      </c>
      <c r="C8" s="594" t="s">
        <v>96</v>
      </c>
      <c r="D8" s="593" t="s">
        <v>86</v>
      </c>
      <c r="E8" s="595">
        <v>35608.918400000002</v>
      </c>
      <c r="F8" s="596"/>
      <c r="G8" s="596"/>
      <c r="H8" s="596"/>
      <c r="I8" s="1"/>
      <c r="J8" s="1"/>
      <c r="K8" s="1"/>
      <c r="L8" s="1"/>
      <c r="M8" s="1"/>
    </row>
    <row r="9" spans="1:13" x14ac:dyDescent="0.2">
      <c r="A9" s="592" t="s">
        <v>879</v>
      </c>
      <c r="B9" s="593" t="s">
        <v>97</v>
      </c>
      <c r="C9" s="594" t="s">
        <v>98</v>
      </c>
      <c r="D9" s="593" t="s">
        <v>86</v>
      </c>
      <c r="E9" s="595">
        <v>2670686.8768000002</v>
      </c>
      <c r="F9" s="596"/>
      <c r="G9" s="596"/>
      <c r="H9" s="596"/>
      <c r="I9" s="1"/>
      <c r="J9" s="1"/>
      <c r="K9" s="1"/>
      <c r="L9" s="1"/>
      <c r="M9" s="1"/>
    </row>
    <row r="10" spans="1:13" x14ac:dyDescent="0.2">
      <c r="A10" s="592" t="s">
        <v>880</v>
      </c>
      <c r="B10" s="597"/>
      <c r="C10" s="598" t="s">
        <v>99</v>
      </c>
      <c r="D10" s="593" t="s">
        <v>86</v>
      </c>
      <c r="E10" s="595">
        <v>496401.2352</v>
      </c>
      <c r="F10" s="596"/>
      <c r="G10" s="596"/>
      <c r="H10" s="596"/>
      <c r="I10" s="1"/>
      <c r="J10" s="1"/>
      <c r="K10" s="1"/>
      <c r="L10" s="1"/>
      <c r="M10" s="1"/>
    </row>
    <row r="11" spans="1:13" x14ac:dyDescent="0.2">
      <c r="A11" s="592" t="s">
        <v>881</v>
      </c>
      <c r="B11" s="593" t="s">
        <v>100</v>
      </c>
      <c r="C11" s="594" t="s">
        <v>101</v>
      </c>
      <c r="D11" s="593" t="s">
        <v>86</v>
      </c>
      <c r="E11" s="595">
        <v>180784.6048</v>
      </c>
      <c r="F11" s="596"/>
      <c r="G11" s="596"/>
      <c r="H11" s="596"/>
      <c r="I11" s="1"/>
      <c r="J11" s="1"/>
      <c r="K11" s="1"/>
      <c r="L11" s="1"/>
      <c r="M11" s="1"/>
    </row>
    <row r="12" spans="1:13" x14ac:dyDescent="0.2">
      <c r="A12" s="592" t="s">
        <v>882</v>
      </c>
      <c r="B12" s="593" t="s">
        <v>102</v>
      </c>
      <c r="C12" s="594" t="s">
        <v>103</v>
      </c>
      <c r="D12" s="593" t="s">
        <v>86</v>
      </c>
      <c r="E12" s="595">
        <v>1264125.6015999999</v>
      </c>
      <c r="F12" s="596"/>
      <c r="G12" s="596"/>
      <c r="H12" s="596"/>
      <c r="I12" s="1"/>
      <c r="J12" s="1"/>
      <c r="K12" s="1"/>
      <c r="L12" s="1"/>
      <c r="M12" s="1"/>
    </row>
    <row r="13" spans="1:13" x14ac:dyDescent="0.2">
      <c r="A13" s="592" t="s">
        <v>883</v>
      </c>
      <c r="B13" s="593" t="s">
        <v>104</v>
      </c>
      <c r="C13" s="594" t="s">
        <v>105</v>
      </c>
      <c r="D13" s="593" t="s">
        <v>86</v>
      </c>
      <c r="E13" s="595">
        <v>3873181.3119999999</v>
      </c>
      <c r="F13" s="596"/>
      <c r="G13" s="596"/>
      <c r="H13" s="596"/>
      <c r="I13" s="1"/>
      <c r="J13" s="1"/>
      <c r="K13" s="1"/>
      <c r="L13" s="1"/>
      <c r="M13" s="1"/>
    </row>
    <row r="14" spans="1:13" x14ac:dyDescent="0.2">
      <c r="A14" s="592" t="s">
        <v>884</v>
      </c>
      <c r="B14" s="593" t="s">
        <v>106</v>
      </c>
      <c r="C14" s="594" t="s">
        <v>107</v>
      </c>
      <c r="D14" s="593" t="s">
        <v>86</v>
      </c>
      <c r="E14" s="595">
        <v>16599347.3552</v>
      </c>
      <c r="F14" s="596"/>
      <c r="G14" s="596"/>
      <c r="H14" s="596"/>
      <c r="I14" s="1"/>
      <c r="J14" s="1"/>
      <c r="K14" s="1"/>
      <c r="L14" s="1"/>
      <c r="M14" s="1"/>
    </row>
    <row r="15" spans="1:13" ht="36.75" customHeight="1" x14ac:dyDescent="0.2">
      <c r="A15" s="592" t="s">
        <v>885</v>
      </c>
      <c r="B15" s="593" t="s">
        <v>108</v>
      </c>
      <c r="C15" s="594" t="s">
        <v>109</v>
      </c>
      <c r="D15" s="593" t="s">
        <v>86</v>
      </c>
      <c r="E15" s="595">
        <v>1817437.2176000001</v>
      </c>
      <c r="F15" s="596"/>
      <c r="G15" s="596"/>
      <c r="H15" s="596"/>
      <c r="I15" s="1"/>
      <c r="J15" s="1"/>
      <c r="K15" s="1"/>
      <c r="L15" s="1"/>
      <c r="M15" s="1"/>
    </row>
    <row r="16" spans="1:13" x14ac:dyDescent="0.2">
      <c r="A16" s="592" t="s">
        <v>886</v>
      </c>
      <c r="B16" s="593" t="s">
        <v>110</v>
      </c>
      <c r="C16" s="594" t="s">
        <v>111</v>
      </c>
      <c r="D16" s="593" t="s">
        <v>86</v>
      </c>
      <c r="E16" s="595">
        <v>528659.37439999997</v>
      </c>
      <c r="F16" s="596"/>
      <c r="G16" s="596"/>
      <c r="H16" s="596"/>
      <c r="I16" s="1"/>
      <c r="J16" s="1"/>
      <c r="K16" s="1"/>
      <c r="L16" s="1"/>
      <c r="M16" s="1"/>
    </row>
    <row r="17" spans="1:13" x14ac:dyDescent="0.2">
      <c r="A17" s="592" t="s">
        <v>887</v>
      </c>
      <c r="B17" s="593" t="s">
        <v>112</v>
      </c>
      <c r="C17" s="594" t="s">
        <v>113</v>
      </c>
      <c r="D17" s="593" t="s">
        <v>86</v>
      </c>
      <c r="E17" s="595">
        <v>102718.9856</v>
      </c>
      <c r="F17" s="596"/>
      <c r="G17" s="596"/>
      <c r="H17" s="596"/>
      <c r="I17" s="1"/>
      <c r="J17" s="1"/>
      <c r="K17" s="1"/>
      <c r="L17" s="1"/>
      <c r="M17" s="1"/>
    </row>
    <row r="18" spans="1:13" x14ac:dyDescent="0.2">
      <c r="A18" s="592" t="s">
        <v>888</v>
      </c>
      <c r="B18" s="593" t="s">
        <v>114</v>
      </c>
      <c r="C18" s="594" t="s">
        <v>115</v>
      </c>
      <c r="D18" s="593" t="s">
        <v>86</v>
      </c>
      <c r="E18" s="595">
        <v>11697609.555199999</v>
      </c>
      <c r="F18" s="596"/>
      <c r="G18" s="596"/>
      <c r="H18" s="596"/>
      <c r="I18" s="1"/>
      <c r="J18" s="1"/>
      <c r="K18" s="1"/>
      <c r="L18" s="1"/>
      <c r="M18" s="1"/>
    </row>
    <row r="19" spans="1:13" x14ac:dyDescent="0.2">
      <c r="A19" s="592" t="s">
        <v>889</v>
      </c>
      <c r="B19" s="593" t="s">
        <v>116</v>
      </c>
      <c r="C19" s="594" t="s">
        <v>117</v>
      </c>
      <c r="D19" s="593" t="s">
        <v>86</v>
      </c>
      <c r="E19" s="595">
        <v>2924060.4495999999</v>
      </c>
      <c r="F19" s="596"/>
      <c r="G19" s="596"/>
      <c r="H19" s="596"/>
      <c r="I19" s="1"/>
      <c r="J19" s="1"/>
      <c r="K19" s="1"/>
      <c r="L19" s="1"/>
      <c r="M19" s="1"/>
    </row>
    <row r="20" spans="1:13" x14ac:dyDescent="0.2">
      <c r="A20" s="592" t="s">
        <v>890</v>
      </c>
      <c r="B20" s="592" t="s">
        <v>118</v>
      </c>
      <c r="C20" s="594" t="s">
        <v>119</v>
      </c>
      <c r="D20" s="593" t="s">
        <v>86</v>
      </c>
      <c r="E20" s="595">
        <v>10682748.631999999</v>
      </c>
      <c r="F20" s="596"/>
      <c r="G20" s="596"/>
      <c r="H20" s="596"/>
      <c r="I20" s="1"/>
      <c r="J20" s="1"/>
      <c r="K20" s="1"/>
      <c r="L20" s="1"/>
      <c r="M20" s="1"/>
    </row>
    <row r="21" spans="1:13" x14ac:dyDescent="0.2">
      <c r="A21" s="592" t="s">
        <v>891</v>
      </c>
      <c r="B21" s="592"/>
      <c r="C21" s="594" t="s">
        <v>120</v>
      </c>
      <c r="D21" s="593" t="s">
        <v>86</v>
      </c>
      <c r="E21" s="595">
        <v>1034035.3888000001</v>
      </c>
      <c r="F21" s="596"/>
      <c r="G21" s="596"/>
      <c r="H21" s="596"/>
      <c r="I21" s="1"/>
      <c r="J21" s="1"/>
      <c r="K21" s="1"/>
      <c r="L21" s="1"/>
      <c r="M21" s="1"/>
    </row>
    <row r="22" spans="1:13" x14ac:dyDescent="0.2">
      <c r="A22" s="592" t="s">
        <v>892</v>
      </c>
      <c r="B22" s="597"/>
      <c r="C22" s="598" t="s">
        <v>121</v>
      </c>
      <c r="D22" s="593" t="s">
        <v>86</v>
      </c>
      <c r="E22" s="595">
        <v>1034035.3888000001</v>
      </c>
      <c r="F22" s="596"/>
      <c r="G22" s="596"/>
      <c r="H22" s="596"/>
      <c r="I22" s="1"/>
      <c r="J22" s="1"/>
      <c r="K22" s="1"/>
      <c r="L22" s="1"/>
      <c r="M22" s="1"/>
    </row>
    <row r="23" spans="1:13" x14ac:dyDescent="0.2">
      <c r="A23" s="592" t="s">
        <v>893</v>
      </c>
      <c r="B23" s="593" t="s">
        <v>122</v>
      </c>
      <c r="C23" s="594" t="s">
        <v>123</v>
      </c>
      <c r="D23" s="593" t="s">
        <v>86</v>
      </c>
      <c r="E23" s="595">
        <v>7587490.2480000006</v>
      </c>
      <c r="F23" s="596"/>
      <c r="G23" s="596"/>
      <c r="H23" s="596"/>
      <c r="I23" s="1"/>
      <c r="J23" s="1"/>
      <c r="K23" s="1"/>
      <c r="L23" s="1"/>
      <c r="M23" s="1"/>
    </row>
    <row r="24" spans="1:13" x14ac:dyDescent="0.2">
      <c r="A24" s="592" t="s">
        <v>894</v>
      </c>
      <c r="B24" s="593" t="s">
        <v>124</v>
      </c>
      <c r="C24" s="594" t="s">
        <v>125</v>
      </c>
      <c r="D24" s="593" t="s">
        <v>86</v>
      </c>
      <c r="E24" s="595">
        <v>299939.16800000001</v>
      </c>
      <c r="F24" s="596"/>
      <c r="G24" s="596"/>
      <c r="H24" s="596"/>
      <c r="I24" s="1"/>
      <c r="J24" s="1"/>
      <c r="K24" s="1"/>
      <c r="L24" s="1"/>
      <c r="M24" s="1"/>
    </row>
    <row r="25" spans="1:13" x14ac:dyDescent="0.2">
      <c r="A25" s="592" t="s">
        <v>895</v>
      </c>
      <c r="B25" s="593" t="s">
        <v>126</v>
      </c>
      <c r="C25" s="594" t="s">
        <v>127</v>
      </c>
      <c r="D25" s="593" t="s">
        <v>86</v>
      </c>
      <c r="E25" s="595">
        <v>236937.9952</v>
      </c>
      <c r="F25" s="596"/>
      <c r="G25" s="596"/>
      <c r="H25" s="596"/>
      <c r="I25" s="1"/>
      <c r="J25" s="1"/>
      <c r="K25" s="1"/>
      <c r="L25" s="1"/>
      <c r="M25" s="1"/>
    </row>
    <row r="26" spans="1:13" x14ac:dyDescent="0.2">
      <c r="A26" s="592" t="s">
        <v>896</v>
      </c>
      <c r="B26" s="592"/>
      <c r="C26" s="594" t="s">
        <v>128</v>
      </c>
      <c r="D26" s="593" t="s">
        <v>86</v>
      </c>
      <c r="E26" s="595">
        <v>493050.45600000001</v>
      </c>
      <c r="F26" s="596"/>
      <c r="G26" s="596"/>
      <c r="H26" s="596"/>
      <c r="I26" s="1"/>
      <c r="J26" s="1"/>
      <c r="K26" s="1"/>
      <c r="L26" s="1"/>
      <c r="M26" s="1"/>
    </row>
    <row r="27" spans="1:13" x14ac:dyDescent="0.2">
      <c r="A27" s="592" t="s">
        <v>897</v>
      </c>
      <c r="B27" s="592"/>
      <c r="C27" s="594" t="s">
        <v>129</v>
      </c>
      <c r="D27" s="593" t="s">
        <v>86</v>
      </c>
      <c r="E27" s="595">
        <v>26636163.84</v>
      </c>
      <c r="F27" s="585"/>
      <c r="G27" s="596"/>
      <c r="H27" s="596"/>
      <c r="I27" s="1"/>
      <c r="J27" s="1"/>
      <c r="K27" s="1"/>
      <c r="L27" s="1"/>
      <c r="M27" s="1"/>
    </row>
    <row r="28" spans="1:13" x14ac:dyDescent="0.2">
      <c r="A28" s="592" t="s">
        <v>898</v>
      </c>
      <c r="B28" s="597"/>
      <c r="C28" s="598" t="s">
        <v>130</v>
      </c>
      <c r="D28" s="593" t="s">
        <v>86</v>
      </c>
      <c r="E28" s="595">
        <v>516983.95040000003</v>
      </c>
      <c r="F28" s="585"/>
      <c r="G28" s="596"/>
      <c r="H28" s="596"/>
      <c r="I28" s="1"/>
      <c r="J28" s="1"/>
      <c r="K28" s="1"/>
      <c r="L28" s="1"/>
      <c r="M28" s="1"/>
    </row>
    <row r="29" spans="1:13" ht="25.5" x14ac:dyDescent="0.2">
      <c r="A29" s="592" t="s">
        <v>899</v>
      </c>
      <c r="B29" s="593" t="s">
        <v>131</v>
      </c>
      <c r="C29" s="594" t="s">
        <v>132</v>
      </c>
      <c r="D29" s="593" t="s">
        <v>86</v>
      </c>
      <c r="E29" s="595">
        <v>134219.00959999999</v>
      </c>
      <c r="F29" s="585"/>
      <c r="G29" s="596"/>
      <c r="H29" s="596"/>
      <c r="I29" s="1"/>
      <c r="J29" s="1"/>
      <c r="K29" s="1"/>
      <c r="L29" s="1"/>
      <c r="M29" s="1"/>
    </row>
    <row r="30" spans="1:13" x14ac:dyDescent="0.2">
      <c r="A30" s="592" t="s">
        <v>900</v>
      </c>
      <c r="B30" s="593" t="s">
        <v>133</v>
      </c>
      <c r="C30" s="594" t="s">
        <v>134</v>
      </c>
      <c r="D30" s="593" t="s">
        <v>86</v>
      </c>
      <c r="E30" s="595">
        <v>1377800.1392000001</v>
      </c>
      <c r="F30" s="585"/>
      <c r="G30" s="596"/>
      <c r="H30" s="596"/>
      <c r="I30" s="1"/>
      <c r="J30" s="1"/>
      <c r="K30" s="1"/>
      <c r="L30" s="1"/>
      <c r="M30" s="1"/>
    </row>
    <row r="31" spans="1:13" x14ac:dyDescent="0.2">
      <c r="A31" s="592" t="s">
        <v>901</v>
      </c>
      <c r="B31" s="593" t="s">
        <v>135</v>
      </c>
      <c r="C31" s="594" t="s">
        <v>136</v>
      </c>
      <c r="D31" s="593" t="s">
        <v>86</v>
      </c>
      <c r="E31" s="595">
        <v>1225776.6703999999</v>
      </c>
      <c r="F31" s="585"/>
      <c r="G31" s="596"/>
      <c r="H31" s="596"/>
      <c r="I31" s="1"/>
      <c r="J31" s="1"/>
      <c r="K31" s="1"/>
      <c r="L31" s="1"/>
      <c r="M31" s="1"/>
    </row>
    <row r="32" spans="1:13" ht="25.5" x14ac:dyDescent="0.2">
      <c r="A32" s="592" t="s">
        <v>902</v>
      </c>
      <c r="B32" s="593"/>
      <c r="C32" s="594" t="s">
        <v>137</v>
      </c>
      <c r="D32" s="593" t="s">
        <v>138</v>
      </c>
      <c r="E32" s="595">
        <v>7113614.2576000001</v>
      </c>
      <c r="F32" s="585"/>
      <c r="G32" s="596"/>
      <c r="H32" s="596"/>
      <c r="I32" s="1"/>
      <c r="J32" s="1"/>
      <c r="K32" s="1"/>
      <c r="L32" s="1"/>
      <c r="M32" s="1"/>
    </row>
    <row r="33" spans="1:13" x14ac:dyDescent="0.2">
      <c r="A33" s="592" t="s">
        <v>903</v>
      </c>
      <c r="B33" s="593" t="s">
        <v>139</v>
      </c>
      <c r="C33" s="594" t="s">
        <v>140</v>
      </c>
      <c r="D33" s="593" t="s">
        <v>86</v>
      </c>
      <c r="E33" s="595">
        <v>1068274.3008000001</v>
      </c>
      <c r="F33" s="585"/>
      <c r="G33" s="596"/>
      <c r="H33" s="596"/>
      <c r="I33" s="1"/>
      <c r="J33" s="1"/>
      <c r="K33" s="1"/>
      <c r="L33" s="1"/>
      <c r="M33" s="1"/>
    </row>
    <row r="34" spans="1:13" x14ac:dyDescent="0.2">
      <c r="A34" s="592" t="s">
        <v>904</v>
      </c>
      <c r="B34" s="592"/>
      <c r="C34" s="594" t="s">
        <v>532</v>
      </c>
      <c r="D34" s="593"/>
      <c r="E34" s="595">
        <v>484293.88800000004</v>
      </c>
      <c r="F34" s="585"/>
      <c r="G34" s="596"/>
      <c r="H34" s="596"/>
      <c r="I34" s="1"/>
      <c r="J34" s="1"/>
      <c r="K34" s="1"/>
      <c r="L34" s="1"/>
      <c r="M34" s="1"/>
    </row>
    <row r="35" spans="1:13" x14ac:dyDescent="0.2">
      <c r="A35" s="592" t="s">
        <v>905</v>
      </c>
      <c r="B35" s="593" t="s">
        <v>141</v>
      </c>
      <c r="C35" s="594" t="s">
        <v>142</v>
      </c>
      <c r="D35" s="593" t="s">
        <v>86</v>
      </c>
      <c r="E35" s="595">
        <v>457440.41279999999</v>
      </c>
      <c r="F35" s="585"/>
      <c r="G35" s="596"/>
      <c r="H35" s="596"/>
      <c r="I35" s="1"/>
      <c r="J35" s="1"/>
      <c r="K35" s="1"/>
      <c r="L35" s="1"/>
      <c r="M35" s="1"/>
    </row>
    <row r="36" spans="1:13" x14ac:dyDescent="0.2">
      <c r="A36" s="592" t="s">
        <v>906</v>
      </c>
      <c r="B36" s="593" t="s">
        <v>143</v>
      </c>
      <c r="C36" s="594" t="s">
        <v>144</v>
      </c>
      <c r="D36" s="593" t="s">
        <v>86</v>
      </c>
      <c r="E36" s="595">
        <v>167089.04</v>
      </c>
      <c r="F36" s="585"/>
      <c r="G36" s="596"/>
      <c r="H36" s="596"/>
      <c r="I36" s="1"/>
      <c r="J36" s="1"/>
      <c r="K36" s="1"/>
      <c r="L36" s="1"/>
      <c r="M36" s="1"/>
    </row>
    <row r="37" spans="1:13" x14ac:dyDescent="0.2">
      <c r="A37" s="592" t="s">
        <v>907</v>
      </c>
      <c r="B37" s="593" t="s">
        <v>145</v>
      </c>
      <c r="C37" s="594" t="s">
        <v>146</v>
      </c>
      <c r="D37" s="593" t="s">
        <v>86</v>
      </c>
      <c r="E37" s="595">
        <v>483462.66080000001</v>
      </c>
      <c r="F37" s="585"/>
      <c r="G37" s="596"/>
      <c r="H37" s="596"/>
      <c r="I37" s="1"/>
      <c r="J37" s="1"/>
      <c r="K37" s="1"/>
      <c r="L37" s="1"/>
      <c r="M37" s="1"/>
    </row>
    <row r="38" spans="1:13" x14ac:dyDescent="0.2">
      <c r="A38" s="592" t="s">
        <v>908</v>
      </c>
      <c r="B38" s="593" t="s">
        <v>147</v>
      </c>
      <c r="C38" s="594" t="s">
        <v>148</v>
      </c>
      <c r="D38" s="593" t="s">
        <v>86</v>
      </c>
      <c r="E38" s="595">
        <v>297199.15519999998</v>
      </c>
      <c r="F38" s="585"/>
      <c r="G38" s="596"/>
      <c r="H38" s="596"/>
      <c r="I38" s="1"/>
      <c r="J38" s="1"/>
      <c r="K38" s="1"/>
      <c r="L38" s="1"/>
      <c r="M38" s="1"/>
    </row>
    <row r="39" spans="1:13" x14ac:dyDescent="0.2">
      <c r="A39" s="592" t="s">
        <v>909</v>
      </c>
      <c r="B39" s="593" t="s">
        <v>149</v>
      </c>
      <c r="C39" s="594" t="s">
        <v>150</v>
      </c>
      <c r="D39" s="593" t="s">
        <v>86</v>
      </c>
      <c r="E39" s="595">
        <v>265699.1312</v>
      </c>
      <c r="F39" s="585"/>
      <c r="G39" s="596"/>
      <c r="H39" s="596"/>
      <c r="I39" s="1"/>
      <c r="J39" s="1"/>
      <c r="K39" s="1"/>
      <c r="L39" s="1"/>
      <c r="M39" s="1"/>
    </row>
    <row r="40" spans="1:13" x14ac:dyDescent="0.2">
      <c r="A40" s="592" t="s">
        <v>910</v>
      </c>
      <c r="B40" s="593" t="s">
        <v>151</v>
      </c>
      <c r="C40" s="594" t="s">
        <v>152</v>
      </c>
      <c r="D40" s="593" t="s">
        <v>86</v>
      </c>
      <c r="E40" s="595">
        <v>373895.89280000003</v>
      </c>
      <c r="F40" s="585"/>
      <c r="G40" s="596"/>
      <c r="H40" s="596"/>
      <c r="I40" s="1"/>
      <c r="J40" s="1"/>
      <c r="K40" s="1"/>
      <c r="L40" s="1"/>
      <c r="M40" s="1"/>
    </row>
    <row r="41" spans="1:13" x14ac:dyDescent="0.2">
      <c r="A41" s="592" t="s">
        <v>911</v>
      </c>
      <c r="B41" s="593"/>
      <c r="C41" s="594" t="s">
        <v>153</v>
      </c>
      <c r="D41" s="593" t="s">
        <v>86</v>
      </c>
      <c r="E41" s="595">
        <v>217932.24960000001</v>
      </c>
      <c r="F41" s="585"/>
      <c r="G41" s="596"/>
      <c r="H41" s="596"/>
      <c r="I41" s="1"/>
      <c r="J41" s="1"/>
      <c r="K41" s="1"/>
      <c r="L41" s="1"/>
      <c r="M41" s="1"/>
    </row>
    <row r="42" spans="1:13" x14ac:dyDescent="0.2">
      <c r="A42" s="592" t="s">
        <v>912</v>
      </c>
      <c r="B42" s="593"/>
      <c r="C42" s="594" t="s">
        <v>154</v>
      </c>
      <c r="D42" s="593" t="s">
        <v>86</v>
      </c>
      <c r="E42" s="595">
        <v>164350.152</v>
      </c>
      <c r="F42" s="585"/>
      <c r="G42" s="596"/>
      <c r="H42" s="596"/>
      <c r="I42" s="1"/>
      <c r="J42" s="1"/>
      <c r="K42" s="1"/>
      <c r="L42" s="1"/>
      <c r="M42" s="1"/>
    </row>
    <row r="43" spans="1:13" x14ac:dyDescent="0.2">
      <c r="A43" s="592" t="s">
        <v>913</v>
      </c>
      <c r="B43" s="593" t="s">
        <v>155</v>
      </c>
      <c r="C43" s="594" t="s">
        <v>156</v>
      </c>
      <c r="D43" s="593" t="s">
        <v>86</v>
      </c>
      <c r="E43" s="595">
        <v>98610.091199999995</v>
      </c>
      <c r="F43" s="585"/>
      <c r="G43" s="596"/>
      <c r="H43" s="596"/>
      <c r="I43" s="1"/>
      <c r="J43" s="1"/>
      <c r="K43" s="1"/>
      <c r="L43" s="1"/>
      <c r="M43" s="1"/>
    </row>
    <row r="44" spans="1:13" x14ac:dyDescent="0.2">
      <c r="A44" s="592" t="s">
        <v>914</v>
      </c>
      <c r="B44" s="592"/>
      <c r="C44" s="594" t="s">
        <v>157</v>
      </c>
      <c r="D44" s="593" t="s">
        <v>86</v>
      </c>
      <c r="E44" s="595">
        <v>353352.54560000001</v>
      </c>
      <c r="F44" s="585"/>
      <c r="G44" s="596"/>
      <c r="H44" s="596"/>
      <c r="I44" s="1"/>
      <c r="J44" s="1"/>
      <c r="K44" s="1"/>
      <c r="L44" s="1"/>
      <c r="M44" s="1"/>
    </row>
    <row r="45" spans="1:13" x14ac:dyDescent="0.2">
      <c r="A45" s="592" t="s">
        <v>915</v>
      </c>
      <c r="B45" s="592"/>
      <c r="C45" s="594" t="s">
        <v>158</v>
      </c>
      <c r="D45" s="593" t="s">
        <v>86</v>
      </c>
      <c r="E45" s="595">
        <v>1232624.4528000001</v>
      </c>
      <c r="F45" s="585"/>
      <c r="G45" s="596"/>
      <c r="H45" s="596"/>
      <c r="I45" s="1"/>
      <c r="J45" s="1"/>
      <c r="K45" s="1"/>
      <c r="L45" s="1"/>
      <c r="M45" s="1"/>
    </row>
    <row r="46" spans="1:13" x14ac:dyDescent="0.2">
      <c r="A46" s="592" t="s">
        <v>916</v>
      </c>
      <c r="B46" s="593" t="s">
        <v>159</v>
      </c>
      <c r="C46" s="594" t="s">
        <v>160</v>
      </c>
      <c r="D46" s="593" t="s">
        <v>86</v>
      </c>
      <c r="E46" s="595">
        <v>4741496.5423999997</v>
      </c>
      <c r="F46" s="585"/>
      <c r="G46" s="596"/>
      <c r="H46" s="596"/>
      <c r="I46" s="1"/>
      <c r="J46" s="1"/>
      <c r="K46" s="1"/>
      <c r="L46" s="1"/>
      <c r="M46" s="1"/>
    </row>
    <row r="47" spans="1:13" x14ac:dyDescent="0.2">
      <c r="A47" s="592" t="s">
        <v>917</v>
      </c>
      <c r="B47" s="592"/>
      <c r="C47" s="594" t="s">
        <v>860</v>
      </c>
      <c r="D47" s="593" t="s">
        <v>86</v>
      </c>
      <c r="E47" s="595">
        <v>3147910.2719999999</v>
      </c>
      <c r="F47" s="585"/>
      <c r="G47" s="596"/>
      <c r="H47" s="596"/>
      <c r="I47" s="1"/>
      <c r="J47" s="1"/>
      <c r="K47" s="1"/>
      <c r="L47" s="1"/>
      <c r="M47" s="1"/>
    </row>
    <row r="48" spans="1:13" x14ac:dyDescent="0.2">
      <c r="A48" s="592" t="s">
        <v>918</v>
      </c>
      <c r="B48" s="597"/>
      <c r="C48" s="598" t="s">
        <v>161</v>
      </c>
      <c r="D48" s="593" t="s">
        <v>86</v>
      </c>
      <c r="E48" s="595">
        <v>72644.083200000008</v>
      </c>
      <c r="F48" s="585"/>
      <c r="G48" s="596"/>
      <c r="H48" s="596"/>
      <c r="I48" s="1"/>
      <c r="J48" s="1"/>
      <c r="K48" s="1"/>
      <c r="L48" s="1"/>
      <c r="M48" s="1"/>
    </row>
    <row r="49" spans="1:13" x14ac:dyDescent="0.2">
      <c r="A49" s="592" t="s">
        <v>919</v>
      </c>
      <c r="B49" s="592"/>
      <c r="C49" s="594" t="s">
        <v>859</v>
      </c>
      <c r="D49" s="593" t="s">
        <v>86</v>
      </c>
      <c r="E49" s="595">
        <v>435864.49920000002</v>
      </c>
      <c r="F49" s="585"/>
      <c r="G49" s="596"/>
      <c r="H49" s="596"/>
      <c r="I49" s="1"/>
      <c r="J49" s="1"/>
      <c r="K49" s="1"/>
      <c r="L49" s="1"/>
      <c r="M49" s="1"/>
    </row>
    <row r="50" spans="1:13" x14ac:dyDescent="0.2">
      <c r="A50" s="592" t="s">
        <v>920</v>
      </c>
      <c r="B50" s="593" t="s">
        <v>162</v>
      </c>
      <c r="C50" s="594" t="s">
        <v>163</v>
      </c>
      <c r="D50" s="593" t="s">
        <v>138</v>
      </c>
      <c r="E50" s="595">
        <v>3793745.6864</v>
      </c>
      <c r="F50" s="585"/>
      <c r="G50" s="596"/>
      <c r="H50" s="596"/>
      <c r="I50" s="1"/>
      <c r="J50" s="1"/>
      <c r="K50" s="1"/>
      <c r="L50" s="1"/>
      <c r="M50" s="1"/>
    </row>
    <row r="51" spans="1:13" x14ac:dyDescent="0.2">
      <c r="A51" s="592" t="s">
        <v>921</v>
      </c>
      <c r="B51" s="593" t="s">
        <v>164</v>
      </c>
      <c r="C51" s="594" t="s">
        <v>165</v>
      </c>
      <c r="D51" s="593" t="s">
        <v>138</v>
      </c>
      <c r="E51" s="595">
        <v>680682.8432</v>
      </c>
      <c r="F51" s="585"/>
      <c r="G51" s="596"/>
      <c r="H51" s="596"/>
      <c r="I51" s="1"/>
      <c r="J51" s="1"/>
      <c r="K51" s="1"/>
      <c r="L51" s="1"/>
      <c r="M51" s="1"/>
    </row>
    <row r="52" spans="1:13" x14ac:dyDescent="0.2">
      <c r="A52" s="592" t="s">
        <v>922</v>
      </c>
      <c r="B52" s="593" t="s">
        <v>166</v>
      </c>
      <c r="C52" s="594" t="s">
        <v>167</v>
      </c>
      <c r="D52" s="593" t="s">
        <v>138</v>
      </c>
      <c r="E52" s="595">
        <v>5690617.4047999997</v>
      </c>
      <c r="F52" s="585"/>
      <c r="G52" s="596"/>
      <c r="H52" s="596"/>
      <c r="I52" s="1"/>
      <c r="J52" s="1"/>
      <c r="K52" s="1"/>
      <c r="L52" s="1"/>
      <c r="M52" s="1"/>
    </row>
    <row r="53" spans="1:13" x14ac:dyDescent="0.2">
      <c r="A53" s="592" t="s">
        <v>923</v>
      </c>
      <c r="B53" s="592"/>
      <c r="C53" s="594" t="s">
        <v>168</v>
      </c>
      <c r="D53" s="593" t="s">
        <v>86</v>
      </c>
      <c r="E53" s="595">
        <v>488941.56160000002</v>
      </c>
      <c r="F53" s="585"/>
      <c r="G53" s="596"/>
      <c r="H53" s="596"/>
      <c r="I53" s="1"/>
      <c r="J53" s="1"/>
      <c r="K53" s="1"/>
      <c r="L53" s="1"/>
      <c r="M53" s="1"/>
    </row>
    <row r="54" spans="1:13" x14ac:dyDescent="0.2">
      <c r="A54" s="592" t="s">
        <v>924</v>
      </c>
      <c r="B54" s="593" t="s">
        <v>169</v>
      </c>
      <c r="C54" s="594" t="s">
        <v>170</v>
      </c>
      <c r="D54" s="593" t="s">
        <v>86</v>
      </c>
      <c r="E54" s="595">
        <v>47935.601600000002</v>
      </c>
      <c r="F54" s="585"/>
      <c r="G54" s="596"/>
      <c r="H54" s="596"/>
      <c r="I54" s="1"/>
      <c r="J54" s="1"/>
      <c r="K54" s="1"/>
      <c r="L54" s="1"/>
      <c r="M54" s="1"/>
    </row>
    <row r="55" spans="1:13" ht="25.5" x14ac:dyDescent="0.2">
      <c r="A55" s="592" t="s">
        <v>925</v>
      </c>
      <c r="B55" s="592"/>
      <c r="C55" s="599" t="s">
        <v>171</v>
      </c>
      <c r="D55" s="600" t="s">
        <v>86</v>
      </c>
      <c r="E55" s="595">
        <v>447971.84639999998</v>
      </c>
      <c r="F55" s="585"/>
      <c r="G55" s="596"/>
      <c r="H55" s="596"/>
      <c r="I55" s="1"/>
      <c r="J55" s="1"/>
      <c r="K55" s="1"/>
      <c r="L55" s="1"/>
      <c r="M55" s="1"/>
    </row>
    <row r="56" spans="1:13" x14ac:dyDescent="0.2">
      <c r="A56" s="592" t="s">
        <v>926</v>
      </c>
      <c r="B56" s="597"/>
      <c r="C56" s="598" t="s">
        <v>172</v>
      </c>
      <c r="D56" s="593" t="s">
        <v>86</v>
      </c>
      <c r="E56" s="595">
        <v>363220.41600000003</v>
      </c>
      <c r="F56" s="585"/>
      <c r="G56" s="596"/>
      <c r="H56" s="596"/>
      <c r="I56" s="1"/>
      <c r="J56" s="1"/>
      <c r="K56" s="1"/>
      <c r="L56" s="1"/>
      <c r="M56" s="1"/>
    </row>
    <row r="57" spans="1:13" ht="25.5" x14ac:dyDescent="0.2">
      <c r="A57" s="592" t="s">
        <v>927</v>
      </c>
      <c r="B57" s="592"/>
      <c r="C57" s="594" t="s">
        <v>858</v>
      </c>
      <c r="D57" s="593" t="s">
        <v>86</v>
      </c>
      <c r="E57" s="595">
        <v>1210613.2416000001</v>
      </c>
      <c r="F57" s="585"/>
      <c r="G57" s="596"/>
      <c r="H57" s="596"/>
      <c r="I57" s="1"/>
      <c r="J57" s="1"/>
      <c r="K57" s="1"/>
      <c r="L57" s="1"/>
      <c r="M57" s="1"/>
    </row>
    <row r="58" spans="1:13" x14ac:dyDescent="0.2">
      <c r="A58" s="592" t="s">
        <v>928</v>
      </c>
      <c r="B58" s="592"/>
      <c r="C58" s="599" t="s">
        <v>173</v>
      </c>
      <c r="D58" s="600" t="s">
        <v>174</v>
      </c>
      <c r="E58" s="595">
        <v>26636.388800000001</v>
      </c>
      <c r="F58" s="585"/>
      <c r="G58" s="596"/>
      <c r="H58" s="596"/>
      <c r="I58" s="1"/>
      <c r="J58" s="1"/>
      <c r="K58" s="1"/>
      <c r="L58" s="1"/>
      <c r="M58" s="1"/>
    </row>
    <row r="59" spans="1:13" x14ac:dyDescent="0.2">
      <c r="A59" s="592" t="s">
        <v>929</v>
      </c>
      <c r="B59" s="592"/>
      <c r="C59" s="594" t="s">
        <v>857</v>
      </c>
      <c r="D59" s="593" t="s">
        <v>86</v>
      </c>
      <c r="E59" s="595">
        <v>719176.87360000005</v>
      </c>
      <c r="F59" s="585"/>
      <c r="G59" s="596"/>
      <c r="H59" s="596"/>
      <c r="I59" s="1"/>
      <c r="J59" s="1"/>
      <c r="K59" s="1"/>
      <c r="L59" s="1"/>
      <c r="M59" s="1"/>
    </row>
    <row r="60" spans="1:13" x14ac:dyDescent="0.2">
      <c r="A60" s="592" t="s">
        <v>930</v>
      </c>
      <c r="B60" s="592"/>
      <c r="C60" s="594" t="s">
        <v>856</v>
      </c>
      <c r="D60" s="593" t="s">
        <v>86</v>
      </c>
      <c r="E60" s="595">
        <v>1341001.1824</v>
      </c>
      <c r="F60" s="585"/>
      <c r="G60" s="596"/>
      <c r="H60" s="596"/>
      <c r="I60" s="1"/>
      <c r="J60" s="1"/>
      <c r="K60" s="1"/>
      <c r="L60" s="1"/>
      <c r="M60" s="1"/>
    </row>
    <row r="61" spans="1:13" x14ac:dyDescent="0.2">
      <c r="A61" s="592" t="s">
        <v>931</v>
      </c>
      <c r="B61" s="592"/>
      <c r="C61" s="594" t="s">
        <v>855</v>
      </c>
      <c r="D61" s="593" t="s">
        <v>86</v>
      </c>
      <c r="E61" s="595">
        <v>1341001.1824</v>
      </c>
      <c r="F61" s="585"/>
      <c r="G61" s="596"/>
      <c r="H61" s="596"/>
      <c r="I61" s="1"/>
      <c r="J61" s="1"/>
      <c r="K61" s="1"/>
      <c r="L61" s="1"/>
      <c r="M61" s="1"/>
    </row>
    <row r="62" spans="1:13" x14ac:dyDescent="0.2">
      <c r="A62" s="592" t="s">
        <v>932</v>
      </c>
      <c r="B62" s="592"/>
      <c r="C62" s="594" t="s">
        <v>854</v>
      </c>
      <c r="D62" s="593" t="s">
        <v>86</v>
      </c>
      <c r="E62" s="595">
        <v>593260.01280000003</v>
      </c>
      <c r="F62" s="585"/>
      <c r="G62" s="596"/>
      <c r="H62" s="596"/>
      <c r="I62" s="1"/>
      <c r="J62" s="1"/>
      <c r="K62" s="1"/>
      <c r="L62" s="1"/>
      <c r="M62" s="1"/>
    </row>
    <row r="63" spans="1:13" x14ac:dyDescent="0.2">
      <c r="A63" s="592" t="s">
        <v>933</v>
      </c>
      <c r="B63" s="592"/>
      <c r="C63" s="594" t="s">
        <v>853</v>
      </c>
      <c r="D63" s="593" t="s">
        <v>86</v>
      </c>
      <c r="E63" s="595">
        <v>594319.57440000004</v>
      </c>
      <c r="F63" s="585"/>
      <c r="G63" s="596"/>
      <c r="H63" s="596"/>
      <c r="I63" s="1"/>
      <c r="J63" s="1"/>
      <c r="K63" s="1"/>
      <c r="L63" s="1"/>
      <c r="M63" s="1"/>
    </row>
    <row r="64" spans="1:13" x14ac:dyDescent="0.2">
      <c r="A64" s="592" t="s">
        <v>934</v>
      </c>
      <c r="B64" s="593" t="s">
        <v>175</v>
      </c>
      <c r="C64" s="594" t="s">
        <v>176</v>
      </c>
      <c r="D64" s="593" t="s">
        <v>86</v>
      </c>
      <c r="E64" s="595">
        <v>3793745.6864</v>
      </c>
      <c r="F64" s="585"/>
      <c r="G64" s="596"/>
      <c r="H64" s="596"/>
      <c r="I64" s="1"/>
      <c r="J64" s="1"/>
      <c r="K64" s="1"/>
      <c r="L64" s="1"/>
      <c r="M64" s="1"/>
    </row>
    <row r="65" spans="1:13" x14ac:dyDescent="0.2">
      <c r="A65" s="592" t="s">
        <v>935</v>
      </c>
      <c r="B65" s="593" t="s">
        <v>177</v>
      </c>
      <c r="C65" s="594" t="s">
        <v>178</v>
      </c>
      <c r="D65" s="593" t="s">
        <v>86</v>
      </c>
      <c r="E65" s="595">
        <v>1390126.8223999999</v>
      </c>
      <c r="F65" s="585"/>
      <c r="G65" s="596"/>
      <c r="H65" s="596"/>
      <c r="I65" s="1"/>
      <c r="J65" s="1"/>
      <c r="K65" s="1"/>
      <c r="L65" s="1"/>
      <c r="M65" s="1"/>
    </row>
    <row r="66" spans="1:13" x14ac:dyDescent="0.2">
      <c r="A66" s="592" t="s">
        <v>936</v>
      </c>
      <c r="B66" s="593" t="s">
        <v>179</v>
      </c>
      <c r="C66" s="594" t="s">
        <v>180</v>
      </c>
      <c r="D66" s="593" t="s">
        <v>86</v>
      </c>
      <c r="E66" s="595">
        <v>1131275.4735999999</v>
      </c>
      <c r="F66" s="585"/>
      <c r="G66" s="596"/>
      <c r="H66" s="596"/>
      <c r="I66" s="1"/>
      <c r="J66" s="1"/>
      <c r="K66" s="1"/>
      <c r="L66" s="1"/>
      <c r="M66" s="1"/>
    </row>
    <row r="67" spans="1:13" x14ac:dyDescent="0.2">
      <c r="A67" s="592" t="s">
        <v>937</v>
      </c>
      <c r="B67" s="592"/>
      <c r="C67" s="594" t="s">
        <v>852</v>
      </c>
      <c r="D67" s="593" t="s">
        <v>86</v>
      </c>
      <c r="E67" s="595">
        <v>223985.92319999999</v>
      </c>
      <c r="F67" s="585"/>
      <c r="G67" s="596"/>
      <c r="H67" s="596"/>
      <c r="I67" s="1"/>
      <c r="J67" s="1"/>
      <c r="K67" s="1"/>
      <c r="L67" s="1"/>
      <c r="M67" s="1"/>
    </row>
    <row r="68" spans="1:13" x14ac:dyDescent="0.2">
      <c r="A68" s="592" t="s">
        <v>938</v>
      </c>
      <c r="B68" s="593" t="s">
        <v>181</v>
      </c>
      <c r="C68" s="594" t="s">
        <v>182</v>
      </c>
      <c r="D68" s="593" t="s">
        <v>86</v>
      </c>
      <c r="E68" s="595">
        <v>1516128.0432</v>
      </c>
      <c r="F68" s="585"/>
      <c r="G68" s="596"/>
      <c r="H68" s="596"/>
      <c r="I68" s="1"/>
      <c r="J68" s="1"/>
      <c r="K68" s="1"/>
      <c r="L68" s="1"/>
      <c r="M68" s="1"/>
    </row>
    <row r="69" spans="1:13" x14ac:dyDescent="0.2">
      <c r="A69" s="592" t="s">
        <v>939</v>
      </c>
      <c r="B69" s="593" t="s">
        <v>183</v>
      </c>
      <c r="C69" s="594" t="s">
        <v>184</v>
      </c>
      <c r="D69" s="593" t="s">
        <v>86</v>
      </c>
      <c r="E69" s="595">
        <v>1080600.9839999999</v>
      </c>
      <c r="F69" s="585"/>
      <c r="G69" s="596"/>
      <c r="H69" s="596"/>
      <c r="I69" s="1"/>
      <c r="J69" s="1"/>
      <c r="K69" s="1"/>
      <c r="L69" s="1"/>
      <c r="M69" s="1"/>
    </row>
    <row r="70" spans="1:13" x14ac:dyDescent="0.2">
      <c r="A70" s="592" t="s">
        <v>940</v>
      </c>
      <c r="B70" s="601"/>
      <c r="C70" s="598" t="s">
        <v>185</v>
      </c>
      <c r="D70" s="593" t="s">
        <v>86</v>
      </c>
      <c r="E70" s="595">
        <v>48429.388800000001</v>
      </c>
      <c r="F70" s="585"/>
      <c r="G70" s="596"/>
      <c r="H70" s="596"/>
      <c r="I70" s="1"/>
      <c r="J70" s="1"/>
      <c r="K70" s="1"/>
      <c r="L70" s="1"/>
      <c r="M70" s="1"/>
    </row>
    <row r="71" spans="1:13" x14ac:dyDescent="0.2">
      <c r="A71" s="592" t="s">
        <v>941</v>
      </c>
      <c r="B71" s="597"/>
      <c r="C71" s="598" t="s">
        <v>186</v>
      </c>
      <c r="D71" s="593" t="s">
        <v>86</v>
      </c>
      <c r="E71" s="595">
        <v>14529.0416</v>
      </c>
      <c r="F71" s="585"/>
      <c r="G71" s="596"/>
      <c r="H71" s="596"/>
      <c r="I71" s="1"/>
      <c r="J71" s="1"/>
      <c r="K71" s="1"/>
      <c r="L71" s="1"/>
      <c r="M71" s="1"/>
    </row>
    <row r="72" spans="1:13" x14ac:dyDescent="0.2">
      <c r="A72" s="592" t="s">
        <v>942</v>
      </c>
      <c r="B72" s="592"/>
      <c r="C72" s="594" t="s">
        <v>187</v>
      </c>
      <c r="D72" s="593" t="s">
        <v>86</v>
      </c>
      <c r="E72" s="595">
        <v>520441.58559999999</v>
      </c>
      <c r="F72" s="585"/>
      <c r="G72" s="596"/>
      <c r="H72" s="596"/>
      <c r="I72" s="1"/>
      <c r="J72" s="1"/>
      <c r="K72" s="1"/>
      <c r="L72" s="1"/>
      <c r="M72" s="1"/>
    </row>
    <row r="73" spans="1:13" x14ac:dyDescent="0.2">
      <c r="A73" s="592" t="s">
        <v>943</v>
      </c>
      <c r="B73" s="593" t="s">
        <v>102</v>
      </c>
      <c r="C73" s="594" t="s">
        <v>188</v>
      </c>
      <c r="D73" s="593" t="s">
        <v>86</v>
      </c>
      <c r="E73" s="595">
        <v>205437.9712</v>
      </c>
      <c r="F73" s="585"/>
      <c r="G73" s="596"/>
      <c r="H73" s="596"/>
      <c r="I73" s="1"/>
      <c r="J73" s="1"/>
      <c r="K73" s="1"/>
      <c r="L73" s="1"/>
      <c r="M73" s="1"/>
    </row>
    <row r="74" spans="1:13" x14ac:dyDescent="0.2">
      <c r="A74" s="592" t="s">
        <v>944</v>
      </c>
      <c r="B74" s="592"/>
      <c r="C74" s="594" t="s">
        <v>851</v>
      </c>
      <c r="D74" s="593" t="s">
        <v>86</v>
      </c>
      <c r="E74" s="595">
        <v>339005.72159999999</v>
      </c>
      <c r="F74" s="585"/>
      <c r="G74" s="596"/>
      <c r="H74" s="596"/>
      <c r="I74" s="1"/>
      <c r="J74" s="1"/>
      <c r="K74" s="1"/>
      <c r="L74" s="1"/>
      <c r="M74" s="1"/>
    </row>
    <row r="75" spans="1:13" x14ac:dyDescent="0.2">
      <c r="A75" s="592" t="s">
        <v>945</v>
      </c>
      <c r="B75" s="593" t="s">
        <v>189</v>
      </c>
      <c r="C75" s="594" t="s">
        <v>190</v>
      </c>
      <c r="D75" s="593" t="s">
        <v>86</v>
      </c>
      <c r="E75" s="595">
        <v>315003.61440000002</v>
      </c>
      <c r="F75" s="585"/>
      <c r="G75" s="596"/>
      <c r="H75" s="596"/>
      <c r="I75" s="1"/>
      <c r="J75" s="1"/>
      <c r="K75" s="1"/>
      <c r="L75" s="1"/>
      <c r="M75" s="1"/>
    </row>
    <row r="76" spans="1:13" x14ac:dyDescent="0.2">
      <c r="A76" s="592" t="s">
        <v>946</v>
      </c>
      <c r="B76" s="593" t="s">
        <v>191</v>
      </c>
      <c r="C76" s="594" t="s">
        <v>192</v>
      </c>
      <c r="D76" s="593" t="s">
        <v>86</v>
      </c>
      <c r="E76" s="595">
        <v>758749.58720000007</v>
      </c>
      <c r="F76" s="585"/>
      <c r="G76" s="596"/>
      <c r="H76" s="596"/>
      <c r="I76" s="1"/>
      <c r="J76" s="1"/>
      <c r="K76" s="1"/>
      <c r="L76" s="1"/>
      <c r="M76" s="1"/>
    </row>
    <row r="77" spans="1:13" x14ac:dyDescent="0.2">
      <c r="A77" s="592" t="s">
        <v>947</v>
      </c>
      <c r="B77" s="593" t="s">
        <v>193</v>
      </c>
      <c r="C77" s="594" t="s">
        <v>194</v>
      </c>
      <c r="D77" s="593" t="s">
        <v>86</v>
      </c>
      <c r="E77" s="595">
        <v>471137.10240000003</v>
      </c>
      <c r="F77" s="585"/>
      <c r="G77" s="596"/>
      <c r="H77" s="596"/>
      <c r="I77" s="1"/>
      <c r="J77" s="1"/>
      <c r="K77" s="1"/>
      <c r="L77" s="1"/>
      <c r="M77" s="1"/>
    </row>
    <row r="78" spans="1:13" x14ac:dyDescent="0.2">
      <c r="A78" s="592" t="s">
        <v>948</v>
      </c>
      <c r="B78" s="593"/>
      <c r="C78" s="594" t="s">
        <v>195</v>
      </c>
      <c r="D78" s="593" t="s">
        <v>86</v>
      </c>
      <c r="E78" s="595">
        <v>95871.203200000004</v>
      </c>
      <c r="F78" s="585"/>
      <c r="G78" s="596"/>
      <c r="H78" s="596"/>
      <c r="I78" s="1"/>
      <c r="J78" s="1"/>
      <c r="K78" s="1"/>
      <c r="L78" s="1"/>
      <c r="M78" s="1"/>
    </row>
    <row r="79" spans="1:13" x14ac:dyDescent="0.2">
      <c r="A79" s="592" t="s">
        <v>949</v>
      </c>
      <c r="B79" s="593"/>
      <c r="C79" s="594" t="s">
        <v>196</v>
      </c>
      <c r="D79" s="593" t="s">
        <v>86</v>
      </c>
      <c r="E79" s="595">
        <v>95871.203200000004</v>
      </c>
      <c r="F79" s="585"/>
      <c r="G79" s="596"/>
      <c r="H79" s="596"/>
      <c r="I79" s="1"/>
      <c r="J79" s="1"/>
      <c r="K79" s="1"/>
      <c r="L79" s="1"/>
      <c r="M79" s="1"/>
    </row>
    <row r="80" spans="1:13" x14ac:dyDescent="0.2">
      <c r="A80" s="592" t="s">
        <v>950</v>
      </c>
      <c r="B80" s="592"/>
      <c r="C80" s="594" t="s">
        <v>850</v>
      </c>
      <c r="D80" s="593" t="s">
        <v>86</v>
      </c>
      <c r="E80" s="595">
        <v>3810627.8096000003</v>
      </c>
      <c r="F80" s="585"/>
      <c r="G80" s="596"/>
      <c r="H80" s="596"/>
      <c r="I80" s="1"/>
      <c r="J80" s="1"/>
      <c r="K80" s="1"/>
      <c r="L80" s="1"/>
      <c r="M80" s="1"/>
    </row>
    <row r="81" spans="1:13" x14ac:dyDescent="0.2">
      <c r="A81" s="592" t="s">
        <v>951</v>
      </c>
      <c r="B81" s="592"/>
      <c r="C81" s="594" t="s">
        <v>849</v>
      </c>
      <c r="D81" s="593" t="s">
        <v>86</v>
      </c>
      <c r="E81" s="595">
        <v>2420259.1551999999</v>
      </c>
      <c r="F81" s="585"/>
      <c r="G81" s="596"/>
      <c r="H81" s="596"/>
      <c r="I81" s="1"/>
      <c r="J81" s="1"/>
      <c r="K81" s="1"/>
      <c r="L81" s="1"/>
      <c r="M81" s="1"/>
    </row>
    <row r="82" spans="1:13" x14ac:dyDescent="0.2">
      <c r="A82" s="592" t="s">
        <v>952</v>
      </c>
      <c r="B82" s="592"/>
      <c r="C82" s="594" t="s">
        <v>197</v>
      </c>
      <c r="D82" s="593" t="s">
        <v>86</v>
      </c>
      <c r="E82" s="595">
        <v>2876124.8480000002</v>
      </c>
      <c r="F82" s="585"/>
      <c r="G82" s="596"/>
      <c r="H82" s="596"/>
      <c r="I82" s="1"/>
      <c r="J82" s="1"/>
      <c r="K82" s="1"/>
      <c r="L82" s="1"/>
      <c r="M82" s="1"/>
    </row>
    <row r="83" spans="1:13" x14ac:dyDescent="0.2">
      <c r="A83" s="592" t="s">
        <v>953</v>
      </c>
      <c r="B83" s="592"/>
      <c r="C83" s="594" t="s">
        <v>198</v>
      </c>
      <c r="D83" s="593" t="s">
        <v>86</v>
      </c>
      <c r="E83" s="595">
        <v>943643.08640000003</v>
      </c>
      <c r="F83" s="585"/>
      <c r="G83" s="596"/>
      <c r="H83" s="596"/>
      <c r="I83" s="1"/>
      <c r="J83" s="1"/>
      <c r="K83" s="1"/>
      <c r="L83" s="1"/>
      <c r="M83" s="1"/>
    </row>
    <row r="84" spans="1:13" x14ac:dyDescent="0.2">
      <c r="A84" s="592" t="s">
        <v>954</v>
      </c>
      <c r="B84" s="593" t="s">
        <v>199</v>
      </c>
      <c r="C84" s="594" t="s">
        <v>200</v>
      </c>
      <c r="D84" s="593" t="s">
        <v>86</v>
      </c>
      <c r="E84" s="595">
        <v>761488.47519999999</v>
      </c>
      <c r="F84" s="585"/>
      <c r="G84" s="596"/>
      <c r="H84" s="596"/>
      <c r="I84" s="1"/>
      <c r="J84" s="1"/>
      <c r="K84" s="1"/>
      <c r="L84" s="1"/>
      <c r="M84" s="1"/>
    </row>
    <row r="85" spans="1:13" x14ac:dyDescent="0.2">
      <c r="A85" s="592" t="s">
        <v>955</v>
      </c>
      <c r="B85" s="593" t="s">
        <v>201</v>
      </c>
      <c r="C85" s="594" t="s">
        <v>202</v>
      </c>
      <c r="D85" s="593" t="s">
        <v>86</v>
      </c>
      <c r="E85" s="595">
        <v>217763.52960000001</v>
      </c>
      <c r="F85" s="585"/>
      <c r="G85" s="596"/>
      <c r="H85" s="596"/>
      <c r="I85" s="1"/>
      <c r="J85" s="1"/>
      <c r="K85" s="1"/>
      <c r="L85" s="1"/>
      <c r="M85" s="1"/>
    </row>
    <row r="86" spans="1:13" x14ac:dyDescent="0.2">
      <c r="A86" s="592" t="s">
        <v>956</v>
      </c>
      <c r="B86" s="593" t="s">
        <v>203</v>
      </c>
      <c r="C86" s="594" t="s">
        <v>204</v>
      </c>
      <c r="D86" s="593" t="s">
        <v>86</v>
      </c>
      <c r="E86" s="595">
        <v>386222.576</v>
      </c>
      <c r="F86" s="585"/>
      <c r="G86" s="596"/>
      <c r="H86" s="596"/>
      <c r="I86" s="1"/>
      <c r="J86" s="1"/>
      <c r="K86" s="1"/>
      <c r="L86" s="1"/>
      <c r="M86" s="1"/>
    </row>
    <row r="87" spans="1:13" x14ac:dyDescent="0.2">
      <c r="A87" s="592" t="s">
        <v>957</v>
      </c>
      <c r="B87" s="592"/>
      <c r="C87" s="594" t="s">
        <v>205</v>
      </c>
      <c r="D87" s="593" t="s">
        <v>86</v>
      </c>
      <c r="E87" s="595">
        <v>2876124.8480000002</v>
      </c>
      <c r="F87" s="585"/>
      <c r="G87" s="596"/>
      <c r="H87" s="596"/>
      <c r="I87" s="1"/>
      <c r="J87" s="1"/>
      <c r="K87" s="1"/>
      <c r="L87" s="1"/>
      <c r="M87" s="1"/>
    </row>
    <row r="88" spans="1:13" x14ac:dyDescent="0.2">
      <c r="A88" s="592" t="s">
        <v>958</v>
      </c>
      <c r="B88" s="593"/>
      <c r="C88" s="594" t="s">
        <v>206</v>
      </c>
      <c r="D88" s="593" t="s">
        <v>86</v>
      </c>
      <c r="E88" s="595">
        <v>472505.984</v>
      </c>
      <c r="F88" s="585"/>
      <c r="G88" s="596"/>
      <c r="H88" s="596"/>
      <c r="I88" s="1"/>
      <c r="J88" s="1"/>
      <c r="K88" s="1"/>
      <c r="L88" s="1"/>
      <c r="M88" s="1"/>
    </row>
    <row r="89" spans="1:13" x14ac:dyDescent="0.2">
      <c r="A89" s="592" t="s">
        <v>959</v>
      </c>
      <c r="B89" s="593" t="s">
        <v>207</v>
      </c>
      <c r="C89" s="594" t="s">
        <v>208</v>
      </c>
      <c r="D89" s="593" t="s">
        <v>86</v>
      </c>
      <c r="E89" s="595">
        <v>421831.49440000003</v>
      </c>
      <c r="F89" s="585"/>
      <c r="G89" s="596"/>
      <c r="H89" s="596"/>
      <c r="I89" s="1"/>
      <c r="J89" s="1"/>
      <c r="K89" s="1"/>
      <c r="L89" s="1"/>
      <c r="M89" s="1"/>
    </row>
    <row r="90" spans="1:13" x14ac:dyDescent="0.2">
      <c r="A90" s="592" t="s">
        <v>960</v>
      </c>
      <c r="B90" s="592"/>
      <c r="C90" s="594" t="s">
        <v>848</v>
      </c>
      <c r="D90" s="593" t="s">
        <v>86</v>
      </c>
      <c r="E90" s="595">
        <v>10775539.007999999</v>
      </c>
      <c r="F90" s="585"/>
      <c r="G90" s="596"/>
      <c r="H90" s="596"/>
      <c r="I90" s="1"/>
      <c r="J90" s="1"/>
      <c r="K90" s="1"/>
      <c r="L90" s="1"/>
      <c r="M90" s="1"/>
    </row>
    <row r="91" spans="1:13" ht="25.5" x14ac:dyDescent="0.2">
      <c r="A91" s="592" t="s">
        <v>961</v>
      </c>
      <c r="B91" s="593" t="s">
        <v>209</v>
      </c>
      <c r="C91" s="594" t="s">
        <v>210</v>
      </c>
      <c r="D91" s="593" t="s">
        <v>86</v>
      </c>
      <c r="E91" s="595">
        <v>362939.21600000001</v>
      </c>
      <c r="F91" s="585"/>
      <c r="G91" s="596"/>
      <c r="H91" s="596"/>
      <c r="I91" s="1"/>
      <c r="J91" s="1"/>
      <c r="K91" s="1"/>
      <c r="L91" s="1"/>
      <c r="M91" s="1"/>
    </row>
    <row r="92" spans="1:13" x14ac:dyDescent="0.2">
      <c r="A92" s="592" t="s">
        <v>962</v>
      </c>
      <c r="B92" s="592"/>
      <c r="C92" s="594" t="s">
        <v>211</v>
      </c>
      <c r="D92" s="593" t="s">
        <v>86</v>
      </c>
      <c r="E92" s="595">
        <v>575224.96959999995</v>
      </c>
      <c r="F92" s="585"/>
      <c r="G92" s="596"/>
      <c r="H92" s="596"/>
      <c r="I92" s="1"/>
      <c r="J92" s="1"/>
      <c r="K92" s="1"/>
      <c r="L92" s="1"/>
      <c r="M92" s="1"/>
    </row>
    <row r="93" spans="1:13" x14ac:dyDescent="0.2">
      <c r="A93" s="592" t="s">
        <v>963</v>
      </c>
      <c r="B93" s="592"/>
      <c r="C93" s="594" t="s">
        <v>212</v>
      </c>
      <c r="D93" s="593" t="s">
        <v>86</v>
      </c>
      <c r="E93" s="595">
        <v>8902.7919999999995</v>
      </c>
      <c r="F93" s="585"/>
      <c r="G93" s="596"/>
      <c r="H93" s="596"/>
      <c r="I93" s="1"/>
      <c r="J93" s="1"/>
      <c r="K93" s="1"/>
      <c r="L93" s="1"/>
      <c r="M93" s="1"/>
    </row>
    <row r="94" spans="1:13" x14ac:dyDescent="0.2">
      <c r="A94" s="592" t="s">
        <v>964</v>
      </c>
      <c r="B94" s="592"/>
      <c r="C94" s="594" t="s">
        <v>213</v>
      </c>
      <c r="D94" s="593" t="s">
        <v>86</v>
      </c>
      <c r="E94" s="595">
        <v>10956.676800000001</v>
      </c>
      <c r="F94" s="585"/>
      <c r="G94" s="596"/>
      <c r="H94" s="596"/>
      <c r="I94" s="1"/>
      <c r="J94" s="1"/>
      <c r="K94" s="1"/>
      <c r="L94" s="1"/>
      <c r="M94" s="1"/>
    </row>
    <row r="95" spans="1:13" x14ac:dyDescent="0.2">
      <c r="A95" s="592" t="s">
        <v>965</v>
      </c>
      <c r="B95" s="592"/>
      <c r="C95" s="594" t="s">
        <v>214</v>
      </c>
      <c r="D95" s="593" t="s">
        <v>86</v>
      </c>
      <c r="E95" s="595">
        <v>20543.3472</v>
      </c>
      <c r="F95" s="585"/>
      <c r="G95" s="596"/>
      <c r="H95" s="596"/>
      <c r="I95" s="1"/>
      <c r="J95" s="1"/>
      <c r="K95" s="1"/>
      <c r="L95" s="1"/>
      <c r="M95" s="1"/>
    </row>
    <row r="96" spans="1:13" x14ac:dyDescent="0.2">
      <c r="A96" s="592" t="s">
        <v>966</v>
      </c>
      <c r="B96" s="592"/>
      <c r="C96" s="594" t="s">
        <v>215</v>
      </c>
      <c r="D96" s="593" t="s">
        <v>86</v>
      </c>
      <c r="E96" s="595">
        <v>20543.3472</v>
      </c>
      <c r="F96" s="585"/>
      <c r="G96" s="596"/>
      <c r="H96" s="596"/>
      <c r="I96" s="1"/>
      <c r="J96" s="1"/>
      <c r="K96" s="1"/>
      <c r="L96" s="1"/>
      <c r="M96" s="1"/>
    </row>
    <row r="97" spans="1:13" x14ac:dyDescent="0.2">
      <c r="A97" s="592" t="s">
        <v>967</v>
      </c>
      <c r="B97" s="592"/>
      <c r="C97" s="594" t="s">
        <v>216</v>
      </c>
      <c r="D97" s="593" t="s">
        <v>86</v>
      </c>
      <c r="E97" s="595">
        <v>30131.142400000001</v>
      </c>
      <c r="F97" s="585"/>
      <c r="G97" s="596"/>
      <c r="H97" s="596"/>
      <c r="I97" s="1"/>
      <c r="J97" s="1"/>
      <c r="K97" s="1"/>
      <c r="L97" s="1"/>
      <c r="M97" s="1"/>
    </row>
    <row r="98" spans="1:13" x14ac:dyDescent="0.2">
      <c r="A98" s="592" t="s">
        <v>968</v>
      </c>
      <c r="B98" s="592"/>
      <c r="C98" s="594" t="s">
        <v>217</v>
      </c>
      <c r="D98" s="593" t="s">
        <v>86</v>
      </c>
      <c r="E98" s="595">
        <v>9586.6704000000009</v>
      </c>
      <c r="F98" s="585"/>
      <c r="G98" s="596"/>
      <c r="H98" s="596"/>
      <c r="I98" s="1"/>
      <c r="J98" s="1"/>
      <c r="K98" s="1"/>
      <c r="L98" s="1"/>
      <c r="M98" s="1"/>
    </row>
    <row r="99" spans="1:13" x14ac:dyDescent="0.2">
      <c r="A99" s="592" t="s">
        <v>969</v>
      </c>
      <c r="B99" s="597"/>
      <c r="C99" s="598" t="s">
        <v>218</v>
      </c>
      <c r="D99" s="593" t="s">
        <v>86</v>
      </c>
      <c r="E99" s="595">
        <v>314791.02720000001</v>
      </c>
      <c r="F99" s="585"/>
      <c r="G99" s="596"/>
      <c r="H99" s="596"/>
      <c r="I99" s="1"/>
      <c r="J99" s="1"/>
      <c r="K99" s="1"/>
      <c r="L99" s="1"/>
      <c r="M99" s="1"/>
    </row>
    <row r="100" spans="1:13" x14ac:dyDescent="0.2">
      <c r="A100" s="592" t="s">
        <v>970</v>
      </c>
      <c r="B100" s="592"/>
      <c r="C100" s="594" t="s">
        <v>219</v>
      </c>
      <c r="D100" s="593" t="s">
        <v>86</v>
      </c>
      <c r="E100" s="595">
        <v>8902.7919999999995</v>
      </c>
      <c r="F100" s="585"/>
      <c r="G100" s="596"/>
      <c r="H100" s="596"/>
      <c r="I100" s="1"/>
      <c r="J100" s="1"/>
      <c r="K100" s="1"/>
      <c r="L100" s="1"/>
      <c r="M100" s="1"/>
    </row>
    <row r="101" spans="1:13" x14ac:dyDescent="0.2">
      <c r="A101" s="592" t="s">
        <v>971</v>
      </c>
      <c r="B101" s="592"/>
      <c r="C101" s="594" t="s">
        <v>220</v>
      </c>
      <c r="D101" s="593" t="s">
        <v>86</v>
      </c>
      <c r="E101" s="595">
        <v>9586.6704000000009</v>
      </c>
      <c r="F101" s="585"/>
      <c r="G101" s="596"/>
      <c r="H101" s="596"/>
      <c r="I101" s="1"/>
      <c r="J101" s="1"/>
      <c r="K101" s="1"/>
      <c r="L101" s="1"/>
      <c r="M101" s="1"/>
    </row>
    <row r="102" spans="1:13" x14ac:dyDescent="0.2">
      <c r="A102" s="592" t="s">
        <v>972</v>
      </c>
      <c r="B102" s="593" t="s">
        <v>221</v>
      </c>
      <c r="C102" s="594" t="s">
        <v>222</v>
      </c>
      <c r="D102" s="593" t="s">
        <v>86</v>
      </c>
      <c r="E102" s="595">
        <v>19919217.051199999</v>
      </c>
      <c r="F102" s="585"/>
      <c r="G102" s="596"/>
      <c r="H102" s="596"/>
      <c r="I102" s="1"/>
      <c r="J102" s="1"/>
      <c r="K102" s="1"/>
      <c r="L102" s="1"/>
      <c r="M102" s="1"/>
    </row>
    <row r="103" spans="1:13" x14ac:dyDescent="0.2">
      <c r="A103" s="592" t="s">
        <v>973</v>
      </c>
      <c r="B103" s="597"/>
      <c r="C103" s="598" t="s">
        <v>223</v>
      </c>
      <c r="D103" s="593" t="s">
        <v>86</v>
      </c>
      <c r="E103" s="595">
        <v>108966.12480000001</v>
      </c>
      <c r="F103" s="585"/>
      <c r="G103" s="596"/>
      <c r="H103" s="596"/>
      <c r="I103" s="1"/>
      <c r="J103" s="1"/>
      <c r="K103" s="1"/>
      <c r="L103" s="1"/>
      <c r="M103" s="1"/>
    </row>
    <row r="104" spans="1:13" x14ac:dyDescent="0.2">
      <c r="A104" s="592" t="s">
        <v>974</v>
      </c>
      <c r="B104" s="592"/>
      <c r="C104" s="594" t="s">
        <v>224</v>
      </c>
      <c r="D104" s="593" t="s">
        <v>86</v>
      </c>
      <c r="E104" s="595">
        <v>943643.08640000003</v>
      </c>
      <c r="F104" s="585"/>
      <c r="G104" s="596"/>
      <c r="H104" s="596"/>
      <c r="I104" s="1"/>
      <c r="J104" s="1"/>
      <c r="K104" s="1"/>
      <c r="L104" s="1"/>
      <c r="M104" s="1"/>
    </row>
    <row r="105" spans="1:13" x14ac:dyDescent="0.2">
      <c r="A105" s="592" t="s">
        <v>975</v>
      </c>
      <c r="B105" s="592"/>
      <c r="C105" s="594" t="s">
        <v>225</v>
      </c>
      <c r="D105" s="593" t="s">
        <v>86</v>
      </c>
      <c r="E105" s="595">
        <v>943643.08640000003</v>
      </c>
      <c r="F105" s="585"/>
      <c r="G105" s="596"/>
      <c r="H105" s="596"/>
      <c r="I105" s="1"/>
      <c r="J105" s="1"/>
      <c r="K105" s="1"/>
      <c r="L105" s="1"/>
      <c r="M105" s="1"/>
    </row>
    <row r="106" spans="1:13" x14ac:dyDescent="0.2">
      <c r="A106" s="592" t="s">
        <v>976</v>
      </c>
      <c r="B106" s="592"/>
      <c r="C106" s="594" t="s">
        <v>226</v>
      </c>
      <c r="D106" s="593" t="s">
        <v>86</v>
      </c>
      <c r="E106" s="595">
        <v>267069.13760000002</v>
      </c>
      <c r="F106" s="585"/>
      <c r="G106" s="596"/>
      <c r="H106" s="596"/>
      <c r="I106" s="1"/>
      <c r="J106" s="1"/>
      <c r="K106" s="1"/>
      <c r="L106" s="1"/>
      <c r="M106" s="1"/>
    </row>
    <row r="107" spans="1:13" x14ac:dyDescent="0.2">
      <c r="A107" s="592" t="s">
        <v>977</v>
      </c>
      <c r="B107" s="592"/>
      <c r="C107" s="594" t="s">
        <v>978</v>
      </c>
      <c r="D107" s="593" t="s">
        <v>138</v>
      </c>
      <c r="E107" s="595">
        <v>294177.9424</v>
      </c>
      <c r="F107" s="585"/>
      <c r="G107" s="596"/>
      <c r="H107" s="596"/>
      <c r="I107" s="1"/>
      <c r="J107" s="1"/>
      <c r="K107" s="1"/>
      <c r="L107" s="1"/>
      <c r="M107" s="1"/>
    </row>
    <row r="108" spans="1:13" x14ac:dyDescent="0.2">
      <c r="A108" s="592" t="s">
        <v>979</v>
      </c>
      <c r="B108" s="592"/>
      <c r="C108" s="594" t="s">
        <v>980</v>
      </c>
      <c r="D108" s="593" t="s">
        <v>86</v>
      </c>
      <c r="E108" s="595">
        <v>854848</v>
      </c>
      <c r="F108" s="585"/>
      <c r="G108" s="596"/>
      <c r="H108" s="596"/>
      <c r="I108" s="1"/>
      <c r="J108" s="1"/>
      <c r="K108" s="1"/>
      <c r="L108" s="1"/>
      <c r="M108" s="1"/>
    </row>
    <row r="109" spans="1:13" x14ac:dyDescent="0.2">
      <c r="A109" s="592" t="s">
        <v>981</v>
      </c>
      <c r="B109" s="592"/>
      <c r="C109" s="594" t="s">
        <v>982</v>
      </c>
      <c r="D109" s="593" t="s">
        <v>86</v>
      </c>
      <c r="E109" s="595">
        <v>813230.4</v>
      </c>
      <c r="F109" s="585"/>
      <c r="G109" s="596"/>
      <c r="H109" s="596"/>
      <c r="I109" s="1"/>
      <c r="J109" s="1"/>
      <c r="K109" s="1"/>
      <c r="L109" s="1"/>
      <c r="M109" s="1"/>
    </row>
    <row r="110" spans="1:13" x14ac:dyDescent="0.2">
      <c r="A110" s="592" t="s">
        <v>983</v>
      </c>
      <c r="B110" s="592"/>
      <c r="C110" s="594" t="s">
        <v>984</v>
      </c>
      <c r="D110" s="593" t="s">
        <v>86</v>
      </c>
      <c r="E110" s="595">
        <v>562400</v>
      </c>
      <c r="F110" s="585"/>
      <c r="G110" s="596"/>
      <c r="H110" s="596"/>
      <c r="I110" s="1"/>
      <c r="J110" s="1"/>
      <c r="K110" s="1"/>
      <c r="L110" s="1"/>
      <c r="M110" s="1"/>
    </row>
    <row r="111" spans="1:13" x14ac:dyDescent="0.2">
      <c r="A111" s="592" t="s">
        <v>985</v>
      </c>
      <c r="B111" s="592"/>
      <c r="C111" s="594" t="s">
        <v>986</v>
      </c>
      <c r="D111" s="593" t="s">
        <v>86</v>
      </c>
      <c r="E111" s="595">
        <v>18356.736000000001</v>
      </c>
      <c r="F111" s="585"/>
      <c r="G111" s="596"/>
      <c r="H111" s="596"/>
      <c r="I111" s="1"/>
      <c r="J111" s="1"/>
      <c r="K111" s="1"/>
      <c r="L111" s="1"/>
      <c r="M111" s="1"/>
    </row>
    <row r="112" spans="1:13" x14ac:dyDescent="0.2">
      <c r="A112" s="592" t="s">
        <v>987</v>
      </c>
      <c r="B112" s="592"/>
      <c r="C112" s="594" t="s">
        <v>988</v>
      </c>
      <c r="D112" s="593" t="s">
        <v>86</v>
      </c>
      <c r="E112" s="595">
        <v>337440</v>
      </c>
      <c r="F112" s="585"/>
      <c r="G112" s="596"/>
      <c r="H112" s="596"/>
      <c r="I112" s="1"/>
      <c r="J112" s="1"/>
      <c r="K112" s="1"/>
      <c r="L112" s="1"/>
      <c r="M112" s="1"/>
    </row>
    <row r="113" spans="1:13" x14ac:dyDescent="0.2">
      <c r="A113" s="592" t="s">
        <v>989</v>
      </c>
      <c r="B113" s="592"/>
      <c r="C113" s="594" t="s">
        <v>990</v>
      </c>
      <c r="D113" s="593" t="s">
        <v>86</v>
      </c>
      <c r="E113" s="595">
        <v>337440</v>
      </c>
      <c r="F113" s="585"/>
      <c r="G113" s="596"/>
      <c r="H113" s="596"/>
      <c r="I113" s="1"/>
      <c r="J113" s="1"/>
      <c r="K113" s="1"/>
      <c r="L113" s="1"/>
      <c r="M113" s="1"/>
    </row>
    <row r="114" spans="1:13" x14ac:dyDescent="0.2">
      <c r="A114" s="592" t="s">
        <v>991</v>
      </c>
      <c r="B114" s="592"/>
      <c r="C114" s="594" t="s">
        <v>992</v>
      </c>
      <c r="D114" s="593" t="s">
        <v>86</v>
      </c>
      <c r="E114" s="595">
        <v>48740.958400000003</v>
      </c>
      <c r="F114" s="585"/>
      <c r="G114" s="596"/>
      <c r="H114" s="596"/>
      <c r="I114" s="1"/>
      <c r="J114" s="1"/>
      <c r="K114" s="1"/>
      <c r="L114" s="1"/>
      <c r="M114" s="1"/>
    </row>
    <row r="115" spans="1:13" x14ac:dyDescent="0.2">
      <c r="A115" s="592" t="s">
        <v>993</v>
      </c>
      <c r="B115" s="592"/>
      <c r="C115" s="594" t="s">
        <v>994</v>
      </c>
      <c r="D115" s="593" t="s">
        <v>86</v>
      </c>
      <c r="E115" s="595">
        <v>2404260</v>
      </c>
      <c r="F115" s="585"/>
      <c r="G115" s="596"/>
      <c r="H115" s="596"/>
      <c r="I115" s="1"/>
      <c r="J115" s="1"/>
      <c r="K115" s="1"/>
      <c r="L115" s="1"/>
      <c r="M115" s="1"/>
    </row>
    <row r="116" spans="1:13" x14ac:dyDescent="0.2">
      <c r="A116" s="592" t="s">
        <v>995</v>
      </c>
      <c r="B116" s="592"/>
      <c r="C116" s="594" t="s">
        <v>996</v>
      </c>
      <c r="D116" s="593" t="s">
        <v>86</v>
      </c>
      <c r="E116" s="595">
        <v>1499732.9584000001</v>
      </c>
      <c r="F116" s="585"/>
      <c r="G116" s="596"/>
      <c r="H116" s="596"/>
      <c r="I116" s="1"/>
      <c r="J116" s="1"/>
      <c r="K116" s="1"/>
      <c r="L116" s="1"/>
      <c r="M116" s="1"/>
    </row>
    <row r="117" spans="1:13" x14ac:dyDescent="0.2">
      <c r="A117" s="592" t="s">
        <v>997</v>
      </c>
      <c r="B117" s="592"/>
      <c r="C117" s="594" t="s">
        <v>998</v>
      </c>
      <c r="D117" s="593" t="s">
        <v>86</v>
      </c>
      <c r="E117" s="595">
        <v>27557600</v>
      </c>
      <c r="F117" s="585"/>
      <c r="G117" s="596"/>
      <c r="H117" s="596"/>
      <c r="I117" s="1"/>
      <c r="J117" s="1"/>
      <c r="K117" s="1"/>
      <c r="L117" s="1"/>
      <c r="M117" s="1"/>
    </row>
    <row r="118" spans="1:13" x14ac:dyDescent="0.2">
      <c r="A118" s="592" t="s">
        <v>999</v>
      </c>
      <c r="B118" s="592"/>
      <c r="C118" s="594" t="s">
        <v>1000</v>
      </c>
      <c r="D118" s="593" t="s">
        <v>86</v>
      </c>
      <c r="E118" s="595">
        <v>703000</v>
      </c>
      <c r="F118" s="585"/>
      <c r="G118" s="596"/>
      <c r="H118" s="596"/>
      <c r="I118" s="1"/>
      <c r="J118" s="1"/>
      <c r="K118" s="1"/>
      <c r="L118" s="1"/>
      <c r="M118" s="1"/>
    </row>
    <row r="119" spans="1:13" x14ac:dyDescent="0.2">
      <c r="A119" s="592" t="s">
        <v>1001</v>
      </c>
      <c r="B119" s="592"/>
      <c r="C119" s="594" t="s">
        <v>1002</v>
      </c>
      <c r="D119" s="593" t="s">
        <v>86</v>
      </c>
      <c r="E119" s="595">
        <v>2849492.9583999999</v>
      </c>
      <c r="F119" s="585"/>
      <c r="G119" s="596"/>
      <c r="H119" s="596"/>
      <c r="I119" s="1"/>
      <c r="J119" s="1"/>
      <c r="K119" s="1"/>
      <c r="L119" s="1"/>
      <c r="M119" s="1"/>
    </row>
    <row r="120" spans="1:13" x14ac:dyDescent="0.2">
      <c r="A120" s="592" t="s">
        <v>1003</v>
      </c>
      <c r="B120" s="592"/>
      <c r="C120" s="594" t="s">
        <v>1004</v>
      </c>
      <c r="D120" s="593" t="s">
        <v>86</v>
      </c>
      <c r="E120" s="595">
        <v>1355384</v>
      </c>
      <c r="F120" s="585"/>
      <c r="G120" s="596"/>
      <c r="H120" s="596"/>
      <c r="I120" s="1"/>
      <c r="J120" s="1"/>
      <c r="K120" s="1"/>
      <c r="L120" s="1"/>
      <c r="M120" s="1"/>
    </row>
    <row r="121" spans="1:13" x14ac:dyDescent="0.2">
      <c r="A121" s="592" t="s">
        <v>1005</v>
      </c>
      <c r="B121" s="592"/>
      <c r="C121" s="594" t="s">
        <v>1006</v>
      </c>
      <c r="D121" s="593" t="s">
        <v>86</v>
      </c>
      <c r="E121" s="595">
        <v>2390200</v>
      </c>
      <c r="F121" s="585"/>
      <c r="G121" s="596"/>
      <c r="H121" s="596"/>
      <c r="I121" s="1"/>
      <c r="J121" s="1"/>
      <c r="K121" s="1"/>
      <c r="L121" s="1"/>
      <c r="M121" s="1"/>
    </row>
    <row r="122" spans="1:13" x14ac:dyDescent="0.2">
      <c r="A122" s="592" t="s">
        <v>1007</v>
      </c>
      <c r="B122" s="592"/>
      <c r="C122" s="594" t="s">
        <v>1008</v>
      </c>
      <c r="D122" s="593" t="s">
        <v>86</v>
      </c>
      <c r="E122" s="595">
        <v>1812146.1584000001</v>
      </c>
      <c r="F122" s="585"/>
      <c r="G122" s="596"/>
      <c r="H122" s="596"/>
      <c r="I122" s="1"/>
      <c r="J122" s="1"/>
      <c r="K122" s="1"/>
      <c r="L122" s="1"/>
      <c r="M122" s="1"/>
    </row>
    <row r="123" spans="1:13" x14ac:dyDescent="0.2">
      <c r="A123" s="592" t="s">
        <v>1009</v>
      </c>
      <c r="B123" s="592"/>
      <c r="C123" s="594" t="s">
        <v>1010</v>
      </c>
      <c r="D123" s="593" t="s">
        <v>86</v>
      </c>
      <c r="E123" s="595">
        <v>212306</v>
      </c>
      <c r="F123" s="585"/>
      <c r="G123" s="596"/>
      <c r="H123" s="596"/>
      <c r="I123" s="1"/>
      <c r="J123" s="1"/>
      <c r="K123" s="1"/>
      <c r="L123" s="1"/>
      <c r="M123" s="1"/>
    </row>
    <row r="124" spans="1:13" x14ac:dyDescent="0.2">
      <c r="A124" s="592" t="s">
        <v>1011</v>
      </c>
      <c r="B124" s="592"/>
      <c r="C124" s="594" t="s">
        <v>1012</v>
      </c>
      <c r="D124" s="593" t="s">
        <v>86</v>
      </c>
      <c r="E124" s="595">
        <v>1181040</v>
      </c>
      <c r="F124" s="585"/>
      <c r="G124" s="596"/>
      <c r="H124" s="596"/>
      <c r="I124" s="1"/>
      <c r="J124" s="1"/>
      <c r="K124" s="1"/>
      <c r="L124" s="1"/>
      <c r="M124" s="1"/>
    </row>
    <row r="125" spans="1:13" x14ac:dyDescent="0.2">
      <c r="A125" s="592" t="s">
        <v>1013</v>
      </c>
      <c r="B125" s="592"/>
      <c r="C125" s="594" t="s">
        <v>1014</v>
      </c>
      <c r="D125" s="593" t="s">
        <v>86</v>
      </c>
      <c r="E125" s="595">
        <v>1124800</v>
      </c>
      <c r="F125" s="585"/>
      <c r="G125" s="596"/>
      <c r="H125" s="596"/>
      <c r="I125" s="1"/>
      <c r="J125" s="1"/>
      <c r="K125" s="1"/>
      <c r="L125" s="1"/>
      <c r="M125" s="1"/>
    </row>
    <row r="126" spans="1:13" x14ac:dyDescent="0.2">
      <c r="A126" s="592" t="s">
        <v>1015</v>
      </c>
      <c r="B126" s="592"/>
      <c r="C126" s="594" t="s">
        <v>1016</v>
      </c>
      <c r="D126" s="593" t="s">
        <v>86</v>
      </c>
      <c r="E126" s="595">
        <v>140600</v>
      </c>
      <c r="F126" s="585"/>
      <c r="G126" s="596"/>
      <c r="H126" s="596"/>
      <c r="I126" s="1"/>
      <c r="J126" s="1"/>
      <c r="K126" s="1"/>
      <c r="L126" s="1"/>
      <c r="M126" s="1"/>
    </row>
    <row r="127" spans="1:13" x14ac:dyDescent="0.2">
      <c r="A127" s="592" t="s">
        <v>1017</v>
      </c>
      <c r="B127" s="592"/>
      <c r="C127" s="594" t="s">
        <v>1018</v>
      </c>
      <c r="D127" s="593" t="s">
        <v>86</v>
      </c>
      <c r="E127" s="595">
        <v>1124800</v>
      </c>
      <c r="F127" s="585"/>
      <c r="G127" s="596"/>
      <c r="H127" s="596"/>
      <c r="I127" s="1"/>
      <c r="J127" s="1"/>
      <c r="K127" s="1"/>
      <c r="L127" s="1"/>
      <c r="M127" s="1"/>
    </row>
    <row r="128" spans="1:13" x14ac:dyDescent="0.2">
      <c r="A128" s="592" t="s">
        <v>1019</v>
      </c>
      <c r="B128" s="592"/>
      <c r="C128" s="594" t="s">
        <v>1020</v>
      </c>
      <c r="D128" s="593" t="s">
        <v>86</v>
      </c>
      <c r="E128" s="595">
        <v>871720</v>
      </c>
      <c r="F128" s="585"/>
      <c r="G128" s="596"/>
      <c r="H128" s="596"/>
      <c r="I128" s="1"/>
      <c r="J128" s="1"/>
      <c r="K128" s="1"/>
      <c r="L128" s="1"/>
      <c r="M128" s="1"/>
    </row>
    <row r="129" spans="1:13" x14ac:dyDescent="0.2">
      <c r="A129" s="592" t="s">
        <v>1021</v>
      </c>
      <c r="B129" s="592"/>
      <c r="C129" s="594" t="s">
        <v>1022</v>
      </c>
      <c r="D129" s="593" t="s">
        <v>86</v>
      </c>
      <c r="E129" s="595">
        <v>527343.35840000003</v>
      </c>
      <c r="F129" s="585"/>
      <c r="G129" s="596"/>
      <c r="H129" s="596"/>
      <c r="I129" s="1"/>
      <c r="J129" s="1"/>
      <c r="K129" s="1"/>
      <c r="L129" s="1"/>
      <c r="M129" s="1"/>
    </row>
    <row r="130" spans="1:13" x14ac:dyDescent="0.2">
      <c r="A130" s="592" t="s">
        <v>1023</v>
      </c>
      <c r="B130" s="592"/>
      <c r="C130" s="594" t="s">
        <v>469</v>
      </c>
      <c r="D130" s="593" t="s">
        <v>86</v>
      </c>
      <c r="E130" s="595">
        <v>1259104.4944</v>
      </c>
      <c r="F130" s="585"/>
      <c r="G130" s="596"/>
      <c r="H130" s="596"/>
      <c r="I130" s="1"/>
      <c r="J130" s="1"/>
      <c r="K130" s="1"/>
      <c r="L130" s="1"/>
      <c r="M130" s="1"/>
    </row>
    <row r="131" spans="1:13" x14ac:dyDescent="0.2">
      <c r="A131" s="592" t="s">
        <v>1024</v>
      </c>
      <c r="B131" s="592"/>
      <c r="C131" s="594" t="s">
        <v>1025</v>
      </c>
      <c r="D131" s="593" t="s">
        <v>86</v>
      </c>
      <c r="E131" s="595">
        <v>428053.88800000004</v>
      </c>
      <c r="F131" s="585"/>
      <c r="G131" s="596"/>
      <c r="H131" s="596"/>
      <c r="I131" s="1"/>
      <c r="J131" s="1"/>
      <c r="K131" s="1"/>
      <c r="L131" s="1"/>
      <c r="M131" s="1"/>
    </row>
    <row r="132" spans="1:13" x14ac:dyDescent="0.2">
      <c r="A132" s="592" t="s">
        <v>1026</v>
      </c>
      <c r="B132" s="592"/>
      <c r="C132" s="594" t="s">
        <v>1027</v>
      </c>
      <c r="D132" s="593" t="s">
        <v>86</v>
      </c>
      <c r="E132" s="595">
        <v>299073.07199999999</v>
      </c>
      <c r="F132" s="585"/>
      <c r="G132" s="596"/>
      <c r="H132" s="596"/>
      <c r="I132" s="1"/>
      <c r="J132" s="1"/>
      <c r="K132" s="1"/>
      <c r="L132" s="1"/>
      <c r="M132" s="1"/>
    </row>
    <row r="133" spans="1:13" x14ac:dyDescent="0.2">
      <c r="A133" s="592" t="s">
        <v>1028</v>
      </c>
      <c r="B133" s="592"/>
      <c r="C133" s="594" t="s">
        <v>1029</v>
      </c>
      <c r="D133" s="593" t="s">
        <v>86</v>
      </c>
      <c r="E133" s="595">
        <v>123091.36320000001</v>
      </c>
      <c r="F133" s="585"/>
      <c r="G133" s="596"/>
      <c r="H133" s="596"/>
      <c r="I133" s="1"/>
      <c r="J133" s="1"/>
      <c r="K133" s="1"/>
      <c r="L133" s="1"/>
      <c r="M133" s="1"/>
    </row>
    <row r="134" spans="1:13" x14ac:dyDescent="0.2">
      <c r="A134" s="592" t="s">
        <v>1030</v>
      </c>
      <c r="B134" s="592"/>
      <c r="C134" s="594" t="s">
        <v>1031</v>
      </c>
      <c r="D134" s="593" t="s">
        <v>86</v>
      </c>
      <c r="E134" s="595">
        <v>12822380.3104</v>
      </c>
      <c r="F134" s="585"/>
      <c r="G134" s="596"/>
      <c r="H134" s="596"/>
      <c r="I134" s="1"/>
      <c r="J134" s="1"/>
      <c r="K134" s="1"/>
      <c r="L134" s="1"/>
      <c r="M134" s="1"/>
    </row>
    <row r="135" spans="1:13" x14ac:dyDescent="0.2">
      <c r="A135" s="592" t="s">
        <v>1032</v>
      </c>
      <c r="B135" s="592"/>
      <c r="C135" s="594" t="s">
        <v>653</v>
      </c>
      <c r="D135" s="593" t="s">
        <v>86</v>
      </c>
      <c r="E135" s="595">
        <v>493765.82880000002</v>
      </c>
      <c r="F135" s="585"/>
      <c r="G135" s="596"/>
      <c r="H135" s="596"/>
      <c r="I135" s="1"/>
      <c r="J135" s="1"/>
      <c r="K135" s="1"/>
      <c r="L135" s="1"/>
      <c r="M135" s="1"/>
    </row>
    <row r="136" spans="1:13" x14ac:dyDescent="0.2">
      <c r="A136" s="592" t="s">
        <v>1033</v>
      </c>
      <c r="B136" s="592"/>
      <c r="C136" s="594" t="s">
        <v>1034</v>
      </c>
      <c r="D136" s="593" t="s">
        <v>86</v>
      </c>
      <c r="E136" s="595">
        <v>191214.87520000001</v>
      </c>
      <c r="F136" s="585"/>
      <c r="G136" s="596"/>
      <c r="H136" s="596"/>
      <c r="I136" s="1"/>
      <c r="J136" s="1"/>
      <c r="K136" s="1"/>
      <c r="L136" s="1"/>
      <c r="M136" s="1"/>
    </row>
    <row r="137" spans="1:13" x14ac:dyDescent="0.2">
      <c r="A137" s="592" t="s">
        <v>1035</v>
      </c>
      <c r="B137" s="592"/>
      <c r="C137" s="594" t="s">
        <v>1036</v>
      </c>
      <c r="D137" s="593" t="s">
        <v>86</v>
      </c>
      <c r="E137" s="595">
        <v>109088.728</v>
      </c>
      <c r="F137" s="585"/>
      <c r="G137" s="596"/>
      <c r="H137" s="596"/>
      <c r="I137" s="1"/>
      <c r="J137" s="1"/>
      <c r="K137" s="1"/>
      <c r="L137" s="1"/>
      <c r="M137" s="1"/>
    </row>
    <row r="138" spans="1:13" x14ac:dyDescent="0.2">
      <c r="A138" s="592" t="s">
        <v>1037</v>
      </c>
      <c r="B138" s="592"/>
      <c r="C138" s="594" t="s">
        <v>1038</v>
      </c>
      <c r="D138" s="592" t="s">
        <v>86</v>
      </c>
      <c r="E138" s="595">
        <v>93695.84</v>
      </c>
      <c r="F138" s="585"/>
      <c r="G138" s="596"/>
      <c r="H138" s="596"/>
      <c r="I138" s="1"/>
      <c r="J138" s="1"/>
      <c r="K138" s="1"/>
      <c r="L138" s="1"/>
      <c r="M138" s="1"/>
    </row>
    <row r="139" spans="1:13" x14ac:dyDescent="0.2">
      <c r="A139" s="592" t="s">
        <v>1039</v>
      </c>
      <c r="B139" s="592"/>
      <c r="C139" s="594" t="s">
        <v>1040</v>
      </c>
      <c r="D139" s="592" t="s">
        <v>86</v>
      </c>
      <c r="E139" s="595">
        <v>29447.263999999999</v>
      </c>
      <c r="F139" s="585"/>
      <c r="G139" s="596"/>
      <c r="H139" s="596"/>
      <c r="I139" s="1"/>
      <c r="J139" s="1"/>
      <c r="K139" s="1"/>
      <c r="L139" s="1"/>
      <c r="M139" s="1"/>
    </row>
    <row r="140" spans="1:13" x14ac:dyDescent="0.2">
      <c r="A140" s="592" t="s">
        <v>1041</v>
      </c>
      <c r="B140" s="592"/>
      <c r="C140" s="594" t="s">
        <v>1042</v>
      </c>
      <c r="D140" s="592" t="s">
        <v>86</v>
      </c>
      <c r="E140" s="595">
        <v>842756.4</v>
      </c>
      <c r="F140" s="585"/>
      <c r="G140" s="596"/>
      <c r="H140" s="596"/>
      <c r="I140" s="1"/>
      <c r="J140" s="1"/>
      <c r="K140" s="1"/>
      <c r="L140" s="1"/>
      <c r="M140" s="1"/>
    </row>
    <row r="141" spans="1:13" x14ac:dyDescent="0.2">
      <c r="A141" s="592" t="s">
        <v>1043</v>
      </c>
      <c r="B141" s="592"/>
      <c r="C141" s="594" t="s">
        <v>1044</v>
      </c>
      <c r="D141" s="592" t="s">
        <v>86</v>
      </c>
      <c r="E141" s="595">
        <v>26039.119999999999</v>
      </c>
      <c r="F141" s="585"/>
      <c r="G141" s="596"/>
      <c r="H141" s="596"/>
      <c r="I141" s="1"/>
      <c r="J141" s="1"/>
      <c r="K141" s="1"/>
      <c r="L141" s="1"/>
      <c r="M141" s="1"/>
    </row>
    <row r="142" spans="1:13" x14ac:dyDescent="0.2">
      <c r="A142" s="592" t="s">
        <v>1045</v>
      </c>
      <c r="B142" s="592"/>
      <c r="C142" s="594" t="s">
        <v>1046</v>
      </c>
      <c r="D142" s="592" t="s">
        <v>86</v>
      </c>
      <c r="E142" s="595">
        <v>694696.72640000004</v>
      </c>
      <c r="F142" s="585"/>
      <c r="G142" s="596"/>
      <c r="H142" s="596"/>
      <c r="I142" s="1"/>
      <c r="J142" s="1"/>
      <c r="K142" s="1"/>
      <c r="L142" s="1"/>
      <c r="M142" s="1"/>
    </row>
    <row r="143" spans="1:13" x14ac:dyDescent="0.2">
      <c r="A143" s="592" t="s">
        <v>1047</v>
      </c>
      <c r="B143" s="592"/>
      <c r="C143" s="594" t="s">
        <v>1048</v>
      </c>
      <c r="D143" s="592" t="s">
        <v>86</v>
      </c>
      <c r="E143" s="595">
        <v>461168</v>
      </c>
      <c r="F143" s="585"/>
      <c r="G143" s="596"/>
      <c r="H143" s="596"/>
      <c r="I143" s="1"/>
      <c r="J143" s="1"/>
      <c r="K143" s="1"/>
      <c r="L143" s="1"/>
      <c r="M143" s="1"/>
    </row>
    <row r="144" spans="1:13" x14ac:dyDescent="0.2">
      <c r="A144" s="592" t="s">
        <v>1049</v>
      </c>
      <c r="B144" s="592"/>
      <c r="C144" s="594" t="s">
        <v>1050</v>
      </c>
      <c r="D144" s="592" t="s">
        <v>86</v>
      </c>
      <c r="E144" s="595">
        <v>20591.713599999999</v>
      </c>
      <c r="F144" s="585"/>
      <c r="G144" s="596"/>
      <c r="H144" s="596"/>
      <c r="I144" s="1"/>
      <c r="J144" s="1"/>
      <c r="K144" s="1"/>
      <c r="L144" s="1"/>
      <c r="M144" s="1"/>
    </row>
    <row r="145" spans="1:13" x14ac:dyDescent="0.2">
      <c r="A145" s="592" t="s">
        <v>1051</v>
      </c>
      <c r="B145" s="592"/>
      <c r="C145" s="594" t="s">
        <v>1052</v>
      </c>
      <c r="D145" s="592" t="s">
        <v>86</v>
      </c>
      <c r="E145" s="595">
        <v>98842.924800000008</v>
      </c>
      <c r="F145" s="585"/>
      <c r="G145" s="596"/>
      <c r="H145" s="596"/>
      <c r="I145" s="1"/>
      <c r="J145" s="1"/>
      <c r="K145" s="1"/>
      <c r="L145" s="1"/>
      <c r="M145" s="1"/>
    </row>
    <row r="146" spans="1:13" x14ac:dyDescent="0.2">
      <c r="A146" s="592" t="s">
        <v>1053</v>
      </c>
      <c r="B146" s="592"/>
      <c r="C146" s="594" t="s">
        <v>1054</v>
      </c>
      <c r="D146" s="592" t="s">
        <v>86</v>
      </c>
      <c r="E146" s="595">
        <v>31299.809600000001</v>
      </c>
      <c r="F146" s="585"/>
      <c r="G146" s="596"/>
      <c r="H146" s="596"/>
      <c r="I146" s="1"/>
      <c r="J146" s="1"/>
      <c r="K146" s="1"/>
      <c r="L146" s="1"/>
      <c r="M146" s="1"/>
    </row>
    <row r="147" spans="1:13" x14ac:dyDescent="0.2">
      <c r="A147" s="592" t="s">
        <v>1055</v>
      </c>
      <c r="B147" s="592"/>
      <c r="C147" s="594" t="s">
        <v>1056</v>
      </c>
      <c r="D147" s="592" t="s">
        <v>86</v>
      </c>
      <c r="E147" s="595">
        <v>12112.9712</v>
      </c>
      <c r="F147" s="585"/>
      <c r="G147" s="596"/>
      <c r="H147" s="596"/>
      <c r="I147" s="1"/>
      <c r="J147" s="1"/>
      <c r="K147" s="1"/>
      <c r="L147" s="1"/>
      <c r="M147" s="1"/>
    </row>
    <row r="148" spans="1:13" x14ac:dyDescent="0.2">
      <c r="A148" s="592" t="s">
        <v>1057</v>
      </c>
      <c r="B148" s="592"/>
      <c r="C148" s="594" t="s">
        <v>1058</v>
      </c>
      <c r="D148" s="592" t="s">
        <v>86</v>
      </c>
      <c r="E148" s="595">
        <v>83021.487999999998</v>
      </c>
      <c r="F148" s="585"/>
      <c r="G148" s="596"/>
      <c r="H148" s="596"/>
      <c r="I148" s="1"/>
      <c r="J148" s="1"/>
      <c r="K148" s="1"/>
      <c r="L148" s="1"/>
      <c r="M148" s="1"/>
    </row>
    <row r="149" spans="1:13" x14ac:dyDescent="0.2">
      <c r="A149" s="592" t="s">
        <v>1059</v>
      </c>
      <c r="B149" s="592"/>
      <c r="C149" s="594" t="s">
        <v>1060</v>
      </c>
      <c r="D149" s="592" t="s">
        <v>86</v>
      </c>
      <c r="E149" s="595">
        <v>30691.292799999999</v>
      </c>
      <c r="F149" s="585"/>
      <c r="G149" s="596"/>
      <c r="H149" s="596"/>
      <c r="I149" s="1"/>
      <c r="J149" s="1"/>
      <c r="K149" s="1"/>
      <c r="L149" s="1"/>
      <c r="M149" s="1"/>
    </row>
    <row r="150" spans="1:13" x14ac:dyDescent="0.2">
      <c r="A150" s="592" t="s">
        <v>1061</v>
      </c>
      <c r="B150" s="592"/>
      <c r="C150" s="594" t="s">
        <v>1060</v>
      </c>
      <c r="D150" s="592" t="s">
        <v>86</v>
      </c>
      <c r="E150" s="595">
        <v>44597.195200000002</v>
      </c>
      <c r="F150" s="585"/>
      <c r="G150" s="596"/>
      <c r="H150" s="596"/>
      <c r="I150" s="1"/>
      <c r="J150" s="1"/>
      <c r="K150" s="1"/>
      <c r="L150" s="1"/>
      <c r="M150" s="1"/>
    </row>
    <row r="151" spans="1:13" x14ac:dyDescent="0.2">
      <c r="A151" s="592" t="s">
        <v>1062</v>
      </c>
      <c r="B151" s="592"/>
      <c r="C151" s="594" t="s">
        <v>1060</v>
      </c>
      <c r="D151" s="592" t="s">
        <v>86</v>
      </c>
      <c r="E151" s="595">
        <v>37932.7552</v>
      </c>
      <c r="F151" s="585"/>
      <c r="G151" s="596"/>
      <c r="H151" s="596"/>
      <c r="I151" s="1"/>
      <c r="J151" s="1"/>
      <c r="K151" s="1"/>
      <c r="L151" s="1"/>
      <c r="M151" s="1"/>
    </row>
    <row r="152" spans="1:13" x14ac:dyDescent="0.2">
      <c r="A152" s="592" t="s">
        <v>1063</v>
      </c>
      <c r="B152" s="592"/>
      <c r="C152" s="594" t="s">
        <v>1064</v>
      </c>
      <c r="D152" s="592" t="s">
        <v>86</v>
      </c>
      <c r="E152" s="595">
        <v>79861272.416000009</v>
      </c>
      <c r="F152" s="585"/>
      <c r="G152" s="596"/>
      <c r="H152" s="596"/>
      <c r="I152" s="1"/>
      <c r="J152" s="1"/>
      <c r="K152" s="1"/>
      <c r="L152" s="1"/>
      <c r="M152" s="1"/>
    </row>
    <row r="153" spans="1:13" x14ac:dyDescent="0.2">
      <c r="A153" s="592" t="s">
        <v>1065</v>
      </c>
      <c r="B153" s="592"/>
      <c r="C153" s="594" t="s">
        <v>1066</v>
      </c>
      <c r="D153" s="592" t="s">
        <v>86</v>
      </c>
      <c r="E153" s="595">
        <v>9223360</v>
      </c>
      <c r="F153" s="585"/>
      <c r="G153" s="596"/>
      <c r="H153" s="596"/>
      <c r="I153" s="1"/>
      <c r="J153" s="1"/>
      <c r="K153" s="1"/>
      <c r="L153" s="1"/>
      <c r="M153" s="1"/>
    </row>
    <row r="154" spans="1:13" ht="89.25" x14ac:dyDescent="0.2">
      <c r="A154" s="592" t="s">
        <v>1067</v>
      </c>
      <c r="B154" s="592"/>
      <c r="C154" s="594" t="s">
        <v>1068</v>
      </c>
      <c r="D154" s="592" t="s">
        <v>86</v>
      </c>
      <c r="E154" s="595">
        <v>1426984.2688</v>
      </c>
      <c r="F154" s="585"/>
      <c r="G154" s="596"/>
      <c r="H154" s="596"/>
      <c r="I154" s="1"/>
      <c r="J154" s="1"/>
      <c r="K154" s="1"/>
      <c r="L154" s="1"/>
      <c r="M154" s="1"/>
    </row>
    <row r="155" spans="1:13" s="82" customFormat="1" x14ac:dyDescent="0.2">
      <c r="A155" s="78"/>
      <c r="B155" s="79"/>
      <c r="C155" s="80"/>
      <c r="D155" s="78"/>
      <c r="E155" s="81"/>
      <c r="F155" s="75"/>
      <c r="G155" s="341"/>
      <c r="H155" s="341"/>
      <c r="I155" s="1"/>
      <c r="J155" s="1"/>
      <c r="K155" s="1"/>
      <c r="L155" s="1"/>
      <c r="M155" s="1"/>
    </row>
    <row r="156" spans="1:13" x14ac:dyDescent="0.2">
      <c r="A156" s="395" t="s">
        <v>2448</v>
      </c>
      <c r="B156" s="396"/>
      <c r="C156" s="396"/>
      <c r="D156" s="396"/>
      <c r="E156" s="397"/>
      <c r="F156" s="75"/>
      <c r="G156" s="341"/>
      <c r="H156" s="341"/>
      <c r="I156" s="1"/>
      <c r="J156" s="1"/>
      <c r="K156" s="1"/>
      <c r="L156" s="1"/>
      <c r="M156" s="1"/>
    </row>
    <row r="157" spans="1:13" ht="25.5" x14ac:dyDescent="0.2">
      <c r="A157" s="83" t="s">
        <v>83</v>
      </c>
      <c r="B157" s="84" t="s">
        <v>84</v>
      </c>
      <c r="C157" s="84" t="s">
        <v>85</v>
      </c>
      <c r="D157" s="84" t="s">
        <v>86</v>
      </c>
      <c r="E157" s="85" t="s">
        <v>87</v>
      </c>
      <c r="F157" s="75"/>
      <c r="G157" s="341"/>
      <c r="H157" s="341"/>
      <c r="I157" s="1"/>
      <c r="J157" s="1"/>
      <c r="K157" s="1"/>
      <c r="L157" s="1"/>
      <c r="M157" s="1"/>
    </row>
    <row r="158" spans="1:13" x14ac:dyDescent="0.2">
      <c r="A158" s="86" t="s">
        <v>1069</v>
      </c>
      <c r="B158" s="87" t="s">
        <v>227</v>
      </c>
      <c r="C158" s="88" t="s">
        <v>89</v>
      </c>
      <c r="D158" s="89" t="s">
        <v>86</v>
      </c>
      <c r="E158" s="566">
        <v>2189963.1039999998</v>
      </c>
      <c r="F158" s="75"/>
      <c r="G158" s="341"/>
      <c r="H158" s="341"/>
      <c r="I158" s="1"/>
      <c r="J158" s="1"/>
      <c r="K158" s="1"/>
      <c r="L158" s="1"/>
      <c r="M158" s="1"/>
    </row>
    <row r="159" spans="1:13" x14ac:dyDescent="0.2">
      <c r="A159" s="86" t="s">
        <v>1070</v>
      </c>
      <c r="B159" s="87"/>
      <c r="C159" s="90" t="s">
        <v>228</v>
      </c>
      <c r="D159" s="89" t="s">
        <v>86</v>
      </c>
      <c r="E159" s="566">
        <v>1157184.1168</v>
      </c>
      <c r="F159" s="75"/>
      <c r="G159" s="341"/>
      <c r="H159" s="341"/>
      <c r="I159" s="1"/>
      <c r="J159" s="1"/>
      <c r="K159" s="1"/>
      <c r="L159" s="1"/>
      <c r="M159" s="1"/>
    </row>
    <row r="160" spans="1:13" x14ac:dyDescent="0.2">
      <c r="A160" s="86" t="s">
        <v>1071</v>
      </c>
      <c r="B160" s="89"/>
      <c r="C160" s="88" t="s">
        <v>229</v>
      </c>
      <c r="D160" s="89" t="s">
        <v>86</v>
      </c>
      <c r="E160" s="566">
        <v>1335343.4384000001</v>
      </c>
      <c r="F160" s="75"/>
      <c r="G160" s="341"/>
      <c r="H160" s="341"/>
      <c r="I160" s="1"/>
      <c r="J160" s="1"/>
      <c r="K160" s="1"/>
      <c r="L160" s="1"/>
      <c r="M160" s="1"/>
    </row>
    <row r="161" spans="1:13" x14ac:dyDescent="0.2">
      <c r="A161" s="86" t="s">
        <v>1072</v>
      </c>
      <c r="B161" s="89" t="s">
        <v>847</v>
      </c>
      <c r="C161" s="88" t="s">
        <v>846</v>
      </c>
      <c r="D161" s="89" t="s">
        <v>86</v>
      </c>
      <c r="E161" s="566">
        <v>11381.851200000001</v>
      </c>
      <c r="F161" s="75"/>
      <c r="G161" s="341"/>
      <c r="H161" s="341"/>
      <c r="I161" s="1"/>
      <c r="J161" s="1"/>
      <c r="K161" s="1"/>
      <c r="L161" s="1"/>
      <c r="M161" s="1"/>
    </row>
    <row r="162" spans="1:13" x14ac:dyDescent="0.2">
      <c r="A162" s="86" t="s">
        <v>1073</v>
      </c>
      <c r="B162" s="89" t="s">
        <v>845</v>
      </c>
      <c r="C162" s="88" t="s">
        <v>843</v>
      </c>
      <c r="D162" s="89" t="s">
        <v>86</v>
      </c>
      <c r="E162" s="566">
        <v>476896.0784</v>
      </c>
      <c r="F162" s="75"/>
      <c r="G162" s="341"/>
      <c r="H162" s="341"/>
      <c r="I162" s="1"/>
      <c r="J162" s="1"/>
      <c r="K162" s="1"/>
      <c r="L162" s="1"/>
      <c r="M162" s="1"/>
    </row>
    <row r="163" spans="1:13" x14ac:dyDescent="0.2">
      <c r="A163" s="86" t="s">
        <v>1074</v>
      </c>
      <c r="B163" s="89" t="s">
        <v>844</v>
      </c>
      <c r="C163" s="88" t="s">
        <v>843</v>
      </c>
      <c r="D163" s="89" t="s">
        <v>86</v>
      </c>
      <c r="E163" s="566">
        <v>279510.55040000001</v>
      </c>
      <c r="F163" s="75"/>
      <c r="G163" s="341"/>
      <c r="H163" s="341"/>
      <c r="I163" s="1"/>
      <c r="J163" s="1"/>
      <c r="K163" s="1"/>
      <c r="L163" s="1"/>
      <c r="M163" s="1"/>
    </row>
    <row r="164" spans="1:13" x14ac:dyDescent="0.2">
      <c r="A164" s="86" t="s">
        <v>1075</v>
      </c>
      <c r="B164" s="91"/>
      <c r="C164" s="88" t="s">
        <v>94</v>
      </c>
      <c r="D164" s="89" t="s">
        <v>86</v>
      </c>
      <c r="E164" s="566">
        <v>30131.142400000001</v>
      </c>
      <c r="F164" s="75"/>
      <c r="G164" s="341"/>
      <c r="H164" s="341"/>
      <c r="I164" s="1"/>
      <c r="J164" s="1"/>
      <c r="K164" s="1"/>
      <c r="L164" s="1"/>
      <c r="M164" s="1"/>
    </row>
    <row r="165" spans="1:13" x14ac:dyDescent="0.2">
      <c r="A165" s="86" t="s">
        <v>1076</v>
      </c>
      <c r="B165" s="89"/>
      <c r="C165" s="88" t="s">
        <v>230</v>
      </c>
      <c r="D165" s="89" t="s">
        <v>86</v>
      </c>
      <c r="E165" s="566">
        <v>17746949.300799999</v>
      </c>
      <c r="F165" s="75"/>
      <c r="G165" s="341"/>
      <c r="H165" s="341"/>
      <c r="I165" s="1"/>
      <c r="J165" s="1"/>
      <c r="K165" s="1"/>
      <c r="L165" s="1"/>
      <c r="M165" s="1"/>
    </row>
    <row r="166" spans="1:13" x14ac:dyDescent="0.2">
      <c r="A166" s="86" t="s">
        <v>1077</v>
      </c>
      <c r="B166" s="87" t="s">
        <v>231</v>
      </c>
      <c r="C166" s="88" t="s">
        <v>103</v>
      </c>
      <c r="D166" s="89" t="s">
        <v>86</v>
      </c>
      <c r="E166" s="566">
        <v>916250.83200000005</v>
      </c>
      <c r="F166" s="75"/>
      <c r="G166" s="341"/>
      <c r="H166" s="341"/>
      <c r="I166" s="1"/>
      <c r="J166" s="1"/>
      <c r="K166" s="1"/>
      <c r="L166" s="1"/>
      <c r="M166" s="1"/>
    </row>
    <row r="167" spans="1:13" x14ac:dyDescent="0.2">
      <c r="A167" s="86" t="s">
        <v>1078</v>
      </c>
      <c r="B167" s="87" t="s">
        <v>232</v>
      </c>
      <c r="C167" s="88" t="s">
        <v>233</v>
      </c>
      <c r="D167" s="89" t="s">
        <v>86</v>
      </c>
      <c r="E167" s="566">
        <v>3518458.7600000002</v>
      </c>
      <c r="F167" s="75"/>
      <c r="G167" s="341"/>
      <c r="H167" s="341"/>
      <c r="I167" s="1"/>
      <c r="J167" s="1"/>
      <c r="K167" s="1"/>
      <c r="L167" s="1"/>
      <c r="M167" s="1"/>
    </row>
    <row r="168" spans="1:13" x14ac:dyDescent="0.2">
      <c r="A168" s="86" t="s">
        <v>1079</v>
      </c>
      <c r="B168" s="87" t="s">
        <v>234</v>
      </c>
      <c r="C168" s="88" t="s">
        <v>105</v>
      </c>
      <c r="D168" s="89" t="s">
        <v>86</v>
      </c>
      <c r="E168" s="566">
        <v>2739350.2927999999</v>
      </c>
      <c r="F168" s="75"/>
      <c r="G168" s="341"/>
      <c r="H168" s="341"/>
      <c r="I168" s="1"/>
      <c r="J168" s="1"/>
      <c r="K168" s="1"/>
      <c r="L168" s="1"/>
      <c r="M168" s="1"/>
    </row>
    <row r="169" spans="1:13" x14ac:dyDescent="0.2">
      <c r="A169" s="86" t="s">
        <v>1080</v>
      </c>
      <c r="B169" s="87" t="s">
        <v>235</v>
      </c>
      <c r="C169" s="88" t="s">
        <v>107</v>
      </c>
      <c r="D169" s="89" t="s">
        <v>86</v>
      </c>
      <c r="E169" s="566">
        <v>18714326.791999999</v>
      </c>
      <c r="F169" s="75"/>
      <c r="G169" s="341"/>
      <c r="H169" s="341"/>
      <c r="I169" s="1"/>
      <c r="J169" s="1"/>
      <c r="K169" s="1"/>
      <c r="L169" s="1"/>
      <c r="M169" s="1"/>
    </row>
    <row r="170" spans="1:13" x14ac:dyDescent="0.2">
      <c r="A170" s="86" t="s">
        <v>1081</v>
      </c>
      <c r="B170" s="89"/>
      <c r="C170" s="88" t="s">
        <v>842</v>
      </c>
      <c r="D170" s="89" t="s">
        <v>86</v>
      </c>
      <c r="E170" s="566">
        <v>24214.6944</v>
      </c>
      <c r="F170" s="75"/>
      <c r="G170" s="341"/>
      <c r="H170" s="341"/>
      <c r="I170" s="1"/>
      <c r="J170" s="1"/>
      <c r="K170" s="1"/>
      <c r="L170" s="1"/>
      <c r="M170" s="1"/>
    </row>
    <row r="171" spans="1:13" x14ac:dyDescent="0.2">
      <c r="A171" s="86" t="s">
        <v>1082</v>
      </c>
      <c r="B171" s="89" t="s">
        <v>841</v>
      </c>
      <c r="C171" s="88" t="s">
        <v>840</v>
      </c>
      <c r="D171" s="89" t="s">
        <v>86</v>
      </c>
      <c r="E171" s="566">
        <v>403416.26880000002</v>
      </c>
      <c r="F171" s="75"/>
      <c r="G171" s="341"/>
      <c r="H171" s="341"/>
      <c r="I171" s="1"/>
      <c r="J171" s="1"/>
      <c r="K171" s="1"/>
      <c r="L171" s="1"/>
      <c r="M171" s="1"/>
    </row>
    <row r="172" spans="1:13" x14ac:dyDescent="0.2">
      <c r="A172" s="86" t="s">
        <v>1083</v>
      </c>
      <c r="B172" s="89"/>
      <c r="C172" s="88" t="s">
        <v>839</v>
      </c>
      <c r="D172" s="89" t="s">
        <v>86</v>
      </c>
      <c r="E172" s="566">
        <v>3026836.8000000003</v>
      </c>
      <c r="F172" s="75"/>
      <c r="G172" s="341"/>
      <c r="H172" s="341"/>
      <c r="I172" s="1"/>
      <c r="J172" s="1"/>
      <c r="K172" s="1"/>
      <c r="L172" s="1"/>
      <c r="M172" s="1"/>
    </row>
    <row r="173" spans="1:13" x14ac:dyDescent="0.2">
      <c r="A173" s="86" t="s">
        <v>1084</v>
      </c>
      <c r="B173" s="89" t="s">
        <v>236</v>
      </c>
      <c r="C173" s="90" t="s">
        <v>237</v>
      </c>
      <c r="D173" s="89" t="s">
        <v>86</v>
      </c>
      <c r="E173" s="566">
        <v>846034.06720000005</v>
      </c>
      <c r="F173" s="75"/>
      <c r="G173" s="341"/>
      <c r="H173" s="341"/>
      <c r="I173" s="1"/>
      <c r="J173" s="1"/>
      <c r="K173" s="1"/>
      <c r="L173" s="1"/>
      <c r="M173" s="1"/>
    </row>
    <row r="174" spans="1:13" x14ac:dyDescent="0.2">
      <c r="A174" s="86" t="s">
        <v>1085</v>
      </c>
      <c r="B174" s="89" t="s">
        <v>838</v>
      </c>
      <c r="C174" s="88" t="s">
        <v>837</v>
      </c>
      <c r="D174" s="89" t="s">
        <v>86</v>
      </c>
      <c r="E174" s="566">
        <v>1945045.7776000001</v>
      </c>
      <c r="F174" s="75"/>
      <c r="G174" s="341"/>
      <c r="H174" s="341"/>
      <c r="I174" s="1"/>
      <c r="J174" s="1"/>
      <c r="K174" s="1"/>
      <c r="L174" s="1"/>
      <c r="M174" s="1"/>
    </row>
    <row r="175" spans="1:13" x14ac:dyDescent="0.2">
      <c r="A175" s="86" t="s">
        <v>1086</v>
      </c>
      <c r="B175" s="89" t="s">
        <v>836</v>
      </c>
      <c r="C175" s="88" t="s">
        <v>792</v>
      </c>
      <c r="D175" s="89" t="s">
        <v>86</v>
      </c>
      <c r="E175" s="566">
        <v>875990.86560000002</v>
      </c>
      <c r="F175" s="75"/>
      <c r="G175" s="341"/>
      <c r="H175" s="341"/>
      <c r="I175" s="1"/>
      <c r="J175" s="1"/>
      <c r="K175" s="1"/>
      <c r="L175" s="1"/>
      <c r="M175" s="1"/>
    </row>
    <row r="176" spans="1:13" x14ac:dyDescent="0.2">
      <c r="A176" s="86" t="s">
        <v>1087</v>
      </c>
      <c r="B176" s="89"/>
      <c r="C176" s="88" t="s">
        <v>835</v>
      </c>
      <c r="D176" s="89" t="s">
        <v>86</v>
      </c>
      <c r="E176" s="566">
        <v>473396.82559999998</v>
      </c>
      <c r="F176" s="75"/>
      <c r="G176" s="341"/>
      <c r="H176" s="341"/>
      <c r="I176" s="1"/>
      <c r="J176" s="1"/>
      <c r="K176" s="1"/>
      <c r="L176" s="1"/>
      <c r="M176" s="1"/>
    </row>
    <row r="177" spans="1:13" x14ac:dyDescent="0.2">
      <c r="A177" s="86" t="s">
        <v>1088</v>
      </c>
      <c r="B177" s="89"/>
      <c r="C177" s="88" t="s">
        <v>834</v>
      </c>
      <c r="D177" s="89" t="s">
        <v>86</v>
      </c>
      <c r="E177" s="566">
        <v>337404.00640000001</v>
      </c>
      <c r="F177" s="75"/>
      <c r="G177" s="341"/>
      <c r="H177" s="341"/>
      <c r="I177" s="1"/>
      <c r="J177" s="1"/>
      <c r="K177" s="1"/>
      <c r="L177" s="1"/>
      <c r="M177" s="1"/>
    </row>
    <row r="178" spans="1:13" x14ac:dyDescent="0.2">
      <c r="A178" s="86" t="s">
        <v>1089</v>
      </c>
      <c r="B178" s="87" t="s">
        <v>238</v>
      </c>
      <c r="C178" s="88" t="s">
        <v>123</v>
      </c>
      <c r="D178" s="89" t="s">
        <v>86</v>
      </c>
      <c r="E178" s="566">
        <v>9541885.3631999996</v>
      </c>
      <c r="F178" s="75"/>
      <c r="G178" s="341"/>
      <c r="H178" s="341"/>
      <c r="I178" s="1"/>
      <c r="J178" s="1"/>
      <c r="K178" s="1"/>
      <c r="L178" s="1"/>
      <c r="M178" s="1"/>
    </row>
    <row r="179" spans="1:13" x14ac:dyDescent="0.2">
      <c r="A179" s="86" t="s">
        <v>1090</v>
      </c>
      <c r="B179" s="89" t="s">
        <v>239</v>
      </c>
      <c r="C179" s="90" t="s">
        <v>240</v>
      </c>
      <c r="D179" s="89" t="s">
        <v>86</v>
      </c>
      <c r="E179" s="566">
        <v>1466707.7056</v>
      </c>
      <c r="F179" s="75"/>
      <c r="G179" s="341"/>
      <c r="H179" s="341"/>
      <c r="I179" s="1"/>
      <c r="J179" s="1"/>
      <c r="K179" s="1"/>
      <c r="L179" s="1"/>
      <c r="M179" s="1"/>
    </row>
    <row r="180" spans="1:13" x14ac:dyDescent="0.2">
      <c r="A180" s="86" t="s">
        <v>1091</v>
      </c>
      <c r="B180" s="89" t="s">
        <v>833</v>
      </c>
      <c r="C180" s="88" t="s">
        <v>832</v>
      </c>
      <c r="D180" s="89" t="s">
        <v>86</v>
      </c>
      <c r="E180" s="566">
        <v>1601420.5024000001</v>
      </c>
      <c r="F180" s="75"/>
      <c r="G180" s="341"/>
      <c r="H180" s="341"/>
      <c r="I180" s="1"/>
      <c r="J180" s="1"/>
      <c r="K180" s="1"/>
      <c r="L180" s="1"/>
      <c r="M180" s="1"/>
    </row>
    <row r="181" spans="1:13" x14ac:dyDescent="0.2">
      <c r="A181" s="86" t="s">
        <v>1092</v>
      </c>
      <c r="B181" s="89"/>
      <c r="C181" s="88" t="s">
        <v>241</v>
      </c>
      <c r="D181" s="89" t="s">
        <v>86</v>
      </c>
      <c r="E181" s="566">
        <v>8474979.9440000001</v>
      </c>
      <c r="F181" s="75"/>
      <c r="G181" s="341"/>
      <c r="H181" s="341"/>
      <c r="I181" s="1"/>
      <c r="J181" s="1"/>
      <c r="K181" s="1"/>
      <c r="L181" s="1"/>
      <c r="M181" s="1"/>
    </row>
    <row r="182" spans="1:13" x14ac:dyDescent="0.2">
      <c r="A182" s="86" t="s">
        <v>1093</v>
      </c>
      <c r="B182" s="89" t="s">
        <v>831</v>
      </c>
      <c r="C182" s="88" t="s">
        <v>830</v>
      </c>
      <c r="D182" s="89" t="s">
        <v>86</v>
      </c>
      <c r="E182" s="566">
        <v>958114.76320000004</v>
      </c>
      <c r="F182" s="75"/>
      <c r="G182" s="341"/>
      <c r="H182" s="341"/>
      <c r="I182" s="1"/>
      <c r="J182" s="1"/>
      <c r="K182" s="1"/>
      <c r="L182" s="1"/>
      <c r="M182" s="1"/>
    </row>
    <row r="183" spans="1:13" x14ac:dyDescent="0.2">
      <c r="A183" s="86" t="s">
        <v>1094</v>
      </c>
      <c r="B183" s="89" t="s">
        <v>829</v>
      </c>
      <c r="C183" s="88" t="s">
        <v>828</v>
      </c>
      <c r="D183" s="89" t="s">
        <v>86</v>
      </c>
      <c r="E183" s="566">
        <v>5652157.1184</v>
      </c>
      <c r="F183" s="75"/>
      <c r="G183" s="341"/>
      <c r="H183" s="341"/>
      <c r="I183" s="1"/>
      <c r="J183" s="1"/>
      <c r="K183" s="1"/>
      <c r="L183" s="1"/>
      <c r="M183" s="1"/>
    </row>
    <row r="184" spans="1:13" x14ac:dyDescent="0.2">
      <c r="A184" s="86" t="s">
        <v>1095</v>
      </c>
      <c r="B184" s="89" t="s">
        <v>242</v>
      </c>
      <c r="C184" s="90" t="s">
        <v>243</v>
      </c>
      <c r="D184" s="89" t="s">
        <v>86</v>
      </c>
      <c r="E184" s="566">
        <v>629582.05440000002</v>
      </c>
      <c r="F184" s="75"/>
      <c r="G184" s="341"/>
      <c r="H184" s="341"/>
      <c r="I184" s="1"/>
      <c r="J184" s="1"/>
      <c r="K184" s="1"/>
      <c r="L184" s="1"/>
      <c r="M184" s="1"/>
    </row>
    <row r="185" spans="1:13" ht="25.5" x14ac:dyDescent="0.2">
      <c r="A185" s="86" t="s">
        <v>1096</v>
      </c>
      <c r="B185" s="89" t="s">
        <v>242</v>
      </c>
      <c r="C185" s="88" t="s">
        <v>244</v>
      </c>
      <c r="D185" s="89" t="s">
        <v>86</v>
      </c>
      <c r="E185" s="566">
        <v>586181.64639999997</v>
      </c>
      <c r="F185" s="75"/>
      <c r="G185" s="341"/>
      <c r="H185" s="341"/>
      <c r="I185" s="1"/>
      <c r="J185" s="1"/>
      <c r="K185" s="1"/>
      <c r="L185" s="1"/>
      <c r="M185" s="1"/>
    </row>
    <row r="186" spans="1:13" x14ac:dyDescent="0.2">
      <c r="A186" s="86" t="s">
        <v>1097</v>
      </c>
      <c r="B186" s="89" t="s">
        <v>827</v>
      </c>
      <c r="C186" s="88" t="s">
        <v>826</v>
      </c>
      <c r="D186" s="89" t="s">
        <v>86</v>
      </c>
      <c r="E186" s="566">
        <v>471133.728</v>
      </c>
      <c r="F186" s="75"/>
      <c r="G186" s="341"/>
      <c r="H186" s="341"/>
      <c r="I186" s="1"/>
      <c r="J186" s="1"/>
      <c r="K186" s="1"/>
      <c r="L186" s="1"/>
      <c r="M186" s="1"/>
    </row>
    <row r="187" spans="1:13" x14ac:dyDescent="0.2">
      <c r="A187" s="86" t="s">
        <v>1098</v>
      </c>
      <c r="B187" s="89" t="s">
        <v>245</v>
      </c>
      <c r="C187" s="88" t="s">
        <v>246</v>
      </c>
      <c r="D187" s="89" t="s">
        <v>86</v>
      </c>
      <c r="E187" s="566">
        <v>169827.92800000001</v>
      </c>
      <c r="F187" s="75"/>
      <c r="G187" s="341"/>
      <c r="H187" s="341"/>
      <c r="I187" s="1"/>
      <c r="J187" s="1"/>
      <c r="K187" s="1"/>
      <c r="L187" s="1"/>
      <c r="M187" s="1"/>
    </row>
    <row r="188" spans="1:13" x14ac:dyDescent="0.2">
      <c r="A188" s="86" t="s">
        <v>1099</v>
      </c>
      <c r="B188" s="87" t="s">
        <v>247</v>
      </c>
      <c r="C188" s="88" t="s">
        <v>248</v>
      </c>
      <c r="D188" s="89" t="s">
        <v>86</v>
      </c>
      <c r="E188" s="566">
        <v>365679.22879999998</v>
      </c>
      <c r="F188" s="75"/>
      <c r="G188" s="341"/>
      <c r="H188" s="341"/>
      <c r="I188" s="1"/>
      <c r="J188" s="1"/>
      <c r="K188" s="1"/>
      <c r="L188" s="1"/>
      <c r="M188" s="1"/>
    </row>
    <row r="189" spans="1:13" x14ac:dyDescent="0.2">
      <c r="A189" s="86" t="s">
        <v>1100</v>
      </c>
      <c r="B189" s="89"/>
      <c r="C189" s="88" t="s">
        <v>391</v>
      </c>
      <c r="D189" s="89" t="s">
        <v>86</v>
      </c>
      <c r="E189" s="566">
        <v>665904.09600000002</v>
      </c>
      <c r="F189" s="75"/>
      <c r="G189" s="341"/>
      <c r="H189" s="341"/>
      <c r="I189" s="1"/>
      <c r="J189" s="1"/>
      <c r="K189" s="1"/>
      <c r="L189" s="1"/>
      <c r="M189" s="1"/>
    </row>
    <row r="190" spans="1:13" x14ac:dyDescent="0.2">
      <c r="A190" s="86" t="s">
        <v>1101</v>
      </c>
      <c r="B190" s="89" t="s">
        <v>249</v>
      </c>
      <c r="C190" s="88" t="s">
        <v>250</v>
      </c>
      <c r="D190" s="89" t="s">
        <v>86</v>
      </c>
      <c r="E190" s="566">
        <v>241046.88959999999</v>
      </c>
      <c r="F190" s="75"/>
      <c r="G190" s="341"/>
      <c r="H190" s="341"/>
      <c r="I190" s="1"/>
      <c r="J190" s="1"/>
      <c r="K190" s="1"/>
      <c r="L190" s="1"/>
      <c r="M190" s="1"/>
    </row>
    <row r="191" spans="1:13" x14ac:dyDescent="0.2">
      <c r="A191" s="86" t="s">
        <v>1102</v>
      </c>
      <c r="B191" s="89" t="s">
        <v>251</v>
      </c>
      <c r="C191" s="88" t="s">
        <v>252</v>
      </c>
      <c r="D191" s="89" t="s">
        <v>86</v>
      </c>
      <c r="E191" s="566">
        <v>241046.88959999999</v>
      </c>
      <c r="F191" s="75"/>
      <c r="G191" s="341"/>
      <c r="H191" s="341"/>
      <c r="I191" s="1"/>
      <c r="J191" s="1"/>
      <c r="K191" s="1"/>
      <c r="L191" s="1"/>
      <c r="M191" s="1"/>
    </row>
    <row r="192" spans="1:13" x14ac:dyDescent="0.2">
      <c r="A192" s="86" t="s">
        <v>1103</v>
      </c>
      <c r="B192" s="89"/>
      <c r="C192" s="90" t="s">
        <v>253</v>
      </c>
      <c r="D192" s="89" t="s">
        <v>86</v>
      </c>
      <c r="E192" s="566">
        <v>181610.20800000001</v>
      </c>
      <c r="F192" s="75"/>
      <c r="G192" s="341"/>
      <c r="H192" s="341"/>
      <c r="I192" s="1"/>
      <c r="J192" s="1"/>
      <c r="K192" s="1"/>
      <c r="L192" s="1"/>
      <c r="M192" s="1"/>
    </row>
    <row r="193" spans="1:13" x14ac:dyDescent="0.2">
      <c r="A193" s="86" t="s">
        <v>1104</v>
      </c>
      <c r="B193" s="89"/>
      <c r="C193" s="90" t="s">
        <v>254</v>
      </c>
      <c r="D193" s="89" t="s">
        <v>86</v>
      </c>
      <c r="E193" s="566">
        <v>121073.47200000001</v>
      </c>
      <c r="F193" s="75"/>
      <c r="G193" s="341"/>
      <c r="H193" s="341"/>
      <c r="I193" s="1"/>
      <c r="J193" s="1"/>
      <c r="K193" s="1"/>
      <c r="L193" s="1"/>
      <c r="M193" s="1"/>
    </row>
    <row r="194" spans="1:13" x14ac:dyDescent="0.2">
      <c r="A194" s="86" t="s">
        <v>1105</v>
      </c>
      <c r="B194" s="89" t="s">
        <v>255</v>
      </c>
      <c r="C194" s="90" t="s">
        <v>256</v>
      </c>
      <c r="D194" s="89" t="s">
        <v>86</v>
      </c>
      <c r="E194" s="566">
        <v>259174.16640000002</v>
      </c>
      <c r="F194" s="75"/>
      <c r="G194" s="341"/>
      <c r="H194" s="341"/>
      <c r="I194" s="1"/>
      <c r="J194" s="1"/>
      <c r="K194" s="1"/>
      <c r="L194" s="1"/>
      <c r="M194" s="1"/>
    </row>
    <row r="195" spans="1:13" ht="25.5" x14ac:dyDescent="0.2">
      <c r="A195" s="86" t="s">
        <v>1106</v>
      </c>
      <c r="B195" s="91" t="s">
        <v>257</v>
      </c>
      <c r="C195" s="88" t="s">
        <v>258</v>
      </c>
      <c r="D195" s="89" t="s">
        <v>86</v>
      </c>
      <c r="E195" s="566">
        <v>97240.084799999997</v>
      </c>
      <c r="F195" s="75"/>
      <c r="G195" s="341"/>
      <c r="H195" s="341"/>
      <c r="I195" s="1"/>
      <c r="J195" s="1"/>
      <c r="K195" s="1"/>
      <c r="L195" s="1"/>
      <c r="M195" s="1"/>
    </row>
    <row r="196" spans="1:13" x14ac:dyDescent="0.2">
      <c r="A196" s="86" t="s">
        <v>1107</v>
      </c>
      <c r="B196" s="89"/>
      <c r="C196" s="88" t="s">
        <v>825</v>
      </c>
      <c r="D196" s="89" t="s">
        <v>86</v>
      </c>
      <c r="E196" s="566">
        <v>230039.5968</v>
      </c>
      <c r="F196" s="75"/>
      <c r="G196" s="341"/>
      <c r="H196" s="341"/>
      <c r="I196" s="1"/>
      <c r="J196" s="1"/>
      <c r="K196" s="1"/>
      <c r="L196" s="1"/>
      <c r="M196" s="1"/>
    </row>
    <row r="197" spans="1:13" x14ac:dyDescent="0.2">
      <c r="A197" s="86" t="s">
        <v>1108</v>
      </c>
      <c r="B197" s="89"/>
      <c r="C197" s="88" t="s">
        <v>259</v>
      </c>
      <c r="D197" s="89" t="s">
        <v>86</v>
      </c>
      <c r="E197" s="566">
        <v>465658.20160000003</v>
      </c>
      <c r="F197" s="75"/>
      <c r="G197" s="341"/>
      <c r="H197" s="341"/>
      <c r="I197" s="1"/>
      <c r="J197" s="1"/>
      <c r="K197" s="1"/>
      <c r="L197" s="1"/>
      <c r="M197" s="1"/>
    </row>
    <row r="198" spans="1:13" x14ac:dyDescent="0.2">
      <c r="A198" s="86" t="s">
        <v>1109</v>
      </c>
      <c r="B198" s="92" t="s">
        <v>260</v>
      </c>
      <c r="C198" s="88" t="s">
        <v>261</v>
      </c>
      <c r="D198" s="89" t="s">
        <v>86</v>
      </c>
      <c r="E198" s="566">
        <v>950490.86880000005</v>
      </c>
      <c r="F198" s="75"/>
      <c r="G198" s="341"/>
      <c r="H198" s="341"/>
      <c r="I198" s="1"/>
      <c r="J198" s="1"/>
      <c r="K198" s="1"/>
      <c r="L198" s="1"/>
      <c r="M198" s="1"/>
    </row>
    <row r="199" spans="1:13" x14ac:dyDescent="0.2">
      <c r="A199" s="86" t="s">
        <v>1110</v>
      </c>
      <c r="B199" s="92" t="s">
        <v>262</v>
      </c>
      <c r="C199" s="88" t="s">
        <v>263</v>
      </c>
      <c r="D199" s="89" t="s">
        <v>86</v>
      </c>
      <c r="E199" s="566">
        <v>890228.58400000003</v>
      </c>
      <c r="F199" s="75"/>
      <c r="G199" s="341"/>
      <c r="H199" s="341"/>
      <c r="I199" s="1"/>
      <c r="J199" s="1"/>
      <c r="K199" s="1"/>
      <c r="L199" s="1"/>
      <c r="M199" s="1"/>
    </row>
    <row r="200" spans="1:13" x14ac:dyDescent="0.2">
      <c r="A200" s="86" t="s">
        <v>1111</v>
      </c>
      <c r="B200" s="93" t="s">
        <v>264</v>
      </c>
      <c r="C200" s="88" t="s">
        <v>134</v>
      </c>
      <c r="D200" s="89" t="s">
        <v>86</v>
      </c>
      <c r="E200" s="566">
        <v>1157297.7216</v>
      </c>
      <c r="F200" s="75"/>
      <c r="G200" s="341"/>
      <c r="H200" s="341"/>
      <c r="I200" s="1"/>
      <c r="J200" s="1"/>
      <c r="K200" s="1"/>
      <c r="L200" s="1"/>
      <c r="M200" s="1"/>
    </row>
    <row r="201" spans="1:13" x14ac:dyDescent="0.2">
      <c r="A201" s="86" t="s">
        <v>1112</v>
      </c>
      <c r="B201" s="92" t="s">
        <v>265</v>
      </c>
      <c r="C201" s="88" t="s">
        <v>266</v>
      </c>
      <c r="D201" s="89" t="s">
        <v>86</v>
      </c>
      <c r="E201" s="566">
        <v>1343561.2272000001</v>
      </c>
      <c r="F201" s="75"/>
      <c r="G201" s="341"/>
      <c r="H201" s="341"/>
      <c r="I201" s="1"/>
      <c r="J201" s="1"/>
      <c r="K201" s="1"/>
      <c r="L201" s="1"/>
      <c r="M201" s="1"/>
    </row>
    <row r="202" spans="1:13" x14ac:dyDescent="0.2">
      <c r="A202" s="86" t="s">
        <v>1113</v>
      </c>
      <c r="B202" s="92" t="s">
        <v>267</v>
      </c>
      <c r="C202" s="88" t="s">
        <v>268</v>
      </c>
      <c r="D202" s="89" t="s">
        <v>86</v>
      </c>
      <c r="E202" s="566">
        <v>708073.97279999999</v>
      </c>
      <c r="F202" s="75"/>
      <c r="G202" s="341"/>
      <c r="H202" s="341"/>
      <c r="I202" s="1"/>
      <c r="J202" s="1"/>
      <c r="K202" s="1"/>
      <c r="L202" s="1"/>
      <c r="M202" s="1"/>
    </row>
    <row r="203" spans="1:13" x14ac:dyDescent="0.2">
      <c r="A203" s="86" t="s">
        <v>1114</v>
      </c>
      <c r="B203" s="93" t="s">
        <v>269</v>
      </c>
      <c r="C203" s="88" t="s">
        <v>270</v>
      </c>
      <c r="D203" s="89" t="s">
        <v>86</v>
      </c>
      <c r="E203" s="566">
        <v>854619.66560000007</v>
      </c>
      <c r="F203" s="75"/>
      <c r="G203" s="341"/>
      <c r="H203" s="341"/>
      <c r="I203" s="1"/>
      <c r="J203" s="1"/>
      <c r="K203" s="1"/>
      <c r="L203" s="1"/>
      <c r="M203" s="1"/>
    </row>
    <row r="204" spans="1:13" x14ac:dyDescent="0.2">
      <c r="A204" s="86" t="s">
        <v>1115</v>
      </c>
      <c r="B204" s="92" t="s">
        <v>269</v>
      </c>
      <c r="C204" s="88" t="s">
        <v>271</v>
      </c>
      <c r="D204" s="89" t="s">
        <v>86</v>
      </c>
      <c r="E204" s="566">
        <v>817640.74080000003</v>
      </c>
      <c r="F204" s="75"/>
      <c r="G204" s="341"/>
      <c r="H204" s="341"/>
      <c r="I204" s="1"/>
      <c r="J204" s="1"/>
      <c r="K204" s="1"/>
      <c r="L204" s="1"/>
      <c r="M204" s="1"/>
    </row>
    <row r="205" spans="1:13" x14ac:dyDescent="0.2">
      <c r="A205" s="86" t="s">
        <v>1116</v>
      </c>
      <c r="B205" s="92" t="s">
        <v>272</v>
      </c>
      <c r="C205" s="88" t="s">
        <v>273</v>
      </c>
      <c r="D205" s="89" t="s">
        <v>86</v>
      </c>
      <c r="E205" s="566">
        <v>349243.65120000002</v>
      </c>
      <c r="F205" s="75"/>
      <c r="G205" s="341"/>
      <c r="H205" s="341"/>
      <c r="I205" s="1"/>
      <c r="J205" s="1"/>
      <c r="K205" s="1"/>
      <c r="L205" s="1"/>
      <c r="M205" s="1"/>
    </row>
    <row r="206" spans="1:13" x14ac:dyDescent="0.2">
      <c r="A206" s="86" t="s">
        <v>1117</v>
      </c>
      <c r="B206" s="92"/>
      <c r="C206" s="88" t="s">
        <v>274</v>
      </c>
      <c r="D206" s="89" t="s">
        <v>86</v>
      </c>
      <c r="E206" s="566">
        <v>53413.3776</v>
      </c>
      <c r="F206" s="75"/>
      <c r="G206" s="341"/>
      <c r="H206" s="341"/>
      <c r="I206" s="1"/>
      <c r="J206" s="1"/>
      <c r="K206" s="1"/>
      <c r="L206" s="1"/>
      <c r="M206" s="1"/>
    </row>
    <row r="207" spans="1:13" x14ac:dyDescent="0.2">
      <c r="A207" s="86" t="s">
        <v>1118</v>
      </c>
      <c r="B207" s="92"/>
      <c r="C207" s="94" t="s">
        <v>653</v>
      </c>
      <c r="D207" s="89" t="s">
        <v>86</v>
      </c>
      <c r="E207" s="566">
        <v>363220.41600000003</v>
      </c>
      <c r="F207" s="75"/>
      <c r="G207" s="341"/>
      <c r="H207" s="341"/>
      <c r="I207" s="1"/>
      <c r="J207" s="1"/>
      <c r="K207" s="1"/>
      <c r="L207" s="1"/>
      <c r="M207" s="1"/>
    </row>
    <row r="208" spans="1:13" x14ac:dyDescent="0.2">
      <c r="A208" s="86" t="s">
        <v>1119</v>
      </c>
      <c r="B208" s="92" t="s">
        <v>824</v>
      </c>
      <c r="C208" s="94" t="s">
        <v>823</v>
      </c>
      <c r="D208" s="89" t="s">
        <v>86</v>
      </c>
      <c r="E208" s="566">
        <v>556937.97120000003</v>
      </c>
      <c r="F208" s="75"/>
      <c r="G208" s="341"/>
      <c r="H208" s="341"/>
      <c r="I208" s="1"/>
      <c r="J208" s="1"/>
      <c r="K208" s="1"/>
      <c r="L208" s="1"/>
      <c r="M208" s="1"/>
    </row>
    <row r="209" spans="1:13" x14ac:dyDescent="0.2">
      <c r="A209" s="86" t="s">
        <v>1120</v>
      </c>
      <c r="B209" s="92" t="s">
        <v>275</v>
      </c>
      <c r="C209" s="94" t="s">
        <v>276</v>
      </c>
      <c r="D209" s="89" t="s">
        <v>86</v>
      </c>
      <c r="E209" s="566">
        <v>104087.86720000001</v>
      </c>
      <c r="F209" s="75"/>
      <c r="G209" s="341"/>
      <c r="H209" s="341"/>
      <c r="I209" s="1"/>
      <c r="J209" s="1"/>
      <c r="K209" s="1"/>
      <c r="L209" s="1"/>
      <c r="M209" s="1"/>
    </row>
    <row r="210" spans="1:13" x14ac:dyDescent="0.2">
      <c r="A210" s="86" t="s">
        <v>1121</v>
      </c>
      <c r="B210" s="92"/>
      <c r="C210" s="94" t="s">
        <v>277</v>
      </c>
      <c r="D210" s="89" t="s">
        <v>86</v>
      </c>
      <c r="E210" s="566">
        <v>249264.6784</v>
      </c>
      <c r="F210" s="75"/>
      <c r="G210" s="341"/>
      <c r="H210" s="341"/>
      <c r="I210" s="1"/>
      <c r="J210" s="1"/>
      <c r="K210" s="1"/>
      <c r="L210" s="1"/>
      <c r="M210" s="1"/>
    </row>
    <row r="211" spans="1:13" x14ac:dyDescent="0.2">
      <c r="A211" s="86" t="s">
        <v>1122</v>
      </c>
      <c r="B211" s="92" t="s">
        <v>278</v>
      </c>
      <c r="C211" s="94" t="s">
        <v>279</v>
      </c>
      <c r="D211" s="89" t="s">
        <v>86</v>
      </c>
      <c r="E211" s="566">
        <v>458810.4192</v>
      </c>
      <c r="F211" s="75"/>
      <c r="G211" s="341"/>
      <c r="H211" s="341"/>
      <c r="I211" s="1"/>
      <c r="J211" s="1"/>
      <c r="K211" s="1"/>
      <c r="L211" s="1"/>
      <c r="M211" s="1"/>
    </row>
    <row r="212" spans="1:13" x14ac:dyDescent="0.2">
      <c r="A212" s="86" t="s">
        <v>1123</v>
      </c>
      <c r="B212" s="92" t="s">
        <v>280</v>
      </c>
      <c r="C212" s="94" t="s">
        <v>281</v>
      </c>
      <c r="D212" s="89" t="s">
        <v>86</v>
      </c>
      <c r="E212" s="566">
        <v>354722.55200000003</v>
      </c>
      <c r="F212" s="75"/>
      <c r="G212" s="341"/>
      <c r="H212" s="341"/>
      <c r="I212" s="1"/>
      <c r="J212" s="1"/>
      <c r="K212" s="1"/>
      <c r="L212" s="1"/>
      <c r="M212" s="1"/>
    </row>
    <row r="213" spans="1:13" x14ac:dyDescent="0.2">
      <c r="A213" s="86" t="s">
        <v>1124</v>
      </c>
      <c r="B213" s="92" t="s">
        <v>282</v>
      </c>
      <c r="C213" s="94" t="s">
        <v>150</v>
      </c>
      <c r="D213" s="89" t="s">
        <v>86</v>
      </c>
      <c r="E213" s="566">
        <v>215024.6416</v>
      </c>
      <c r="F213" s="75"/>
      <c r="G213" s="341"/>
      <c r="H213" s="341"/>
      <c r="I213" s="1"/>
      <c r="J213" s="1"/>
      <c r="K213" s="1"/>
      <c r="L213" s="1"/>
      <c r="M213" s="1"/>
    </row>
    <row r="214" spans="1:13" x14ac:dyDescent="0.2">
      <c r="A214" s="86" t="s">
        <v>1125</v>
      </c>
      <c r="B214" s="92"/>
      <c r="C214" s="95" t="s">
        <v>283</v>
      </c>
      <c r="D214" s="89" t="s">
        <v>86</v>
      </c>
      <c r="E214" s="566">
        <v>54483.062400000003</v>
      </c>
      <c r="F214" s="75"/>
      <c r="G214" s="341"/>
      <c r="H214" s="341"/>
      <c r="I214" s="1"/>
      <c r="J214" s="1"/>
      <c r="K214" s="1"/>
      <c r="L214" s="1"/>
      <c r="M214" s="1"/>
    </row>
    <row r="215" spans="1:13" x14ac:dyDescent="0.2">
      <c r="A215" s="86" t="s">
        <v>1126</v>
      </c>
      <c r="B215" s="92"/>
      <c r="C215" s="94" t="s">
        <v>284</v>
      </c>
      <c r="D215" s="89" t="s">
        <v>86</v>
      </c>
      <c r="E215" s="566">
        <v>532768.26879999996</v>
      </c>
      <c r="F215" s="75"/>
      <c r="G215" s="341"/>
      <c r="H215" s="341"/>
      <c r="I215" s="1"/>
      <c r="J215" s="1"/>
      <c r="K215" s="1"/>
      <c r="L215" s="1"/>
      <c r="M215" s="1"/>
    </row>
    <row r="216" spans="1:13" x14ac:dyDescent="0.2">
      <c r="A216" s="86" t="s">
        <v>1127</v>
      </c>
      <c r="B216" s="92" t="s">
        <v>285</v>
      </c>
      <c r="C216" s="94" t="s">
        <v>286</v>
      </c>
      <c r="D216" s="89" t="s">
        <v>86</v>
      </c>
      <c r="E216" s="566">
        <v>271176.90720000002</v>
      </c>
      <c r="F216" s="75"/>
      <c r="G216" s="341"/>
      <c r="H216" s="341"/>
      <c r="I216" s="1"/>
      <c r="J216" s="1"/>
      <c r="K216" s="1"/>
      <c r="L216" s="1"/>
      <c r="M216" s="1"/>
    </row>
    <row r="217" spans="1:13" x14ac:dyDescent="0.2">
      <c r="A217" s="86" t="s">
        <v>1128</v>
      </c>
      <c r="B217" s="92"/>
      <c r="C217" s="94" t="s">
        <v>287</v>
      </c>
      <c r="D217" s="89" t="s">
        <v>86</v>
      </c>
      <c r="E217" s="566">
        <v>3585568.8272000002</v>
      </c>
      <c r="F217" s="75"/>
      <c r="G217" s="341"/>
      <c r="H217" s="341"/>
      <c r="I217" s="1"/>
      <c r="J217" s="1"/>
      <c r="K217" s="1"/>
      <c r="L217" s="1"/>
      <c r="M217" s="1"/>
    </row>
    <row r="218" spans="1:13" x14ac:dyDescent="0.2">
      <c r="A218" s="86" t="s">
        <v>1129</v>
      </c>
      <c r="B218" s="92"/>
      <c r="C218" s="94" t="s">
        <v>288</v>
      </c>
      <c r="D218" s="89" t="s">
        <v>86</v>
      </c>
      <c r="E218" s="566">
        <v>708073.97279999999</v>
      </c>
      <c r="F218" s="75"/>
      <c r="G218" s="341"/>
      <c r="H218" s="341"/>
      <c r="I218" s="1"/>
      <c r="J218" s="1"/>
      <c r="K218" s="1"/>
      <c r="L218" s="1"/>
      <c r="M218" s="1"/>
    </row>
    <row r="219" spans="1:13" x14ac:dyDescent="0.2">
      <c r="A219" s="86" t="s">
        <v>1130</v>
      </c>
      <c r="B219" s="93" t="s">
        <v>289</v>
      </c>
      <c r="C219" s="94" t="s">
        <v>160</v>
      </c>
      <c r="D219" s="89" t="s">
        <v>86</v>
      </c>
      <c r="E219" s="566">
        <v>1793870.4080000001</v>
      </c>
      <c r="F219" s="75"/>
      <c r="G219" s="341"/>
      <c r="H219" s="341"/>
      <c r="I219" s="1"/>
      <c r="J219" s="1"/>
      <c r="K219" s="1"/>
      <c r="L219" s="1"/>
      <c r="M219" s="1"/>
    </row>
    <row r="220" spans="1:13" x14ac:dyDescent="0.2">
      <c r="A220" s="86" t="s">
        <v>1131</v>
      </c>
      <c r="B220" s="92"/>
      <c r="C220" s="94" t="s">
        <v>822</v>
      </c>
      <c r="D220" s="89" t="s">
        <v>86</v>
      </c>
      <c r="E220" s="566">
        <v>194551.03200000001</v>
      </c>
      <c r="F220" s="75"/>
      <c r="G220" s="341"/>
      <c r="H220" s="341"/>
      <c r="I220" s="1"/>
      <c r="J220" s="1"/>
      <c r="K220" s="1"/>
      <c r="L220" s="1"/>
      <c r="M220" s="1"/>
    </row>
    <row r="221" spans="1:13" x14ac:dyDescent="0.2">
      <c r="A221" s="86" t="s">
        <v>1132</v>
      </c>
      <c r="B221" s="96"/>
      <c r="C221" s="94" t="s">
        <v>290</v>
      </c>
      <c r="D221" s="89" t="s">
        <v>86</v>
      </c>
      <c r="E221" s="566">
        <v>1836610.5584</v>
      </c>
      <c r="F221" s="75"/>
      <c r="G221" s="341"/>
      <c r="H221" s="341"/>
      <c r="I221" s="1"/>
      <c r="J221" s="1"/>
      <c r="K221" s="1"/>
      <c r="L221" s="1"/>
      <c r="M221" s="1"/>
    </row>
    <row r="222" spans="1:13" x14ac:dyDescent="0.2">
      <c r="A222" s="86" t="s">
        <v>1133</v>
      </c>
      <c r="B222" s="96"/>
      <c r="C222" s="94" t="s">
        <v>291</v>
      </c>
      <c r="D222" s="89" t="s">
        <v>86</v>
      </c>
      <c r="E222" s="566">
        <v>3771832.3328</v>
      </c>
      <c r="F222" s="75"/>
      <c r="G222" s="341"/>
      <c r="H222" s="341"/>
      <c r="I222" s="1"/>
      <c r="J222" s="1"/>
      <c r="K222" s="1"/>
      <c r="L222" s="1"/>
      <c r="M222" s="1"/>
    </row>
    <row r="223" spans="1:13" ht="25.5" x14ac:dyDescent="0.2">
      <c r="A223" s="86" t="s">
        <v>1134</v>
      </c>
      <c r="B223" s="92"/>
      <c r="C223" s="95" t="s">
        <v>171</v>
      </c>
      <c r="D223" s="89" t="s">
        <v>86</v>
      </c>
      <c r="E223" s="566">
        <v>447971.84639999998</v>
      </c>
      <c r="F223" s="75"/>
      <c r="G223" s="341"/>
      <c r="H223" s="341"/>
      <c r="I223" s="1"/>
      <c r="J223" s="1"/>
      <c r="K223" s="1"/>
      <c r="L223" s="1"/>
      <c r="M223" s="1"/>
    </row>
    <row r="224" spans="1:13" x14ac:dyDescent="0.2">
      <c r="A224" s="86" t="s">
        <v>1135</v>
      </c>
      <c r="B224" s="92"/>
      <c r="C224" s="95" t="s">
        <v>173</v>
      </c>
      <c r="D224" s="89" t="s">
        <v>86</v>
      </c>
      <c r="E224" s="566">
        <v>26636.388800000001</v>
      </c>
      <c r="F224" s="75"/>
      <c r="G224" s="341"/>
      <c r="H224" s="341"/>
      <c r="I224" s="1"/>
      <c r="J224" s="1"/>
      <c r="K224" s="1"/>
      <c r="L224" s="1"/>
      <c r="M224" s="1"/>
    </row>
    <row r="225" spans="1:13" x14ac:dyDescent="0.2">
      <c r="A225" s="86" t="s">
        <v>1136</v>
      </c>
      <c r="B225" s="92"/>
      <c r="C225" s="94" t="s">
        <v>821</v>
      </c>
      <c r="D225" s="89" t="s">
        <v>86</v>
      </c>
      <c r="E225" s="566">
        <v>433442.80479999998</v>
      </c>
      <c r="F225" s="75"/>
      <c r="G225" s="341"/>
      <c r="H225" s="341"/>
      <c r="I225" s="1"/>
      <c r="J225" s="1"/>
      <c r="K225" s="1"/>
      <c r="L225" s="1"/>
      <c r="M225" s="1"/>
    </row>
    <row r="226" spans="1:13" x14ac:dyDescent="0.2">
      <c r="A226" s="86" t="s">
        <v>1137</v>
      </c>
      <c r="B226" s="92"/>
      <c r="C226" s="94" t="s">
        <v>292</v>
      </c>
      <c r="D226" s="89" t="s">
        <v>86</v>
      </c>
      <c r="E226" s="566">
        <v>82174.513600000006</v>
      </c>
      <c r="F226" s="75"/>
      <c r="G226" s="341"/>
      <c r="H226" s="341"/>
      <c r="I226" s="1"/>
      <c r="J226" s="1"/>
      <c r="K226" s="1"/>
      <c r="L226" s="1"/>
      <c r="M226" s="1"/>
    </row>
    <row r="227" spans="1:13" x14ac:dyDescent="0.2">
      <c r="A227" s="86" t="s">
        <v>1138</v>
      </c>
      <c r="B227" s="92"/>
      <c r="C227" s="94" t="s">
        <v>293</v>
      </c>
      <c r="D227" s="89" t="s">
        <v>86</v>
      </c>
      <c r="E227" s="566">
        <v>150654.58720000001</v>
      </c>
      <c r="F227" s="75"/>
      <c r="G227" s="341"/>
      <c r="H227" s="341"/>
      <c r="I227" s="1"/>
      <c r="J227" s="1"/>
      <c r="K227" s="1"/>
      <c r="L227" s="1"/>
      <c r="M227" s="1"/>
    </row>
    <row r="228" spans="1:13" x14ac:dyDescent="0.2">
      <c r="A228" s="86" t="s">
        <v>1139</v>
      </c>
      <c r="B228" s="93" t="s">
        <v>294</v>
      </c>
      <c r="C228" s="88" t="s">
        <v>176</v>
      </c>
      <c r="D228" s="89" t="s">
        <v>86</v>
      </c>
      <c r="E228" s="566">
        <v>4592316.568</v>
      </c>
      <c r="F228" s="75"/>
      <c r="G228" s="341"/>
      <c r="H228" s="341"/>
      <c r="I228" s="1"/>
      <c r="J228" s="1"/>
      <c r="K228" s="1"/>
      <c r="L228" s="1"/>
      <c r="M228" s="1"/>
    </row>
    <row r="229" spans="1:13" x14ac:dyDescent="0.2">
      <c r="A229" s="86" t="s">
        <v>1140</v>
      </c>
      <c r="B229" s="92"/>
      <c r="C229" s="88" t="s">
        <v>820</v>
      </c>
      <c r="D229" s="89" t="s">
        <v>86</v>
      </c>
      <c r="E229" s="566">
        <v>145288.16640000002</v>
      </c>
      <c r="F229" s="75"/>
      <c r="G229" s="341"/>
      <c r="H229" s="341"/>
      <c r="I229" s="1"/>
      <c r="J229" s="1"/>
      <c r="K229" s="1"/>
      <c r="L229" s="1"/>
      <c r="M229" s="1"/>
    </row>
    <row r="230" spans="1:13" x14ac:dyDescent="0.2">
      <c r="A230" s="86" t="s">
        <v>1141</v>
      </c>
      <c r="B230" s="92"/>
      <c r="C230" s="88" t="s">
        <v>819</v>
      </c>
      <c r="D230" s="89" t="s">
        <v>86</v>
      </c>
      <c r="E230" s="566">
        <v>11764.2832</v>
      </c>
      <c r="F230" s="75"/>
      <c r="G230" s="341"/>
      <c r="H230" s="341"/>
      <c r="I230" s="1"/>
      <c r="J230" s="1"/>
      <c r="K230" s="1"/>
      <c r="L230" s="1"/>
      <c r="M230" s="1"/>
    </row>
    <row r="231" spans="1:13" x14ac:dyDescent="0.2">
      <c r="A231" s="86" t="s">
        <v>1142</v>
      </c>
      <c r="B231" s="93" t="s">
        <v>295</v>
      </c>
      <c r="C231" s="88" t="s">
        <v>178</v>
      </c>
      <c r="D231" s="89" t="s">
        <v>86</v>
      </c>
      <c r="E231" s="566">
        <v>750531.79839999997</v>
      </c>
      <c r="F231" s="75"/>
      <c r="G231" s="341"/>
      <c r="H231" s="341"/>
      <c r="I231" s="1"/>
      <c r="J231" s="1"/>
      <c r="K231" s="1"/>
      <c r="L231" s="1"/>
      <c r="M231" s="1"/>
    </row>
    <row r="232" spans="1:13" x14ac:dyDescent="0.2">
      <c r="A232" s="86" t="s">
        <v>1143</v>
      </c>
      <c r="B232" s="93" t="s">
        <v>296</v>
      </c>
      <c r="C232" s="88" t="s">
        <v>180</v>
      </c>
      <c r="D232" s="89" t="s">
        <v>86</v>
      </c>
      <c r="E232" s="566">
        <v>1362735.6928000001</v>
      </c>
      <c r="F232" s="75"/>
      <c r="G232" s="341"/>
      <c r="H232" s="341"/>
      <c r="I232" s="1"/>
      <c r="J232" s="1"/>
      <c r="K232" s="1"/>
      <c r="L232" s="1"/>
      <c r="M232" s="1"/>
    </row>
    <row r="233" spans="1:13" x14ac:dyDescent="0.2">
      <c r="A233" s="86" t="s">
        <v>1144</v>
      </c>
      <c r="B233" s="92" t="s">
        <v>297</v>
      </c>
      <c r="C233" s="90" t="s">
        <v>298</v>
      </c>
      <c r="D233" s="89" t="s">
        <v>86</v>
      </c>
      <c r="E233" s="566">
        <v>16950.736000000001</v>
      </c>
      <c r="F233" s="75"/>
      <c r="G233" s="341"/>
      <c r="H233" s="341"/>
      <c r="I233" s="1"/>
      <c r="J233" s="1"/>
      <c r="K233" s="1"/>
      <c r="L233" s="1"/>
      <c r="M233" s="1"/>
    </row>
    <row r="234" spans="1:13" x14ac:dyDescent="0.2">
      <c r="A234" s="86" t="s">
        <v>1145</v>
      </c>
      <c r="B234" s="92" t="s">
        <v>299</v>
      </c>
      <c r="C234" s="88" t="s">
        <v>300</v>
      </c>
      <c r="D234" s="89" t="s">
        <v>86</v>
      </c>
      <c r="E234" s="566">
        <v>252003.56640000001</v>
      </c>
      <c r="F234" s="75"/>
      <c r="G234" s="341"/>
      <c r="H234" s="341"/>
      <c r="I234" s="1"/>
      <c r="J234" s="1"/>
      <c r="K234" s="1"/>
      <c r="L234" s="1"/>
      <c r="M234" s="1"/>
    </row>
    <row r="235" spans="1:13" x14ac:dyDescent="0.2">
      <c r="A235" s="86" t="s">
        <v>1146</v>
      </c>
      <c r="B235" s="92" t="s">
        <v>301</v>
      </c>
      <c r="C235" s="88" t="s">
        <v>302</v>
      </c>
      <c r="D235" s="89" t="s">
        <v>86</v>
      </c>
      <c r="E235" s="566">
        <v>235567.98879999999</v>
      </c>
      <c r="F235" s="75"/>
      <c r="G235" s="341"/>
      <c r="H235" s="341"/>
      <c r="I235" s="1"/>
      <c r="J235" s="1"/>
      <c r="K235" s="1"/>
      <c r="L235" s="1"/>
      <c r="M235" s="1"/>
    </row>
    <row r="236" spans="1:13" x14ac:dyDescent="0.2">
      <c r="A236" s="86" t="s">
        <v>1147</v>
      </c>
      <c r="B236" s="92"/>
      <c r="C236" s="97" t="s">
        <v>818</v>
      </c>
      <c r="D236" s="89" t="s">
        <v>86</v>
      </c>
      <c r="E236" s="566">
        <v>96858.777600000001</v>
      </c>
      <c r="F236" s="75"/>
      <c r="G236" s="341"/>
      <c r="H236" s="341"/>
      <c r="I236" s="1"/>
      <c r="J236" s="1"/>
      <c r="K236" s="1"/>
      <c r="L236" s="1"/>
      <c r="M236" s="1"/>
    </row>
    <row r="237" spans="1:13" s="99" customFormat="1" x14ac:dyDescent="0.2">
      <c r="A237" s="86" t="s">
        <v>1148</v>
      </c>
      <c r="B237" s="98" t="s">
        <v>303</v>
      </c>
      <c r="C237" s="94" t="s">
        <v>304</v>
      </c>
      <c r="D237" s="89" t="s">
        <v>86</v>
      </c>
      <c r="E237" s="566">
        <v>217763.52960000001</v>
      </c>
      <c r="F237" s="75"/>
      <c r="G237" s="341"/>
      <c r="H237" s="341"/>
      <c r="I237" s="1"/>
      <c r="J237" s="1"/>
      <c r="K237" s="1"/>
      <c r="L237" s="1"/>
      <c r="M237" s="1"/>
    </row>
    <row r="238" spans="1:13" s="99" customFormat="1" x14ac:dyDescent="0.2">
      <c r="A238" s="86" t="s">
        <v>1149</v>
      </c>
      <c r="B238" s="98" t="s">
        <v>305</v>
      </c>
      <c r="C238" s="95" t="s">
        <v>306</v>
      </c>
      <c r="D238" s="89" t="s">
        <v>86</v>
      </c>
      <c r="E238" s="566">
        <v>520615.92960000003</v>
      </c>
      <c r="F238" s="75"/>
      <c r="G238" s="341"/>
      <c r="H238" s="341"/>
      <c r="I238" s="1"/>
      <c r="J238" s="1"/>
      <c r="K238" s="1"/>
      <c r="L238" s="1"/>
      <c r="M238" s="1"/>
    </row>
    <row r="239" spans="1:13" s="99" customFormat="1" x14ac:dyDescent="0.2">
      <c r="A239" s="86" t="s">
        <v>1150</v>
      </c>
      <c r="B239" s="100" t="s">
        <v>307</v>
      </c>
      <c r="C239" s="94" t="s">
        <v>308</v>
      </c>
      <c r="D239" s="89" t="s">
        <v>86</v>
      </c>
      <c r="E239" s="566">
        <v>10529760.084799999</v>
      </c>
      <c r="F239" s="75"/>
      <c r="G239" s="341"/>
      <c r="H239" s="341"/>
      <c r="I239" s="1"/>
      <c r="J239" s="1"/>
      <c r="K239" s="1"/>
      <c r="L239" s="1"/>
      <c r="M239" s="1"/>
    </row>
    <row r="240" spans="1:13" s="99" customFormat="1" x14ac:dyDescent="0.2">
      <c r="A240" s="86" t="s">
        <v>1151</v>
      </c>
      <c r="B240" s="98"/>
      <c r="C240" s="95" t="s">
        <v>309</v>
      </c>
      <c r="D240" s="89" t="s">
        <v>86</v>
      </c>
      <c r="E240" s="566">
        <v>363220.41600000003</v>
      </c>
      <c r="F240" s="75"/>
      <c r="G240" s="341"/>
      <c r="H240" s="341"/>
      <c r="I240" s="1"/>
      <c r="J240" s="1"/>
      <c r="K240" s="1"/>
      <c r="L240" s="1"/>
      <c r="M240" s="1"/>
    </row>
    <row r="241" spans="1:13" s="99" customFormat="1" x14ac:dyDescent="0.2">
      <c r="A241" s="86" t="s">
        <v>1152</v>
      </c>
      <c r="B241" s="98"/>
      <c r="C241" s="94" t="s">
        <v>310</v>
      </c>
      <c r="D241" s="89" t="s">
        <v>86</v>
      </c>
      <c r="E241" s="566">
        <v>134219.00959999999</v>
      </c>
      <c r="F241" s="75"/>
      <c r="G241" s="341"/>
      <c r="H241" s="341"/>
      <c r="I241" s="1"/>
      <c r="J241" s="1"/>
      <c r="K241" s="1"/>
      <c r="L241" s="1"/>
      <c r="M241" s="1"/>
    </row>
    <row r="242" spans="1:13" s="99" customFormat="1" x14ac:dyDescent="0.2">
      <c r="A242" s="86" t="s">
        <v>1153</v>
      </c>
      <c r="B242" s="98"/>
      <c r="C242" s="94" t="s">
        <v>311</v>
      </c>
      <c r="D242" s="89" t="s">
        <v>86</v>
      </c>
      <c r="E242" s="566">
        <v>534137.15040000004</v>
      </c>
      <c r="F242" s="75"/>
      <c r="G242" s="341"/>
      <c r="H242" s="341"/>
      <c r="I242" s="1"/>
      <c r="J242" s="1"/>
      <c r="K242" s="1"/>
      <c r="L242" s="1"/>
      <c r="M242" s="1"/>
    </row>
    <row r="243" spans="1:13" s="99" customFormat="1" x14ac:dyDescent="0.2">
      <c r="A243" s="86" t="s">
        <v>1154</v>
      </c>
      <c r="B243" s="100" t="s">
        <v>312</v>
      </c>
      <c r="C243" s="94" t="s">
        <v>190</v>
      </c>
      <c r="D243" s="89" t="s">
        <v>86</v>
      </c>
      <c r="E243" s="566">
        <v>97240.084799999997</v>
      </c>
      <c r="F243" s="75"/>
      <c r="G243" s="341"/>
      <c r="H243" s="341"/>
      <c r="I243" s="1"/>
      <c r="J243" s="1"/>
      <c r="K243" s="1"/>
      <c r="L243" s="1"/>
      <c r="M243" s="1"/>
    </row>
    <row r="244" spans="1:13" s="99" customFormat="1" x14ac:dyDescent="0.2">
      <c r="A244" s="86" t="s">
        <v>1155</v>
      </c>
      <c r="B244" s="98" t="s">
        <v>313</v>
      </c>
      <c r="C244" s="94" t="s">
        <v>314</v>
      </c>
      <c r="D244" s="89" t="s">
        <v>86</v>
      </c>
      <c r="E244" s="566">
        <v>323221.4032</v>
      </c>
      <c r="F244" s="75"/>
      <c r="G244" s="341"/>
      <c r="H244" s="341"/>
      <c r="I244" s="1"/>
      <c r="J244" s="1"/>
      <c r="K244" s="1"/>
      <c r="L244" s="1"/>
      <c r="M244" s="1"/>
    </row>
    <row r="245" spans="1:13" s="99" customFormat="1" x14ac:dyDescent="0.2">
      <c r="A245" s="86" t="s">
        <v>1156</v>
      </c>
      <c r="B245" s="100">
        <v>2103098</v>
      </c>
      <c r="C245" s="94" t="s">
        <v>315</v>
      </c>
      <c r="D245" s="89" t="s">
        <v>86</v>
      </c>
      <c r="E245" s="566">
        <v>58892.278400000003</v>
      </c>
      <c r="F245" s="75"/>
      <c r="G245" s="341"/>
      <c r="H245" s="341"/>
      <c r="I245" s="1"/>
      <c r="J245" s="1"/>
      <c r="K245" s="1"/>
      <c r="L245" s="1"/>
      <c r="M245" s="1"/>
    </row>
    <row r="246" spans="1:13" s="99" customFormat="1" x14ac:dyDescent="0.2">
      <c r="A246" s="86" t="s">
        <v>1157</v>
      </c>
      <c r="B246" s="98" t="s">
        <v>316</v>
      </c>
      <c r="C246" s="94" t="s">
        <v>317</v>
      </c>
      <c r="D246" s="89" t="s">
        <v>86</v>
      </c>
      <c r="E246" s="566">
        <v>123262.3328</v>
      </c>
      <c r="F246" s="75"/>
      <c r="G246" s="341"/>
      <c r="H246" s="341"/>
      <c r="I246" s="1"/>
      <c r="J246" s="1"/>
      <c r="K246" s="1"/>
      <c r="L246" s="1"/>
      <c r="M246" s="1"/>
    </row>
    <row r="247" spans="1:13" s="99" customFormat="1" x14ac:dyDescent="0.2">
      <c r="A247" s="86" t="s">
        <v>1158</v>
      </c>
      <c r="B247" s="100" t="s">
        <v>318</v>
      </c>
      <c r="C247" s="94" t="s">
        <v>194</v>
      </c>
      <c r="D247" s="89" t="s">
        <v>86</v>
      </c>
      <c r="E247" s="566">
        <v>471137.10240000003</v>
      </c>
      <c r="F247" s="75"/>
      <c r="G247" s="341"/>
      <c r="H247" s="341"/>
      <c r="I247" s="1"/>
      <c r="J247" s="1"/>
      <c r="K247" s="1"/>
      <c r="L247" s="1"/>
      <c r="M247" s="1"/>
    </row>
    <row r="248" spans="1:13" s="99" customFormat="1" x14ac:dyDescent="0.2">
      <c r="A248" s="86" t="s">
        <v>1159</v>
      </c>
      <c r="B248" s="98" t="s">
        <v>817</v>
      </c>
      <c r="C248" s="94" t="s">
        <v>816</v>
      </c>
      <c r="D248" s="89" t="s">
        <v>86</v>
      </c>
      <c r="E248" s="566">
        <v>300602.8</v>
      </c>
      <c r="F248" s="75"/>
      <c r="G248" s="341"/>
      <c r="H248" s="341"/>
      <c r="I248" s="1"/>
      <c r="J248" s="1"/>
      <c r="K248" s="1"/>
      <c r="L248" s="1"/>
      <c r="M248" s="1"/>
    </row>
    <row r="249" spans="1:13" s="99" customFormat="1" x14ac:dyDescent="0.2">
      <c r="A249" s="86" t="s">
        <v>1160</v>
      </c>
      <c r="B249" s="98" t="s">
        <v>316</v>
      </c>
      <c r="C249" s="94" t="s">
        <v>816</v>
      </c>
      <c r="D249" s="89" t="s">
        <v>86</v>
      </c>
      <c r="E249" s="566">
        <v>217556.56640000001</v>
      </c>
      <c r="F249" s="75"/>
      <c r="G249" s="341"/>
      <c r="H249" s="341"/>
      <c r="I249" s="1"/>
      <c r="J249" s="1"/>
      <c r="K249" s="1"/>
      <c r="L249" s="1"/>
      <c r="M249" s="1"/>
    </row>
    <row r="250" spans="1:13" s="99" customFormat="1" x14ac:dyDescent="0.2">
      <c r="A250" s="86" t="s">
        <v>1161</v>
      </c>
      <c r="B250" s="98" t="s">
        <v>815</v>
      </c>
      <c r="C250" s="94" t="s">
        <v>771</v>
      </c>
      <c r="D250" s="89" t="s">
        <v>86</v>
      </c>
      <c r="E250" s="566">
        <v>72038.940799999997</v>
      </c>
      <c r="F250" s="75"/>
      <c r="G250" s="341"/>
      <c r="H250" s="341"/>
      <c r="I250" s="1"/>
      <c r="J250" s="1"/>
      <c r="K250" s="1"/>
      <c r="L250" s="1"/>
      <c r="M250" s="1"/>
    </row>
    <row r="251" spans="1:13" s="99" customFormat="1" x14ac:dyDescent="0.2">
      <c r="A251" s="86" t="s">
        <v>1162</v>
      </c>
      <c r="B251" s="98" t="s">
        <v>815</v>
      </c>
      <c r="C251" s="94" t="s">
        <v>771</v>
      </c>
      <c r="D251" s="89" t="s">
        <v>86</v>
      </c>
      <c r="E251" s="566">
        <v>72157.044800000003</v>
      </c>
      <c r="F251" s="75"/>
      <c r="G251" s="341"/>
      <c r="H251" s="341"/>
      <c r="I251" s="1"/>
      <c r="J251" s="1"/>
      <c r="K251" s="1"/>
      <c r="L251" s="1"/>
      <c r="M251" s="1"/>
    </row>
    <row r="252" spans="1:13" s="99" customFormat="1" x14ac:dyDescent="0.2">
      <c r="A252" s="86" t="s">
        <v>1163</v>
      </c>
      <c r="B252" s="98" t="s">
        <v>814</v>
      </c>
      <c r="C252" s="94" t="s">
        <v>813</v>
      </c>
      <c r="D252" s="89" t="s">
        <v>86</v>
      </c>
      <c r="E252" s="566">
        <v>253576.0368</v>
      </c>
      <c r="F252" s="75"/>
      <c r="G252" s="341"/>
      <c r="H252" s="341"/>
      <c r="I252" s="1"/>
      <c r="J252" s="1"/>
      <c r="K252" s="1"/>
      <c r="L252" s="1"/>
      <c r="M252" s="1"/>
    </row>
    <row r="253" spans="1:13" s="99" customFormat="1" x14ac:dyDescent="0.2">
      <c r="A253" s="86" t="s">
        <v>1164</v>
      </c>
      <c r="B253" s="98" t="s">
        <v>812</v>
      </c>
      <c r="C253" s="94" t="s">
        <v>811</v>
      </c>
      <c r="D253" s="89" t="s">
        <v>86</v>
      </c>
      <c r="E253" s="566">
        <v>886075.82240000006</v>
      </c>
      <c r="F253" s="75"/>
      <c r="G253" s="341"/>
      <c r="H253" s="341"/>
      <c r="I253" s="1"/>
      <c r="J253" s="1"/>
      <c r="K253" s="1"/>
      <c r="L253" s="1"/>
      <c r="M253" s="1"/>
    </row>
    <row r="254" spans="1:13" s="99" customFormat="1" x14ac:dyDescent="0.2">
      <c r="A254" s="86" t="s">
        <v>1165</v>
      </c>
      <c r="B254" s="100" t="s">
        <v>319</v>
      </c>
      <c r="C254" s="94" t="s">
        <v>320</v>
      </c>
      <c r="D254" s="89" t="s">
        <v>86</v>
      </c>
      <c r="E254" s="566">
        <v>264329.12479999999</v>
      </c>
      <c r="F254" s="75"/>
      <c r="G254" s="341"/>
      <c r="H254" s="341"/>
      <c r="I254" s="1"/>
      <c r="J254" s="1"/>
      <c r="K254" s="1"/>
      <c r="L254" s="1"/>
      <c r="M254" s="1"/>
    </row>
    <row r="255" spans="1:13" s="99" customFormat="1" x14ac:dyDescent="0.2">
      <c r="A255" s="86" t="s">
        <v>1166</v>
      </c>
      <c r="B255" s="100" t="s">
        <v>321</v>
      </c>
      <c r="C255" s="94" t="s">
        <v>204</v>
      </c>
      <c r="D255" s="89" t="s">
        <v>86</v>
      </c>
      <c r="E255" s="566">
        <v>575224.96959999995</v>
      </c>
      <c r="F255" s="75"/>
      <c r="G255" s="341"/>
      <c r="H255" s="341"/>
      <c r="I255" s="1"/>
      <c r="J255" s="1"/>
      <c r="K255" s="1"/>
      <c r="L255" s="1"/>
      <c r="M255" s="1"/>
    </row>
    <row r="256" spans="1:13" x14ac:dyDescent="0.2">
      <c r="A256" s="86" t="s">
        <v>1167</v>
      </c>
      <c r="B256" s="98"/>
      <c r="C256" s="95" t="s">
        <v>322</v>
      </c>
      <c r="D256" s="89" t="s">
        <v>86</v>
      </c>
      <c r="E256" s="566">
        <v>891541.22560000001</v>
      </c>
      <c r="F256" s="75"/>
      <c r="G256" s="341"/>
      <c r="H256" s="341"/>
      <c r="I256" s="1"/>
      <c r="J256" s="1"/>
      <c r="K256" s="1"/>
      <c r="L256" s="1"/>
      <c r="M256" s="1"/>
    </row>
    <row r="257" spans="1:13" x14ac:dyDescent="0.2">
      <c r="A257" s="86" t="s">
        <v>1168</v>
      </c>
      <c r="B257" s="98"/>
      <c r="C257" s="94" t="s">
        <v>323</v>
      </c>
      <c r="D257" s="89" t="s">
        <v>86</v>
      </c>
      <c r="E257" s="566">
        <v>1266864.4896</v>
      </c>
      <c r="F257" s="75"/>
      <c r="G257" s="341"/>
      <c r="H257" s="341"/>
      <c r="I257" s="1"/>
      <c r="J257" s="1"/>
      <c r="K257" s="1"/>
      <c r="L257" s="1"/>
      <c r="M257" s="1"/>
    </row>
    <row r="258" spans="1:13" x14ac:dyDescent="0.2">
      <c r="A258" s="86" t="s">
        <v>1169</v>
      </c>
      <c r="B258" s="98"/>
      <c r="C258" s="94" t="s">
        <v>323</v>
      </c>
      <c r="D258" s="89" t="s">
        <v>86</v>
      </c>
      <c r="E258" s="566">
        <v>1119929.6159999999</v>
      </c>
      <c r="F258" s="75"/>
      <c r="G258" s="341"/>
      <c r="H258" s="341"/>
      <c r="I258" s="1"/>
      <c r="J258" s="1"/>
      <c r="K258" s="1"/>
      <c r="L258" s="1"/>
      <c r="M258" s="1"/>
    </row>
    <row r="259" spans="1:13" x14ac:dyDescent="0.2">
      <c r="A259" s="86" t="s">
        <v>1170</v>
      </c>
      <c r="B259" s="98"/>
      <c r="C259" s="94" t="s">
        <v>324</v>
      </c>
      <c r="D259" s="89" t="s">
        <v>86</v>
      </c>
      <c r="E259" s="566">
        <v>1338082.3264000001</v>
      </c>
      <c r="F259" s="75"/>
      <c r="G259" s="341"/>
      <c r="H259" s="341"/>
      <c r="I259" s="1"/>
      <c r="J259" s="1"/>
      <c r="K259" s="1"/>
      <c r="L259" s="1"/>
      <c r="M259" s="1"/>
    </row>
    <row r="260" spans="1:13" x14ac:dyDescent="0.2">
      <c r="A260" s="86" t="s">
        <v>1171</v>
      </c>
      <c r="B260" s="98"/>
      <c r="C260" s="94" t="s">
        <v>325</v>
      </c>
      <c r="D260" s="89" t="s">
        <v>86</v>
      </c>
      <c r="E260" s="566">
        <v>316373.62080000003</v>
      </c>
      <c r="F260" s="75"/>
      <c r="G260" s="341"/>
      <c r="H260" s="341"/>
      <c r="I260" s="1"/>
      <c r="J260" s="1"/>
      <c r="K260" s="1"/>
      <c r="L260" s="1"/>
      <c r="M260" s="1"/>
    </row>
    <row r="261" spans="1:13" x14ac:dyDescent="0.2">
      <c r="A261" s="86" t="s">
        <v>1172</v>
      </c>
      <c r="B261" s="100" t="s">
        <v>326</v>
      </c>
      <c r="C261" s="94" t="s">
        <v>327</v>
      </c>
      <c r="D261" s="89" t="s">
        <v>86</v>
      </c>
      <c r="E261" s="566">
        <v>173936.8224</v>
      </c>
      <c r="F261" s="75"/>
      <c r="G261" s="341"/>
      <c r="H261" s="341"/>
      <c r="I261" s="1"/>
      <c r="J261" s="1"/>
      <c r="K261" s="1"/>
      <c r="L261" s="1"/>
      <c r="M261" s="1"/>
    </row>
    <row r="262" spans="1:13" x14ac:dyDescent="0.2">
      <c r="A262" s="86" t="s">
        <v>1173</v>
      </c>
      <c r="B262" s="98" t="s">
        <v>810</v>
      </c>
      <c r="C262" s="94" t="s">
        <v>809</v>
      </c>
      <c r="D262" s="89" t="s">
        <v>86</v>
      </c>
      <c r="E262" s="566">
        <v>324174.10879999999</v>
      </c>
      <c r="F262" s="75"/>
      <c r="G262" s="341"/>
      <c r="H262" s="341"/>
      <c r="I262" s="1"/>
      <c r="J262" s="1"/>
      <c r="K262" s="1"/>
      <c r="L262" s="1"/>
      <c r="M262" s="1"/>
    </row>
    <row r="263" spans="1:13" x14ac:dyDescent="0.2">
      <c r="A263" s="86" t="s">
        <v>1174</v>
      </c>
      <c r="B263" s="98"/>
      <c r="C263" s="94" t="s">
        <v>328</v>
      </c>
      <c r="D263" s="89" t="s">
        <v>86</v>
      </c>
      <c r="E263" s="566">
        <v>1039513.1648</v>
      </c>
      <c r="F263" s="75"/>
      <c r="G263" s="341"/>
      <c r="H263" s="341"/>
      <c r="I263" s="1"/>
      <c r="J263" s="1"/>
      <c r="K263" s="1"/>
      <c r="L263" s="1"/>
      <c r="M263" s="1"/>
    </row>
    <row r="264" spans="1:13" x14ac:dyDescent="0.2">
      <c r="A264" s="86" t="s">
        <v>1175</v>
      </c>
      <c r="B264" s="100" t="s">
        <v>329</v>
      </c>
      <c r="C264" s="94" t="s">
        <v>330</v>
      </c>
      <c r="D264" s="89" t="s">
        <v>86</v>
      </c>
      <c r="E264" s="566">
        <v>709443.97920000006</v>
      </c>
      <c r="F264" s="75"/>
      <c r="G264" s="341"/>
      <c r="H264" s="341"/>
      <c r="I264" s="1"/>
      <c r="J264" s="1"/>
      <c r="K264" s="1"/>
      <c r="L264" s="1"/>
      <c r="M264" s="1"/>
    </row>
    <row r="265" spans="1:13" x14ac:dyDescent="0.2">
      <c r="A265" s="86" t="s">
        <v>1176</v>
      </c>
      <c r="B265" s="98" t="s">
        <v>331</v>
      </c>
      <c r="C265" s="95" t="s">
        <v>332</v>
      </c>
      <c r="D265" s="89" t="s">
        <v>86</v>
      </c>
      <c r="E265" s="566">
        <v>6053.6736000000001</v>
      </c>
      <c r="F265" s="75"/>
      <c r="G265" s="341"/>
      <c r="H265" s="341"/>
      <c r="I265" s="1"/>
      <c r="J265" s="1"/>
      <c r="K265" s="1"/>
      <c r="L265" s="1"/>
      <c r="M265" s="1"/>
    </row>
    <row r="266" spans="1:13" x14ac:dyDescent="0.2">
      <c r="A266" s="86" t="s">
        <v>1177</v>
      </c>
      <c r="B266" s="100" t="s">
        <v>236</v>
      </c>
      <c r="C266" s="94" t="s">
        <v>222</v>
      </c>
      <c r="D266" s="89" t="s">
        <v>86</v>
      </c>
      <c r="E266" s="566">
        <v>12115822.568</v>
      </c>
      <c r="F266" s="75"/>
      <c r="G266" s="341"/>
      <c r="H266" s="341"/>
      <c r="I266" s="1"/>
      <c r="J266" s="1"/>
      <c r="K266" s="1"/>
      <c r="L266" s="1"/>
      <c r="M266" s="1"/>
    </row>
    <row r="267" spans="1:13" x14ac:dyDescent="0.2">
      <c r="A267" s="86" t="s">
        <v>1178</v>
      </c>
      <c r="B267" s="98"/>
      <c r="C267" s="94" t="s">
        <v>225</v>
      </c>
      <c r="D267" s="89" t="s">
        <v>86</v>
      </c>
      <c r="E267" s="566">
        <v>808054.07039999997</v>
      </c>
      <c r="F267" s="75"/>
      <c r="G267" s="341"/>
      <c r="H267" s="341"/>
      <c r="I267" s="1"/>
      <c r="J267" s="1"/>
      <c r="K267" s="1"/>
      <c r="L267" s="1"/>
      <c r="M267" s="1"/>
    </row>
    <row r="268" spans="1:13" x14ac:dyDescent="0.2">
      <c r="A268" s="86" t="s">
        <v>1179</v>
      </c>
      <c r="B268" s="98"/>
      <c r="C268" s="94" t="s">
        <v>808</v>
      </c>
      <c r="D268" s="89" t="s">
        <v>86</v>
      </c>
      <c r="E268" s="566">
        <v>750655.52639999997</v>
      </c>
      <c r="F268" s="75"/>
      <c r="G268" s="341"/>
      <c r="H268" s="341"/>
      <c r="I268" s="1"/>
      <c r="J268" s="1"/>
      <c r="K268" s="1"/>
      <c r="L268" s="1"/>
      <c r="M268" s="1"/>
    </row>
    <row r="269" spans="1:13" ht="25.5" x14ac:dyDescent="0.2">
      <c r="A269" s="86" t="s">
        <v>1180</v>
      </c>
      <c r="B269" s="98"/>
      <c r="C269" s="94" t="s">
        <v>807</v>
      </c>
      <c r="D269" s="89" t="s">
        <v>86</v>
      </c>
      <c r="E269" s="566">
        <v>2445684.1343999999</v>
      </c>
      <c r="F269" s="75"/>
      <c r="G269" s="341"/>
      <c r="H269" s="341"/>
      <c r="I269" s="1"/>
      <c r="J269" s="1"/>
      <c r="K269" s="1"/>
      <c r="L269" s="1"/>
      <c r="M269" s="1"/>
    </row>
    <row r="270" spans="1:13" x14ac:dyDescent="0.2">
      <c r="A270" s="101" t="s">
        <v>1181</v>
      </c>
      <c r="B270" s="102"/>
      <c r="C270" s="103" t="s">
        <v>806</v>
      </c>
      <c r="D270" s="104" t="s">
        <v>86</v>
      </c>
      <c r="E270" s="566">
        <v>1101768.5952000001</v>
      </c>
      <c r="F270" s="75"/>
      <c r="G270" s="341"/>
      <c r="H270" s="341"/>
      <c r="I270" s="1"/>
      <c r="J270" s="1"/>
      <c r="K270" s="1"/>
      <c r="L270" s="1"/>
      <c r="M270" s="1"/>
    </row>
    <row r="271" spans="1:13" x14ac:dyDescent="0.2">
      <c r="A271" s="86" t="s">
        <v>1182</v>
      </c>
      <c r="B271" s="98"/>
      <c r="C271" s="94" t="s">
        <v>1183</v>
      </c>
      <c r="D271" s="98" t="s">
        <v>86</v>
      </c>
      <c r="E271" s="566">
        <v>58490.724800000004</v>
      </c>
      <c r="F271" s="75"/>
      <c r="G271" s="341"/>
      <c r="H271" s="341"/>
      <c r="I271" s="1"/>
      <c r="J271" s="1"/>
      <c r="K271" s="1"/>
      <c r="L271" s="1"/>
      <c r="M271" s="1"/>
    </row>
    <row r="272" spans="1:13" x14ac:dyDescent="0.2">
      <c r="A272" s="101" t="s">
        <v>1184</v>
      </c>
      <c r="B272" s="98"/>
      <c r="C272" s="94" t="s">
        <v>1185</v>
      </c>
      <c r="D272" s="98" t="s">
        <v>86</v>
      </c>
      <c r="E272" s="566">
        <v>4417.0896000000002</v>
      </c>
      <c r="F272" s="75"/>
      <c r="G272" s="341"/>
      <c r="H272" s="341"/>
      <c r="I272" s="1"/>
      <c r="J272" s="1"/>
      <c r="K272" s="1"/>
      <c r="L272" s="1"/>
      <c r="M272" s="1"/>
    </row>
    <row r="273" spans="1:13" x14ac:dyDescent="0.2">
      <c r="A273" s="86" t="s">
        <v>1186</v>
      </c>
      <c r="B273" s="98"/>
      <c r="C273" s="94" t="s">
        <v>1187</v>
      </c>
      <c r="D273" s="98" t="s">
        <v>86</v>
      </c>
      <c r="E273" s="566">
        <v>108553.3232</v>
      </c>
      <c r="F273" s="75"/>
      <c r="G273" s="341"/>
      <c r="H273" s="341"/>
      <c r="I273" s="1"/>
      <c r="J273" s="1"/>
      <c r="K273" s="1"/>
      <c r="L273" s="1"/>
      <c r="M273" s="1"/>
    </row>
    <row r="274" spans="1:13" x14ac:dyDescent="0.2">
      <c r="A274" s="101" t="s">
        <v>1188</v>
      </c>
      <c r="B274" s="98"/>
      <c r="C274" s="94" t="s">
        <v>1189</v>
      </c>
      <c r="D274" s="98" t="s">
        <v>86</v>
      </c>
      <c r="E274" s="566">
        <v>3747.8335999999999</v>
      </c>
      <c r="F274" s="75"/>
      <c r="G274" s="341"/>
      <c r="H274" s="341"/>
      <c r="I274" s="1"/>
      <c r="J274" s="1"/>
      <c r="K274" s="1"/>
      <c r="L274" s="1"/>
      <c r="M274" s="1"/>
    </row>
    <row r="275" spans="1:13" x14ac:dyDescent="0.2">
      <c r="A275" s="86" t="s">
        <v>1190</v>
      </c>
      <c r="B275" s="98"/>
      <c r="C275" s="94" t="s">
        <v>1191</v>
      </c>
      <c r="D275" s="98" t="s">
        <v>86</v>
      </c>
      <c r="E275" s="566">
        <v>157275.16</v>
      </c>
      <c r="F275" s="75"/>
      <c r="G275" s="341"/>
      <c r="H275" s="341"/>
      <c r="I275" s="1"/>
      <c r="J275" s="1"/>
      <c r="K275" s="1"/>
      <c r="L275" s="1"/>
      <c r="M275" s="1"/>
    </row>
    <row r="276" spans="1:13" x14ac:dyDescent="0.2">
      <c r="A276" s="101" t="s">
        <v>1192</v>
      </c>
      <c r="B276" s="98"/>
      <c r="C276" s="94" t="s">
        <v>1193</v>
      </c>
      <c r="D276" s="98" t="s">
        <v>86</v>
      </c>
      <c r="E276" s="566">
        <v>51666.563200000004</v>
      </c>
      <c r="F276" s="75"/>
      <c r="G276" s="341"/>
      <c r="H276" s="341"/>
      <c r="I276" s="1"/>
      <c r="J276" s="1"/>
      <c r="K276" s="1"/>
      <c r="L276" s="1"/>
      <c r="M276" s="1"/>
    </row>
    <row r="277" spans="1:13" x14ac:dyDescent="0.2">
      <c r="A277" s="86" t="s">
        <v>1194</v>
      </c>
      <c r="B277" s="98"/>
      <c r="C277" s="94" t="s">
        <v>1195</v>
      </c>
      <c r="D277" s="98" t="s">
        <v>86</v>
      </c>
      <c r="E277" s="566">
        <v>10708.096</v>
      </c>
      <c r="F277" s="75"/>
      <c r="G277" s="341"/>
      <c r="H277" s="341"/>
      <c r="I277" s="1"/>
      <c r="J277" s="1"/>
      <c r="K277" s="1"/>
      <c r="L277" s="1"/>
      <c r="M277" s="1"/>
    </row>
    <row r="278" spans="1:13" x14ac:dyDescent="0.2">
      <c r="A278" s="101" t="s">
        <v>1196</v>
      </c>
      <c r="B278" s="98"/>
      <c r="C278" s="94" t="s">
        <v>1197</v>
      </c>
      <c r="D278" s="98" t="s">
        <v>86</v>
      </c>
      <c r="E278" s="566">
        <v>10440.393599999999</v>
      </c>
      <c r="F278" s="75"/>
      <c r="G278" s="341"/>
      <c r="H278" s="341"/>
      <c r="I278" s="1"/>
      <c r="J278" s="1"/>
      <c r="K278" s="1"/>
      <c r="L278" s="1"/>
      <c r="M278" s="1"/>
    </row>
    <row r="279" spans="1:13" x14ac:dyDescent="0.2">
      <c r="A279" s="86" t="s">
        <v>1198</v>
      </c>
      <c r="B279" s="98"/>
      <c r="C279" s="94" t="s">
        <v>1199</v>
      </c>
      <c r="D279" s="98" t="s">
        <v>86</v>
      </c>
      <c r="E279" s="566">
        <v>1148.4208000000001</v>
      </c>
      <c r="F279" s="75"/>
      <c r="G279" s="341"/>
      <c r="H279" s="341"/>
      <c r="I279" s="1"/>
      <c r="J279" s="1"/>
      <c r="K279" s="1"/>
      <c r="L279" s="1"/>
      <c r="M279" s="1"/>
    </row>
    <row r="280" spans="1:13" x14ac:dyDescent="0.2">
      <c r="A280" s="101" t="s">
        <v>1200</v>
      </c>
      <c r="B280" s="98"/>
      <c r="C280" s="94" t="s">
        <v>1201</v>
      </c>
      <c r="D280" s="98" t="s">
        <v>86</v>
      </c>
      <c r="E280" s="566">
        <v>133851.20000000001</v>
      </c>
      <c r="F280" s="75"/>
      <c r="G280" s="341"/>
      <c r="H280" s="341"/>
      <c r="I280" s="1"/>
      <c r="J280" s="1"/>
      <c r="K280" s="1"/>
      <c r="L280" s="1"/>
      <c r="M280" s="1"/>
    </row>
    <row r="281" spans="1:13" x14ac:dyDescent="0.2">
      <c r="A281" s="86" t="s">
        <v>1202</v>
      </c>
      <c r="B281" s="98"/>
      <c r="C281" s="94" t="s">
        <v>1203</v>
      </c>
      <c r="D281" s="98" t="s">
        <v>86</v>
      </c>
      <c r="E281" s="566">
        <v>2146118.4</v>
      </c>
      <c r="F281" s="75"/>
      <c r="G281" s="341"/>
      <c r="H281" s="341"/>
      <c r="I281" s="1"/>
      <c r="J281" s="1"/>
      <c r="K281" s="1"/>
      <c r="L281" s="1"/>
      <c r="M281" s="1"/>
    </row>
    <row r="282" spans="1:13" x14ac:dyDescent="0.2">
      <c r="A282" s="101" t="s">
        <v>1204</v>
      </c>
      <c r="B282" s="98"/>
      <c r="C282" s="94" t="s">
        <v>1205</v>
      </c>
      <c r="D282" s="98" t="s">
        <v>86</v>
      </c>
      <c r="E282" s="566">
        <v>910188.16</v>
      </c>
      <c r="F282" s="75"/>
      <c r="G282" s="341"/>
      <c r="H282" s="341"/>
      <c r="I282" s="1"/>
      <c r="J282" s="1"/>
      <c r="K282" s="1"/>
      <c r="L282" s="1"/>
      <c r="M282" s="1"/>
    </row>
    <row r="283" spans="1:13" x14ac:dyDescent="0.2">
      <c r="A283" s="86" t="s">
        <v>1206</v>
      </c>
      <c r="B283" s="98"/>
      <c r="C283" s="94" t="s">
        <v>1207</v>
      </c>
      <c r="D283" s="98" t="s">
        <v>86</v>
      </c>
      <c r="E283" s="566">
        <v>394804.8</v>
      </c>
      <c r="F283" s="75"/>
      <c r="G283" s="341"/>
      <c r="H283" s="341"/>
      <c r="I283" s="1"/>
      <c r="J283" s="1"/>
      <c r="K283" s="1"/>
      <c r="L283" s="1"/>
      <c r="M283" s="1"/>
    </row>
    <row r="284" spans="1:13" ht="25.5" x14ac:dyDescent="0.2">
      <c r="A284" s="101" t="s">
        <v>1208</v>
      </c>
      <c r="B284" s="98"/>
      <c r="C284" s="94" t="s">
        <v>1209</v>
      </c>
      <c r="D284" s="98" t="s">
        <v>86</v>
      </c>
      <c r="E284" s="566">
        <v>1012320</v>
      </c>
      <c r="F284" s="75"/>
      <c r="G284" s="341"/>
      <c r="H284" s="341"/>
      <c r="I284" s="1"/>
      <c r="J284" s="1"/>
      <c r="K284" s="1"/>
      <c r="L284" s="1"/>
      <c r="M284" s="1"/>
    </row>
    <row r="285" spans="1:13" x14ac:dyDescent="0.2">
      <c r="A285" s="86" t="s">
        <v>1210</v>
      </c>
      <c r="B285" s="98"/>
      <c r="C285" s="94" t="s">
        <v>1211</v>
      </c>
      <c r="D285" s="98" t="s">
        <v>86</v>
      </c>
      <c r="E285" s="566">
        <v>79911.415999999997</v>
      </c>
      <c r="F285" s="75"/>
      <c r="G285" s="341"/>
      <c r="H285" s="341"/>
      <c r="I285" s="1"/>
      <c r="J285" s="1"/>
      <c r="K285" s="1"/>
      <c r="L285" s="1"/>
      <c r="M285" s="1"/>
    </row>
    <row r="286" spans="1:13" x14ac:dyDescent="0.2">
      <c r="A286" s="101" t="s">
        <v>1212</v>
      </c>
      <c r="B286" s="98"/>
      <c r="C286" s="94" t="s">
        <v>1213</v>
      </c>
      <c r="D286" s="98" t="s">
        <v>86</v>
      </c>
      <c r="E286" s="566">
        <v>261892.80800000002</v>
      </c>
      <c r="F286" s="75"/>
      <c r="G286" s="341"/>
      <c r="H286" s="341"/>
      <c r="I286" s="1"/>
      <c r="J286" s="1"/>
      <c r="K286" s="1"/>
      <c r="L286" s="1"/>
      <c r="M286" s="1"/>
    </row>
    <row r="287" spans="1:13" x14ac:dyDescent="0.2">
      <c r="A287" s="86" t="s">
        <v>1214</v>
      </c>
      <c r="B287" s="98"/>
      <c r="C287" s="94" t="s">
        <v>1215</v>
      </c>
      <c r="D287" s="98" t="s">
        <v>86</v>
      </c>
      <c r="E287" s="566">
        <v>65472.358400000005</v>
      </c>
      <c r="F287" s="75"/>
      <c r="G287" s="341"/>
      <c r="H287" s="341"/>
      <c r="I287" s="1"/>
      <c r="J287" s="1"/>
      <c r="K287" s="1"/>
      <c r="L287" s="1"/>
      <c r="M287" s="1"/>
    </row>
    <row r="288" spans="1:13" x14ac:dyDescent="0.2">
      <c r="A288" s="101" t="s">
        <v>1216</v>
      </c>
      <c r="B288" s="98"/>
      <c r="C288" s="94" t="s">
        <v>1217</v>
      </c>
      <c r="D288" s="98" t="s">
        <v>1218</v>
      </c>
      <c r="E288" s="566">
        <v>134976</v>
      </c>
      <c r="F288" s="75"/>
      <c r="G288" s="341"/>
      <c r="H288" s="341"/>
      <c r="I288" s="1"/>
      <c r="J288" s="1"/>
      <c r="K288" s="1"/>
      <c r="L288" s="1"/>
      <c r="M288" s="1"/>
    </row>
    <row r="289" spans="1:13" x14ac:dyDescent="0.2">
      <c r="A289" s="86" t="s">
        <v>1219</v>
      </c>
      <c r="B289" s="98"/>
      <c r="C289" s="94" t="s">
        <v>1220</v>
      </c>
      <c r="D289" s="98" t="s">
        <v>1218</v>
      </c>
      <c r="E289" s="566">
        <v>393680</v>
      </c>
      <c r="F289" s="75"/>
      <c r="G289" s="341"/>
      <c r="H289" s="341"/>
      <c r="I289" s="1"/>
      <c r="J289" s="1"/>
      <c r="K289" s="1"/>
      <c r="L289" s="1"/>
      <c r="M289" s="1"/>
    </row>
    <row r="290" spans="1:13" x14ac:dyDescent="0.2">
      <c r="A290" s="101" t="s">
        <v>1221</v>
      </c>
      <c r="B290" s="98"/>
      <c r="C290" s="94" t="s">
        <v>1222</v>
      </c>
      <c r="D290" s="98" t="s">
        <v>1218</v>
      </c>
      <c r="E290" s="566">
        <v>506160</v>
      </c>
      <c r="F290" s="75"/>
      <c r="G290" s="341"/>
      <c r="H290" s="341"/>
      <c r="I290" s="1"/>
      <c r="J290" s="1"/>
      <c r="K290" s="1"/>
      <c r="L290" s="1"/>
      <c r="M290" s="1"/>
    </row>
    <row r="291" spans="1:13" x14ac:dyDescent="0.2">
      <c r="A291" s="86" t="s">
        <v>1223</v>
      </c>
      <c r="B291" s="98"/>
      <c r="C291" s="94" t="s">
        <v>1224</v>
      </c>
      <c r="D291" s="98" t="s">
        <v>1218</v>
      </c>
      <c r="E291" s="566">
        <v>988439.37120000005</v>
      </c>
      <c r="F291" s="75"/>
      <c r="G291" s="341"/>
      <c r="H291" s="341"/>
      <c r="I291" s="1"/>
      <c r="J291" s="1"/>
      <c r="K291" s="1"/>
      <c r="L291" s="1"/>
      <c r="M291" s="1"/>
    </row>
    <row r="292" spans="1:13" x14ac:dyDescent="0.2">
      <c r="A292" s="101" t="s">
        <v>1225</v>
      </c>
      <c r="B292" s="98"/>
      <c r="C292" s="94" t="s">
        <v>1226</v>
      </c>
      <c r="D292" s="98" t="s">
        <v>1218</v>
      </c>
      <c r="E292" s="566">
        <v>3114829.9040000001</v>
      </c>
      <c r="F292" s="75"/>
      <c r="G292" s="341"/>
      <c r="H292" s="341"/>
      <c r="I292" s="1"/>
      <c r="J292" s="1"/>
      <c r="K292" s="1"/>
      <c r="L292" s="1"/>
      <c r="M292" s="1"/>
    </row>
    <row r="293" spans="1:13" x14ac:dyDescent="0.2">
      <c r="A293" s="86" t="s">
        <v>1227</v>
      </c>
      <c r="B293" s="98"/>
      <c r="C293" s="94" t="s">
        <v>1228</v>
      </c>
      <c r="D293" s="98" t="s">
        <v>1218</v>
      </c>
      <c r="E293" s="566">
        <v>51723.928</v>
      </c>
      <c r="F293" s="75"/>
      <c r="G293" s="341"/>
      <c r="H293" s="341"/>
      <c r="I293" s="1"/>
      <c r="J293" s="1"/>
      <c r="K293" s="1"/>
      <c r="L293" s="1"/>
      <c r="M293" s="1"/>
    </row>
    <row r="294" spans="1:13" ht="25.5" x14ac:dyDescent="0.2">
      <c r="A294" s="101" t="s">
        <v>1229</v>
      </c>
      <c r="B294" s="98"/>
      <c r="C294" s="94" t="s">
        <v>1230</v>
      </c>
      <c r="D294" s="98" t="s">
        <v>1218</v>
      </c>
      <c r="E294" s="566">
        <v>16394353.68</v>
      </c>
      <c r="F294" s="75"/>
      <c r="G294" s="341"/>
      <c r="H294" s="341"/>
      <c r="I294" s="1"/>
      <c r="J294" s="1"/>
      <c r="K294" s="1"/>
      <c r="L294" s="1"/>
      <c r="M294" s="1"/>
    </row>
    <row r="295" spans="1:13" ht="25.5" x14ac:dyDescent="0.2">
      <c r="A295" s="86" t="s">
        <v>1231</v>
      </c>
      <c r="B295" s="98"/>
      <c r="C295" s="94" t="s">
        <v>1232</v>
      </c>
      <c r="D295" s="98" t="s">
        <v>1218</v>
      </c>
      <c r="E295" s="566">
        <v>4499200</v>
      </c>
      <c r="F295" s="75"/>
      <c r="G295" s="341"/>
      <c r="H295" s="341"/>
      <c r="I295" s="1"/>
      <c r="J295" s="1"/>
      <c r="K295" s="1"/>
      <c r="L295" s="1"/>
      <c r="M295" s="1"/>
    </row>
    <row r="296" spans="1:13" x14ac:dyDescent="0.2">
      <c r="A296" s="101" t="s">
        <v>1233</v>
      </c>
      <c r="B296" s="98"/>
      <c r="C296" s="94" t="s">
        <v>1234</v>
      </c>
      <c r="D296" s="98" t="s">
        <v>1218</v>
      </c>
      <c r="E296" s="566">
        <v>2924480</v>
      </c>
      <c r="F296" s="75"/>
      <c r="G296" s="341"/>
      <c r="H296" s="341"/>
      <c r="I296" s="1"/>
      <c r="J296" s="1"/>
      <c r="K296" s="1"/>
      <c r="L296" s="1"/>
      <c r="M296" s="1"/>
    </row>
    <row r="297" spans="1:13" x14ac:dyDescent="0.2">
      <c r="A297" s="86" t="s">
        <v>1235</v>
      </c>
      <c r="B297" s="98"/>
      <c r="C297" s="94" t="s">
        <v>1236</v>
      </c>
      <c r="D297" s="98" t="s">
        <v>1218</v>
      </c>
      <c r="E297" s="566">
        <v>2927854.4</v>
      </c>
      <c r="F297" s="75"/>
      <c r="G297" s="341"/>
      <c r="H297" s="341"/>
      <c r="I297" s="1"/>
      <c r="J297" s="1"/>
      <c r="K297" s="1"/>
      <c r="L297" s="1"/>
      <c r="M297" s="1"/>
    </row>
    <row r="298" spans="1:13" x14ac:dyDescent="0.2">
      <c r="A298" s="101" t="s">
        <v>1237</v>
      </c>
      <c r="B298" s="98"/>
      <c r="C298" s="94" t="s">
        <v>1238</v>
      </c>
      <c r="D298" s="98" t="s">
        <v>1218</v>
      </c>
      <c r="E298" s="566">
        <v>1349760</v>
      </c>
      <c r="F298" s="75"/>
      <c r="G298" s="341"/>
      <c r="H298" s="341"/>
      <c r="I298" s="1"/>
      <c r="J298" s="1"/>
      <c r="K298" s="1"/>
      <c r="L298" s="1"/>
      <c r="M298" s="1"/>
    </row>
    <row r="299" spans="1:13" x14ac:dyDescent="0.2">
      <c r="A299" s="86" t="s">
        <v>1239</v>
      </c>
      <c r="B299" s="98"/>
      <c r="C299" s="94" t="s">
        <v>1240</v>
      </c>
      <c r="D299" s="98" t="s">
        <v>1218</v>
      </c>
      <c r="E299" s="566">
        <v>44992</v>
      </c>
      <c r="F299" s="75"/>
      <c r="G299" s="341"/>
      <c r="H299" s="341"/>
      <c r="I299" s="1"/>
      <c r="J299" s="1"/>
      <c r="K299" s="1"/>
      <c r="L299" s="1"/>
      <c r="M299" s="1"/>
    </row>
    <row r="300" spans="1:13" x14ac:dyDescent="0.2">
      <c r="A300" s="101" t="s">
        <v>1241</v>
      </c>
      <c r="B300" s="98"/>
      <c r="C300" s="94" t="s">
        <v>1242</v>
      </c>
      <c r="D300" s="98" t="s">
        <v>1218</v>
      </c>
      <c r="E300" s="566">
        <v>168720</v>
      </c>
      <c r="F300" s="75"/>
      <c r="G300" s="341"/>
      <c r="H300" s="341"/>
      <c r="I300" s="1"/>
      <c r="J300" s="1"/>
      <c r="K300" s="1"/>
      <c r="L300" s="1"/>
      <c r="M300" s="1"/>
    </row>
    <row r="301" spans="1:13" x14ac:dyDescent="0.2">
      <c r="A301" s="567"/>
      <c r="B301" s="342"/>
      <c r="C301" s="342"/>
      <c r="D301" s="342"/>
      <c r="E301" s="342"/>
      <c r="F301" s="75"/>
      <c r="G301" s="341"/>
      <c r="H301" s="341"/>
      <c r="I301" s="1"/>
      <c r="J301" s="1"/>
      <c r="K301" s="1"/>
      <c r="L301" s="1"/>
      <c r="M301" s="1"/>
    </row>
    <row r="302" spans="1:13" x14ac:dyDescent="0.2">
      <c r="A302" s="398" t="s">
        <v>2449</v>
      </c>
      <c r="B302" s="393"/>
      <c r="C302" s="393"/>
      <c r="D302" s="393"/>
      <c r="E302" s="394"/>
      <c r="F302" s="75"/>
      <c r="G302" s="341"/>
      <c r="H302" s="341"/>
      <c r="I302" s="1"/>
      <c r="J302" s="1"/>
      <c r="K302" s="1"/>
      <c r="L302" s="1"/>
      <c r="M302" s="1"/>
    </row>
    <row r="303" spans="1:13" ht="25.5" x14ac:dyDescent="0.2">
      <c r="A303" s="105" t="s">
        <v>83</v>
      </c>
      <c r="B303" s="106" t="s">
        <v>84</v>
      </c>
      <c r="C303" s="106" t="s">
        <v>85</v>
      </c>
      <c r="D303" s="106" t="s">
        <v>86</v>
      </c>
      <c r="E303" s="107" t="s">
        <v>87</v>
      </c>
      <c r="F303" s="75"/>
      <c r="G303" s="341"/>
      <c r="H303" s="341"/>
      <c r="I303" s="1"/>
      <c r="J303" s="1"/>
      <c r="K303" s="1"/>
      <c r="L303" s="1"/>
      <c r="M303" s="1"/>
    </row>
    <row r="304" spans="1:13" x14ac:dyDescent="0.2">
      <c r="A304" s="108" t="s">
        <v>1243</v>
      </c>
      <c r="B304" s="109"/>
      <c r="C304" s="110" t="s">
        <v>805</v>
      </c>
      <c r="D304" s="109" t="s">
        <v>86</v>
      </c>
      <c r="E304" s="111">
        <v>90805.104000000007</v>
      </c>
      <c r="F304" s="75"/>
      <c r="G304" s="341"/>
      <c r="H304" s="341"/>
      <c r="I304" s="1"/>
      <c r="J304" s="1"/>
      <c r="K304" s="1"/>
      <c r="L304" s="1"/>
      <c r="M304" s="1"/>
    </row>
    <row r="305" spans="1:13" x14ac:dyDescent="0.2">
      <c r="A305" s="108" t="s">
        <v>1244</v>
      </c>
      <c r="B305" s="109"/>
      <c r="C305" s="110" t="s">
        <v>804</v>
      </c>
      <c r="D305" s="109" t="s">
        <v>86</v>
      </c>
      <c r="E305" s="111">
        <v>24214.6944</v>
      </c>
      <c r="F305" s="75"/>
      <c r="G305" s="341"/>
      <c r="H305" s="341"/>
      <c r="I305" s="1"/>
      <c r="J305" s="1"/>
      <c r="K305" s="1"/>
      <c r="L305" s="1"/>
      <c r="M305" s="1"/>
    </row>
    <row r="306" spans="1:13" x14ac:dyDescent="0.2">
      <c r="A306" s="108" t="s">
        <v>1245</v>
      </c>
      <c r="B306" s="109"/>
      <c r="C306" s="110" t="s">
        <v>94</v>
      </c>
      <c r="D306" s="109" t="s">
        <v>86</v>
      </c>
      <c r="E306" s="111">
        <v>30131.142400000001</v>
      </c>
      <c r="F306" s="75"/>
      <c r="G306" s="341"/>
      <c r="H306" s="341"/>
      <c r="I306" s="1"/>
      <c r="J306" s="1"/>
      <c r="K306" s="1"/>
      <c r="L306" s="1"/>
      <c r="M306" s="1"/>
    </row>
    <row r="307" spans="1:13" x14ac:dyDescent="0.2">
      <c r="A307" s="108" t="s">
        <v>1246</v>
      </c>
      <c r="B307" s="109"/>
      <c r="C307" s="110" t="s">
        <v>333</v>
      </c>
      <c r="D307" s="109" t="s">
        <v>86</v>
      </c>
      <c r="E307" s="111">
        <v>1218928.888</v>
      </c>
      <c r="F307" s="75"/>
      <c r="G307" s="341"/>
      <c r="H307" s="341"/>
      <c r="I307" s="1"/>
      <c r="J307" s="1"/>
      <c r="K307" s="1"/>
      <c r="L307" s="1"/>
      <c r="M307" s="1"/>
    </row>
    <row r="308" spans="1:13" x14ac:dyDescent="0.2">
      <c r="A308" s="108" t="s">
        <v>1247</v>
      </c>
      <c r="B308" s="109"/>
      <c r="C308" s="110" t="s">
        <v>334</v>
      </c>
      <c r="D308" s="109" t="s">
        <v>86</v>
      </c>
      <c r="E308" s="111">
        <v>1218928.888</v>
      </c>
      <c r="F308" s="75"/>
      <c r="G308" s="341"/>
      <c r="H308" s="341"/>
      <c r="I308" s="1"/>
      <c r="J308" s="1"/>
      <c r="K308" s="1"/>
      <c r="L308" s="1"/>
      <c r="M308" s="1"/>
    </row>
    <row r="309" spans="1:13" x14ac:dyDescent="0.2">
      <c r="A309" s="108" t="s">
        <v>1248</v>
      </c>
      <c r="B309" s="109"/>
      <c r="C309" s="110" t="s">
        <v>335</v>
      </c>
      <c r="D309" s="109" t="s">
        <v>86</v>
      </c>
      <c r="E309" s="111">
        <v>1643499.2704</v>
      </c>
      <c r="F309" s="75"/>
      <c r="G309" s="341"/>
      <c r="H309" s="341"/>
      <c r="I309" s="1"/>
      <c r="J309" s="1"/>
      <c r="K309" s="1"/>
      <c r="L309" s="1"/>
      <c r="M309" s="1"/>
    </row>
    <row r="310" spans="1:13" x14ac:dyDescent="0.2">
      <c r="A310" s="108" t="s">
        <v>1249</v>
      </c>
      <c r="B310" s="109" t="s">
        <v>336</v>
      </c>
      <c r="C310" s="110" t="s">
        <v>337</v>
      </c>
      <c r="D310" s="109" t="s">
        <v>86</v>
      </c>
      <c r="E310" s="111">
        <v>108196.7616</v>
      </c>
      <c r="F310" s="75"/>
      <c r="G310" s="341"/>
      <c r="H310" s="341"/>
      <c r="I310" s="1"/>
      <c r="J310" s="1"/>
      <c r="K310" s="1"/>
      <c r="L310" s="1"/>
      <c r="M310" s="1"/>
    </row>
    <row r="311" spans="1:13" x14ac:dyDescent="0.2">
      <c r="A311" s="108" t="s">
        <v>1250</v>
      </c>
      <c r="B311" s="109"/>
      <c r="C311" s="110" t="s">
        <v>103</v>
      </c>
      <c r="D311" s="109" t="s">
        <v>86</v>
      </c>
      <c r="E311" s="111">
        <v>1027187.6064</v>
      </c>
      <c r="F311" s="75"/>
      <c r="G311" s="341"/>
      <c r="H311" s="341"/>
      <c r="I311" s="1"/>
      <c r="J311" s="1"/>
      <c r="K311" s="1"/>
      <c r="L311" s="1"/>
      <c r="M311" s="1"/>
    </row>
    <row r="312" spans="1:13" x14ac:dyDescent="0.2">
      <c r="A312" s="108" t="s">
        <v>1251</v>
      </c>
      <c r="B312" s="109"/>
      <c r="C312" s="110" t="s">
        <v>105</v>
      </c>
      <c r="D312" s="109" t="s">
        <v>86</v>
      </c>
      <c r="E312" s="111">
        <v>849141.88959999999</v>
      </c>
      <c r="F312" s="75"/>
      <c r="G312" s="341"/>
      <c r="H312" s="341"/>
      <c r="I312" s="1"/>
      <c r="J312" s="1"/>
      <c r="K312" s="1"/>
      <c r="L312" s="1"/>
      <c r="M312" s="1"/>
    </row>
    <row r="313" spans="1:13" x14ac:dyDescent="0.2">
      <c r="A313" s="108" t="s">
        <v>1252</v>
      </c>
      <c r="B313" s="112"/>
      <c r="C313" s="113" t="s">
        <v>338</v>
      </c>
      <c r="D313" s="112" t="s">
        <v>86</v>
      </c>
      <c r="E313" s="111">
        <v>119863.1872</v>
      </c>
      <c r="F313" s="75"/>
      <c r="G313" s="341"/>
      <c r="H313" s="341"/>
      <c r="I313" s="1"/>
      <c r="J313" s="1"/>
      <c r="K313" s="1"/>
      <c r="L313" s="1"/>
      <c r="M313" s="1"/>
    </row>
    <row r="314" spans="1:13" x14ac:dyDescent="0.2">
      <c r="A314" s="108" t="s">
        <v>1253</v>
      </c>
      <c r="B314" s="109">
        <v>84244076</v>
      </c>
      <c r="C314" s="110" t="s">
        <v>339</v>
      </c>
      <c r="D314" s="109" t="s">
        <v>86</v>
      </c>
      <c r="E314" s="111">
        <v>204067.96480000002</v>
      </c>
      <c r="F314" s="75"/>
      <c r="G314" s="341"/>
      <c r="H314" s="341"/>
      <c r="I314" s="1"/>
      <c r="J314" s="1"/>
      <c r="K314" s="1"/>
      <c r="L314" s="1"/>
      <c r="M314" s="1"/>
    </row>
    <row r="315" spans="1:13" x14ac:dyDescent="0.2">
      <c r="A315" s="108" t="s">
        <v>1254</v>
      </c>
      <c r="B315" s="109"/>
      <c r="C315" s="110" t="s">
        <v>340</v>
      </c>
      <c r="D315" s="109" t="s">
        <v>86</v>
      </c>
      <c r="E315" s="111">
        <v>367048.11040000001</v>
      </c>
      <c r="F315" s="75"/>
      <c r="G315" s="341"/>
      <c r="H315" s="341"/>
      <c r="I315" s="1"/>
      <c r="J315" s="1"/>
      <c r="K315" s="1"/>
      <c r="L315" s="1"/>
      <c r="M315" s="1"/>
    </row>
    <row r="316" spans="1:13" x14ac:dyDescent="0.2">
      <c r="A316" s="108" t="s">
        <v>1255</v>
      </c>
      <c r="B316" s="109"/>
      <c r="C316" s="110" t="s">
        <v>248</v>
      </c>
      <c r="D316" s="109" t="s">
        <v>86</v>
      </c>
      <c r="E316" s="111">
        <v>388961.46400000004</v>
      </c>
      <c r="F316" s="75"/>
      <c r="G316" s="341"/>
      <c r="H316" s="341"/>
      <c r="I316" s="1"/>
      <c r="J316" s="1"/>
      <c r="K316" s="1"/>
      <c r="L316" s="1"/>
      <c r="M316" s="1"/>
    </row>
    <row r="317" spans="1:13" x14ac:dyDescent="0.2">
      <c r="A317" s="108" t="s">
        <v>1256</v>
      </c>
      <c r="B317" s="109"/>
      <c r="C317" s="110" t="s">
        <v>341</v>
      </c>
      <c r="D317" s="109" t="s">
        <v>86</v>
      </c>
      <c r="E317" s="111">
        <v>354722.55200000003</v>
      </c>
      <c r="F317" s="75"/>
      <c r="G317" s="341"/>
      <c r="H317" s="341"/>
      <c r="I317" s="1"/>
      <c r="J317" s="1"/>
      <c r="K317" s="1"/>
      <c r="L317" s="1"/>
      <c r="M317" s="1"/>
    </row>
    <row r="318" spans="1:13" x14ac:dyDescent="0.2">
      <c r="A318" s="108" t="s">
        <v>1257</v>
      </c>
      <c r="B318" s="109"/>
      <c r="C318" s="110" t="s">
        <v>803</v>
      </c>
      <c r="D318" s="109"/>
      <c r="E318" s="111">
        <v>657399.48320000002</v>
      </c>
      <c r="F318" s="75"/>
      <c r="G318" s="341"/>
      <c r="H318" s="341"/>
      <c r="I318" s="1"/>
      <c r="J318" s="1"/>
      <c r="K318" s="1"/>
      <c r="L318" s="1"/>
      <c r="M318" s="1"/>
    </row>
    <row r="319" spans="1:13" x14ac:dyDescent="0.2">
      <c r="A319" s="108" t="s">
        <v>1258</v>
      </c>
      <c r="B319" s="112"/>
      <c r="C319" s="113" t="s">
        <v>253</v>
      </c>
      <c r="D319" s="112" t="s">
        <v>86</v>
      </c>
      <c r="E319" s="111">
        <v>181610.20800000001</v>
      </c>
      <c r="F319" s="75"/>
      <c r="G319" s="341"/>
      <c r="H319" s="341"/>
      <c r="I319" s="1"/>
      <c r="J319" s="1"/>
      <c r="K319" s="1"/>
      <c r="L319" s="1"/>
      <c r="M319" s="1"/>
    </row>
    <row r="320" spans="1:13" x14ac:dyDescent="0.2">
      <c r="A320" s="108" t="s">
        <v>1259</v>
      </c>
      <c r="B320" s="112"/>
      <c r="C320" s="113" t="s">
        <v>254</v>
      </c>
      <c r="D320" s="112" t="s">
        <v>86</v>
      </c>
      <c r="E320" s="111">
        <v>121073.47200000001</v>
      </c>
      <c r="F320" s="75"/>
      <c r="G320" s="341"/>
      <c r="H320" s="341"/>
      <c r="I320" s="1"/>
      <c r="J320" s="1"/>
      <c r="K320" s="1"/>
      <c r="L320" s="1"/>
      <c r="M320" s="1"/>
    </row>
    <row r="321" spans="1:13" x14ac:dyDescent="0.2">
      <c r="A321" s="108" t="s">
        <v>1260</v>
      </c>
      <c r="B321" s="112"/>
      <c r="C321" s="113" t="s">
        <v>342</v>
      </c>
      <c r="D321" s="112" t="s">
        <v>86</v>
      </c>
      <c r="E321" s="111">
        <v>145288.16640000002</v>
      </c>
      <c r="F321" s="75"/>
      <c r="G321" s="341"/>
      <c r="H321" s="341"/>
      <c r="I321" s="1"/>
      <c r="J321" s="1"/>
      <c r="K321" s="1"/>
      <c r="L321" s="1"/>
      <c r="M321" s="1"/>
    </row>
    <row r="322" spans="1:13" ht="25.5" x14ac:dyDescent="0.2">
      <c r="A322" s="108" t="s">
        <v>1261</v>
      </c>
      <c r="B322" s="109" t="s">
        <v>2348</v>
      </c>
      <c r="C322" s="110" t="s">
        <v>258</v>
      </c>
      <c r="D322" s="109" t="s">
        <v>86</v>
      </c>
      <c r="E322" s="111">
        <v>97240.084799999997</v>
      </c>
      <c r="F322" s="75"/>
      <c r="G322" s="341"/>
      <c r="H322" s="341"/>
      <c r="I322" s="1"/>
      <c r="J322" s="1"/>
      <c r="K322" s="1"/>
      <c r="L322" s="1"/>
      <c r="M322" s="1"/>
    </row>
    <row r="323" spans="1:13" x14ac:dyDescent="0.2">
      <c r="A323" s="108" t="s">
        <v>1262</v>
      </c>
      <c r="B323" s="109"/>
      <c r="C323" s="110" t="s">
        <v>343</v>
      </c>
      <c r="D323" s="109" t="s">
        <v>86</v>
      </c>
      <c r="E323" s="111">
        <v>1483258.0128000001</v>
      </c>
      <c r="F323" s="75"/>
      <c r="G323" s="341"/>
      <c r="H323" s="341"/>
      <c r="I323" s="1"/>
      <c r="J323" s="1"/>
      <c r="K323" s="1"/>
      <c r="L323" s="1"/>
      <c r="M323" s="1"/>
    </row>
    <row r="324" spans="1:13" x14ac:dyDescent="0.2">
      <c r="A324" s="108" t="s">
        <v>1263</v>
      </c>
      <c r="B324" s="109"/>
      <c r="C324" s="110" t="s">
        <v>344</v>
      </c>
      <c r="D324" s="109" t="s">
        <v>86</v>
      </c>
      <c r="E324" s="111">
        <v>136957.8976</v>
      </c>
      <c r="F324" s="75"/>
      <c r="G324" s="341"/>
      <c r="H324" s="341"/>
      <c r="I324" s="1"/>
      <c r="J324" s="1"/>
      <c r="K324" s="1"/>
      <c r="L324" s="1"/>
      <c r="M324" s="1"/>
    </row>
    <row r="325" spans="1:13" x14ac:dyDescent="0.2">
      <c r="A325" s="108" t="s">
        <v>1264</v>
      </c>
      <c r="B325" s="109">
        <v>87682993</v>
      </c>
      <c r="C325" s="110" t="s">
        <v>345</v>
      </c>
      <c r="D325" s="109" t="s">
        <v>86</v>
      </c>
      <c r="E325" s="111">
        <v>204067.96480000002</v>
      </c>
      <c r="F325" s="75"/>
      <c r="G325" s="341"/>
      <c r="H325" s="341"/>
      <c r="I325" s="1"/>
      <c r="J325" s="1"/>
      <c r="K325" s="1"/>
      <c r="L325" s="1"/>
      <c r="M325" s="1"/>
    </row>
    <row r="326" spans="1:13" x14ac:dyDescent="0.2">
      <c r="A326" s="108" t="s">
        <v>1265</v>
      </c>
      <c r="B326" s="109">
        <v>87682999</v>
      </c>
      <c r="C326" s="110" t="s">
        <v>346</v>
      </c>
      <c r="D326" s="109" t="s">
        <v>86</v>
      </c>
      <c r="E326" s="111">
        <v>135589.016</v>
      </c>
      <c r="F326" s="75"/>
      <c r="G326" s="341"/>
      <c r="H326" s="341"/>
      <c r="I326" s="1"/>
      <c r="J326" s="1"/>
      <c r="K326" s="1"/>
      <c r="L326" s="1"/>
      <c r="M326" s="1"/>
    </row>
    <row r="327" spans="1:13" x14ac:dyDescent="0.2">
      <c r="A327" s="108" t="s">
        <v>1266</v>
      </c>
      <c r="B327" s="109">
        <v>84412164</v>
      </c>
      <c r="C327" s="110" t="s">
        <v>347</v>
      </c>
      <c r="D327" s="109" t="s">
        <v>86</v>
      </c>
      <c r="E327" s="111">
        <v>156132.36319999999</v>
      </c>
      <c r="F327" s="75"/>
      <c r="G327" s="341"/>
      <c r="H327" s="341"/>
      <c r="I327" s="1"/>
      <c r="J327" s="1"/>
      <c r="K327" s="1"/>
      <c r="L327" s="1"/>
      <c r="M327" s="1"/>
    </row>
    <row r="328" spans="1:13" x14ac:dyDescent="0.2">
      <c r="A328" s="108" t="s">
        <v>1267</v>
      </c>
      <c r="B328" s="109">
        <v>84228488</v>
      </c>
      <c r="C328" s="110" t="s">
        <v>348</v>
      </c>
      <c r="D328" s="109" t="s">
        <v>86</v>
      </c>
      <c r="E328" s="111">
        <v>134219.00959999999</v>
      </c>
      <c r="F328" s="75"/>
      <c r="G328" s="341"/>
      <c r="H328" s="341"/>
      <c r="I328" s="1"/>
      <c r="J328" s="1"/>
      <c r="K328" s="1"/>
      <c r="L328" s="1"/>
      <c r="M328" s="1"/>
    </row>
    <row r="329" spans="1:13" x14ac:dyDescent="0.2">
      <c r="A329" s="108" t="s">
        <v>1268</v>
      </c>
      <c r="B329" s="112"/>
      <c r="C329" s="113" t="s">
        <v>283</v>
      </c>
      <c r="D329" s="112" t="s">
        <v>86</v>
      </c>
      <c r="E329" s="111">
        <v>54483.062400000003</v>
      </c>
      <c r="F329" s="75"/>
      <c r="G329" s="341"/>
      <c r="H329" s="341"/>
      <c r="I329" s="1"/>
      <c r="J329" s="1"/>
      <c r="K329" s="1"/>
      <c r="L329" s="1"/>
      <c r="M329" s="1"/>
    </row>
    <row r="330" spans="1:13" x14ac:dyDescent="0.2">
      <c r="A330" s="108" t="s">
        <v>1269</v>
      </c>
      <c r="B330" s="109"/>
      <c r="C330" s="110" t="s">
        <v>349</v>
      </c>
      <c r="D330" s="109" t="s">
        <v>86</v>
      </c>
      <c r="E330" s="111">
        <v>1962612.9040000001</v>
      </c>
      <c r="F330" s="75"/>
      <c r="G330" s="341"/>
      <c r="H330" s="341"/>
      <c r="I330" s="1"/>
      <c r="J330" s="1"/>
      <c r="K330" s="1"/>
      <c r="L330" s="1"/>
      <c r="M330" s="1"/>
    </row>
    <row r="331" spans="1:13" x14ac:dyDescent="0.2">
      <c r="A331" s="108" t="s">
        <v>1270</v>
      </c>
      <c r="B331" s="109"/>
      <c r="C331" s="110" t="s">
        <v>350</v>
      </c>
      <c r="D331" s="109" t="s">
        <v>86</v>
      </c>
      <c r="E331" s="111">
        <v>3771832.3328</v>
      </c>
      <c r="F331" s="75"/>
      <c r="G331" s="341"/>
      <c r="H331" s="341"/>
      <c r="I331" s="1"/>
      <c r="J331" s="1"/>
      <c r="K331" s="1"/>
      <c r="L331" s="1"/>
      <c r="M331" s="1"/>
    </row>
    <row r="332" spans="1:13" ht="25.5" x14ac:dyDescent="0.2">
      <c r="A332" s="108" t="s">
        <v>1271</v>
      </c>
      <c r="B332" s="112"/>
      <c r="C332" s="113" t="s">
        <v>171</v>
      </c>
      <c r="D332" s="112" t="s">
        <v>86</v>
      </c>
      <c r="E332" s="111">
        <v>447971.84639999998</v>
      </c>
      <c r="F332" s="75"/>
      <c r="G332" s="341"/>
      <c r="H332" s="341"/>
      <c r="I332" s="1"/>
      <c r="J332" s="1"/>
      <c r="K332" s="1"/>
      <c r="L332" s="1"/>
      <c r="M332" s="1"/>
    </row>
    <row r="333" spans="1:13" x14ac:dyDescent="0.2">
      <c r="A333" s="108" t="s">
        <v>1272</v>
      </c>
      <c r="B333" s="112"/>
      <c r="C333" s="113" t="s">
        <v>351</v>
      </c>
      <c r="D333" s="112" t="s">
        <v>174</v>
      </c>
      <c r="E333" s="111">
        <v>26636.388800000001</v>
      </c>
      <c r="F333" s="75"/>
      <c r="G333" s="341"/>
      <c r="H333" s="341"/>
      <c r="I333" s="1"/>
      <c r="J333" s="1"/>
      <c r="K333" s="1"/>
      <c r="L333" s="1"/>
      <c r="M333" s="1"/>
    </row>
    <row r="334" spans="1:13" x14ac:dyDescent="0.2">
      <c r="A334" s="108" t="s">
        <v>1273</v>
      </c>
      <c r="B334" s="109"/>
      <c r="C334" s="110" t="s">
        <v>352</v>
      </c>
      <c r="D334" s="109" t="s">
        <v>86</v>
      </c>
      <c r="E334" s="111">
        <v>82174.513600000006</v>
      </c>
      <c r="F334" s="75"/>
      <c r="G334" s="341"/>
      <c r="H334" s="341"/>
      <c r="I334" s="1"/>
      <c r="J334" s="1"/>
      <c r="K334" s="1"/>
      <c r="L334" s="1"/>
      <c r="M334" s="1"/>
    </row>
    <row r="335" spans="1:13" x14ac:dyDescent="0.2">
      <c r="A335" s="108" t="s">
        <v>1274</v>
      </c>
      <c r="B335" s="109"/>
      <c r="C335" s="110" t="s">
        <v>353</v>
      </c>
      <c r="D335" s="109" t="s">
        <v>86</v>
      </c>
      <c r="E335" s="111">
        <v>150654.58720000001</v>
      </c>
      <c r="F335" s="75"/>
      <c r="G335" s="341"/>
      <c r="H335" s="341"/>
      <c r="I335" s="1"/>
      <c r="J335" s="1"/>
      <c r="K335" s="1"/>
      <c r="L335" s="1"/>
      <c r="M335" s="1"/>
    </row>
    <row r="336" spans="1:13" x14ac:dyDescent="0.2">
      <c r="A336" s="108" t="s">
        <v>1275</v>
      </c>
      <c r="B336" s="109"/>
      <c r="C336" s="110" t="s">
        <v>802</v>
      </c>
      <c r="D336" s="109" t="s">
        <v>86</v>
      </c>
      <c r="E336" s="111">
        <v>193717.5552</v>
      </c>
      <c r="F336" s="75"/>
      <c r="G336" s="341"/>
      <c r="H336" s="341"/>
      <c r="I336" s="1"/>
      <c r="J336" s="1"/>
      <c r="K336" s="1"/>
      <c r="L336" s="1"/>
      <c r="M336" s="1"/>
    </row>
    <row r="337" spans="1:13" x14ac:dyDescent="0.2">
      <c r="A337" s="108" t="s">
        <v>1276</v>
      </c>
      <c r="B337" s="114"/>
      <c r="C337" s="115" t="s">
        <v>354</v>
      </c>
      <c r="D337" s="114" t="s">
        <v>86</v>
      </c>
      <c r="E337" s="111">
        <v>99980.097600000008</v>
      </c>
      <c r="F337" s="75"/>
      <c r="G337" s="341"/>
      <c r="H337" s="341"/>
      <c r="I337" s="1"/>
      <c r="J337" s="1"/>
      <c r="K337" s="1"/>
      <c r="L337" s="1"/>
      <c r="M337" s="1"/>
    </row>
    <row r="338" spans="1:13" x14ac:dyDescent="0.2">
      <c r="A338" s="108" t="s">
        <v>1277</v>
      </c>
      <c r="B338" s="114"/>
      <c r="C338" s="115" t="s">
        <v>355</v>
      </c>
      <c r="D338" s="114" t="s">
        <v>86</v>
      </c>
      <c r="E338" s="111">
        <v>423201.50079999998</v>
      </c>
      <c r="F338" s="75"/>
      <c r="G338" s="341"/>
      <c r="H338" s="341"/>
      <c r="I338" s="1"/>
      <c r="J338" s="1"/>
      <c r="K338" s="1"/>
      <c r="L338" s="1"/>
      <c r="M338" s="1"/>
    </row>
    <row r="339" spans="1:13" x14ac:dyDescent="0.2">
      <c r="A339" s="108" t="s">
        <v>1278</v>
      </c>
      <c r="B339" s="114">
        <v>84223654</v>
      </c>
      <c r="C339" s="115" t="s">
        <v>178</v>
      </c>
      <c r="D339" s="114" t="s">
        <v>86</v>
      </c>
      <c r="E339" s="111">
        <v>588920.5344</v>
      </c>
      <c r="F339" s="75"/>
      <c r="G339" s="341"/>
      <c r="H339" s="341"/>
      <c r="I339" s="1"/>
      <c r="J339" s="1"/>
      <c r="K339" s="1"/>
      <c r="L339" s="1"/>
      <c r="M339" s="1"/>
    </row>
    <row r="340" spans="1:13" x14ac:dyDescent="0.2">
      <c r="A340" s="108" t="s">
        <v>1279</v>
      </c>
      <c r="B340" s="114">
        <v>84223653</v>
      </c>
      <c r="C340" s="115" t="s">
        <v>180</v>
      </c>
      <c r="D340" s="114" t="s">
        <v>86</v>
      </c>
      <c r="E340" s="111">
        <v>516332.6912</v>
      </c>
      <c r="F340" s="75"/>
      <c r="G340" s="341"/>
      <c r="H340" s="341"/>
      <c r="I340" s="1"/>
      <c r="J340" s="1"/>
      <c r="K340" s="1"/>
      <c r="L340" s="1"/>
      <c r="M340" s="1"/>
    </row>
    <row r="341" spans="1:13" x14ac:dyDescent="0.2">
      <c r="A341" s="108" t="s">
        <v>1280</v>
      </c>
      <c r="B341" s="116"/>
      <c r="C341" s="117" t="s">
        <v>356</v>
      </c>
      <c r="D341" s="116" t="s">
        <v>86</v>
      </c>
      <c r="E341" s="111">
        <v>30268.368000000002</v>
      </c>
      <c r="F341" s="75"/>
      <c r="G341" s="341"/>
      <c r="H341" s="341"/>
      <c r="I341" s="1"/>
      <c r="J341" s="1"/>
      <c r="K341" s="1"/>
      <c r="L341" s="1"/>
      <c r="M341" s="1"/>
    </row>
    <row r="342" spans="1:13" x14ac:dyDescent="0.2">
      <c r="A342" s="108" t="s">
        <v>1281</v>
      </c>
      <c r="B342" s="114"/>
      <c r="C342" s="115" t="s">
        <v>300</v>
      </c>
      <c r="D342" s="114" t="s">
        <v>86</v>
      </c>
      <c r="E342" s="111">
        <v>135589.016</v>
      </c>
      <c r="F342" s="75"/>
      <c r="G342" s="341"/>
      <c r="H342" s="341"/>
      <c r="I342" s="1"/>
      <c r="J342" s="1"/>
      <c r="K342" s="1"/>
      <c r="L342" s="1"/>
      <c r="M342" s="1"/>
    </row>
    <row r="343" spans="1:13" x14ac:dyDescent="0.2">
      <c r="A343" s="108" t="s">
        <v>1282</v>
      </c>
      <c r="B343" s="114"/>
      <c r="C343" s="115" t="s">
        <v>302</v>
      </c>
      <c r="D343" s="114" t="s">
        <v>86</v>
      </c>
      <c r="E343" s="111">
        <v>99980.097600000008</v>
      </c>
      <c r="F343" s="75"/>
      <c r="G343" s="341"/>
      <c r="H343" s="341"/>
      <c r="I343" s="1"/>
      <c r="J343" s="1"/>
      <c r="K343" s="1"/>
      <c r="L343" s="1"/>
      <c r="M343" s="1"/>
    </row>
    <row r="344" spans="1:13" x14ac:dyDescent="0.2">
      <c r="A344" s="108" t="s">
        <v>1283</v>
      </c>
      <c r="B344" s="114"/>
      <c r="C344" s="115" t="s">
        <v>357</v>
      </c>
      <c r="D344" s="114" t="s">
        <v>86</v>
      </c>
      <c r="E344" s="111">
        <v>154762.35680000001</v>
      </c>
      <c r="F344" s="75"/>
      <c r="G344" s="341"/>
      <c r="H344" s="341"/>
      <c r="I344" s="1"/>
      <c r="J344" s="1"/>
      <c r="K344" s="1"/>
      <c r="L344" s="1"/>
      <c r="M344" s="1"/>
    </row>
    <row r="345" spans="1:13" x14ac:dyDescent="0.2">
      <c r="A345" s="108" t="s">
        <v>1284</v>
      </c>
      <c r="B345" s="114">
        <v>47357911</v>
      </c>
      <c r="C345" s="115" t="s">
        <v>358</v>
      </c>
      <c r="D345" s="114" t="s">
        <v>86</v>
      </c>
      <c r="E345" s="111">
        <v>208176.85920000001</v>
      </c>
      <c r="F345" s="75"/>
      <c r="G345" s="341"/>
      <c r="H345" s="341"/>
      <c r="I345" s="1"/>
      <c r="J345" s="1"/>
      <c r="K345" s="1"/>
      <c r="L345" s="1"/>
      <c r="M345" s="1"/>
    </row>
    <row r="346" spans="1:13" x14ac:dyDescent="0.2">
      <c r="A346" s="108" t="s">
        <v>1285</v>
      </c>
      <c r="B346" s="114"/>
      <c r="C346" s="115" t="s">
        <v>320</v>
      </c>
      <c r="D346" s="114" t="s">
        <v>86</v>
      </c>
      <c r="E346" s="111">
        <v>312264.72639999999</v>
      </c>
      <c r="F346" s="75"/>
      <c r="G346" s="341"/>
      <c r="H346" s="341"/>
      <c r="I346" s="1"/>
      <c r="J346" s="1"/>
      <c r="K346" s="1"/>
      <c r="L346" s="1"/>
      <c r="M346" s="1"/>
    </row>
    <row r="347" spans="1:13" x14ac:dyDescent="0.2">
      <c r="A347" s="108" t="s">
        <v>1286</v>
      </c>
      <c r="B347" s="114"/>
      <c r="C347" s="115" t="s">
        <v>359</v>
      </c>
      <c r="D347" s="114" t="s">
        <v>86</v>
      </c>
      <c r="E347" s="111">
        <v>449223.7488</v>
      </c>
      <c r="F347" s="75"/>
      <c r="G347" s="341"/>
      <c r="H347" s="341"/>
      <c r="I347" s="1"/>
      <c r="J347" s="1"/>
      <c r="K347" s="1"/>
      <c r="L347" s="1"/>
      <c r="M347" s="1"/>
    </row>
    <row r="348" spans="1:13" x14ac:dyDescent="0.2">
      <c r="A348" s="108" t="s">
        <v>1287</v>
      </c>
      <c r="B348" s="114"/>
      <c r="C348" s="115" t="s">
        <v>204</v>
      </c>
      <c r="D348" s="114" t="s">
        <v>86</v>
      </c>
      <c r="E348" s="111">
        <v>234199.1072</v>
      </c>
      <c r="F348" s="75"/>
      <c r="G348" s="341"/>
      <c r="H348" s="341"/>
      <c r="I348" s="1"/>
      <c r="J348" s="1"/>
      <c r="K348" s="1"/>
      <c r="L348" s="1"/>
      <c r="M348" s="1"/>
    </row>
    <row r="349" spans="1:13" x14ac:dyDescent="0.2">
      <c r="A349" s="108" t="s">
        <v>1288</v>
      </c>
      <c r="B349" s="114"/>
      <c r="C349" s="115" t="s">
        <v>360</v>
      </c>
      <c r="D349" s="114" t="s">
        <v>86</v>
      </c>
      <c r="E349" s="111">
        <v>8217.7888000000003</v>
      </c>
      <c r="F349" s="75"/>
      <c r="G349" s="341"/>
      <c r="H349" s="341"/>
      <c r="I349" s="1"/>
      <c r="J349" s="1"/>
      <c r="K349" s="1"/>
      <c r="L349" s="1"/>
      <c r="M349" s="1"/>
    </row>
    <row r="350" spans="1:13" x14ac:dyDescent="0.2">
      <c r="A350" s="108" t="s">
        <v>1289</v>
      </c>
      <c r="B350" s="109"/>
      <c r="C350" s="110" t="s">
        <v>361</v>
      </c>
      <c r="D350" s="109" t="s">
        <v>86</v>
      </c>
      <c r="E350" s="111">
        <v>3423.8912</v>
      </c>
      <c r="F350" s="75"/>
      <c r="G350" s="341"/>
      <c r="H350" s="341"/>
      <c r="I350" s="1"/>
      <c r="J350" s="1"/>
      <c r="K350" s="1"/>
      <c r="L350" s="1"/>
      <c r="M350" s="1"/>
    </row>
    <row r="351" spans="1:13" x14ac:dyDescent="0.2">
      <c r="A351" s="108" t="s">
        <v>1290</v>
      </c>
      <c r="B351" s="109"/>
      <c r="C351" s="110" t="s">
        <v>801</v>
      </c>
      <c r="D351" s="109" t="s">
        <v>86</v>
      </c>
      <c r="E351" s="111">
        <v>2267054.6464</v>
      </c>
      <c r="F351" s="75"/>
      <c r="G351" s="341"/>
      <c r="H351" s="341"/>
      <c r="I351" s="1"/>
      <c r="J351" s="1"/>
      <c r="K351" s="1"/>
      <c r="L351" s="1"/>
      <c r="M351" s="1"/>
    </row>
    <row r="352" spans="1:13" x14ac:dyDescent="0.2">
      <c r="A352" s="108" t="s">
        <v>1291</v>
      </c>
      <c r="B352" s="109"/>
      <c r="C352" s="110" t="s">
        <v>362</v>
      </c>
      <c r="D352" s="109" t="s">
        <v>86</v>
      </c>
      <c r="E352" s="111">
        <v>1355886.7856000001</v>
      </c>
      <c r="F352" s="75"/>
      <c r="G352" s="341"/>
      <c r="H352" s="341"/>
      <c r="I352" s="1"/>
      <c r="J352" s="1"/>
      <c r="K352" s="1"/>
      <c r="L352" s="1"/>
      <c r="M352" s="1"/>
    </row>
    <row r="353" spans="1:13" x14ac:dyDescent="0.2">
      <c r="A353" s="108" t="s">
        <v>1292</v>
      </c>
      <c r="B353" s="109"/>
      <c r="C353" s="110" t="s">
        <v>363</v>
      </c>
      <c r="D353" s="109" t="s">
        <v>86</v>
      </c>
      <c r="E353" s="111">
        <v>1273712.2720000001</v>
      </c>
      <c r="F353" s="75"/>
      <c r="G353" s="341"/>
      <c r="H353" s="341"/>
      <c r="I353" s="1"/>
      <c r="J353" s="1"/>
      <c r="K353" s="1"/>
      <c r="L353" s="1"/>
      <c r="M353" s="1"/>
    </row>
    <row r="354" spans="1:13" x14ac:dyDescent="0.2">
      <c r="A354" s="118" t="s">
        <v>1293</v>
      </c>
      <c r="B354" s="119"/>
      <c r="C354" s="120" t="s">
        <v>364</v>
      </c>
      <c r="D354" s="119" t="s">
        <v>86</v>
      </c>
      <c r="E354" s="111">
        <v>1807849.4224</v>
      </c>
      <c r="F354" s="75"/>
      <c r="G354" s="341"/>
      <c r="H354" s="341"/>
      <c r="I354" s="1"/>
      <c r="J354" s="1"/>
      <c r="K354" s="1"/>
      <c r="L354" s="1"/>
      <c r="M354" s="1"/>
    </row>
    <row r="355" spans="1:13" x14ac:dyDescent="0.2">
      <c r="A355" s="108" t="s">
        <v>1294</v>
      </c>
      <c r="B355" s="114"/>
      <c r="C355" s="115" t="s">
        <v>1295</v>
      </c>
      <c r="D355" s="114" t="s">
        <v>86</v>
      </c>
      <c r="E355" s="111">
        <v>2459515.8000000003</v>
      </c>
      <c r="F355" s="75"/>
      <c r="G355" s="341"/>
      <c r="H355" s="341"/>
      <c r="I355" s="1"/>
      <c r="J355" s="1"/>
      <c r="K355" s="1"/>
      <c r="L355" s="1"/>
      <c r="M355" s="1"/>
    </row>
    <row r="356" spans="1:13" x14ac:dyDescent="0.2">
      <c r="A356" s="118" t="s">
        <v>1296</v>
      </c>
      <c r="B356" s="114"/>
      <c r="C356" s="115" t="s">
        <v>1297</v>
      </c>
      <c r="D356" s="114" t="s">
        <v>86</v>
      </c>
      <c r="E356" s="111">
        <v>1667392.2720000001</v>
      </c>
      <c r="F356" s="75"/>
      <c r="G356" s="341"/>
      <c r="H356" s="341"/>
      <c r="I356" s="1"/>
      <c r="J356" s="1"/>
      <c r="K356" s="1"/>
      <c r="L356" s="1"/>
      <c r="M356" s="1"/>
    </row>
    <row r="357" spans="1:13" x14ac:dyDescent="0.2">
      <c r="A357" s="108" t="s">
        <v>1298</v>
      </c>
      <c r="B357" s="114"/>
      <c r="C357" s="115" t="s">
        <v>1299</v>
      </c>
      <c r="D357" s="114" t="s">
        <v>86</v>
      </c>
      <c r="E357" s="111">
        <v>1012320</v>
      </c>
      <c r="F357" s="75"/>
      <c r="G357" s="341"/>
      <c r="H357" s="341"/>
      <c r="I357" s="1"/>
      <c r="J357" s="1"/>
      <c r="K357" s="1"/>
      <c r="L357" s="1"/>
      <c r="M357" s="1"/>
    </row>
    <row r="358" spans="1:13" x14ac:dyDescent="0.2">
      <c r="A358" s="118" t="s">
        <v>1300</v>
      </c>
      <c r="B358" s="114"/>
      <c r="C358" s="115" t="s">
        <v>1301</v>
      </c>
      <c r="D358" s="114" t="s">
        <v>86</v>
      </c>
      <c r="E358" s="111">
        <v>56240</v>
      </c>
      <c r="F358" s="75"/>
      <c r="G358" s="341"/>
      <c r="H358" s="341"/>
      <c r="I358" s="1"/>
      <c r="J358" s="1"/>
      <c r="K358" s="1"/>
      <c r="L358" s="1"/>
      <c r="M358" s="1"/>
    </row>
    <row r="359" spans="1:13" x14ac:dyDescent="0.2">
      <c r="A359" s="108" t="s">
        <v>1302</v>
      </c>
      <c r="B359" s="114"/>
      <c r="C359" s="115" t="s">
        <v>1303</v>
      </c>
      <c r="D359" s="114" t="s">
        <v>86</v>
      </c>
      <c r="E359" s="111">
        <v>2137120</v>
      </c>
      <c r="F359" s="75"/>
      <c r="G359" s="341"/>
      <c r="H359" s="341"/>
      <c r="I359" s="1"/>
      <c r="J359" s="1"/>
      <c r="K359" s="1"/>
      <c r="L359" s="1"/>
      <c r="M359" s="1"/>
    </row>
    <row r="360" spans="1:13" x14ac:dyDescent="0.2">
      <c r="A360" s="118" t="s">
        <v>1304</v>
      </c>
      <c r="B360" s="114"/>
      <c r="C360" s="115" t="s">
        <v>1305</v>
      </c>
      <c r="D360" s="114" t="s">
        <v>86</v>
      </c>
      <c r="E360" s="111">
        <v>2137120</v>
      </c>
      <c r="F360" s="75"/>
      <c r="G360" s="341"/>
      <c r="H360" s="341"/>
      <c r="I360" s="1"/>
      <c r="J360" s="1"/>
      <c r="K360" s="1"/>
      <c r="L360" s="1"/>
      <c r="M360" s="1"/>
    </row>
    <row r="361" spans="1:13" x14ac:dyDescent="0.2">
      <c r="A361" s="108" t="s">
        <v>1306</v>
      </c>
      <c r="B361" s="114"/>
      <c r="C361" s="115" t="s">
        <v>1307</v>
      </c>
      <c r="D361" s="114" t="s">
        <v>86</v>
      </c>
      <c r="E361" s="111">
        <v>1462240</v>
      </c>
      <c r="F361" s="75"/>
      <c r="G361" s="341"/>
      <c r="H361" s="341"/>
      <c r="I361" s="1"/>
      <c r="J361" s="1"/>
      <c r="K361" s="1"/>
      <c r="L361" s="1"/>
      <c r="M361" s="1"/>
    </row>
    <row r="362" spans="1:13" x14ac:dyDescent="0.2">
      <c r="A362" s="118" t="s">
        <v>1308</v>
      </c>
      <c r="B362" s="114"/>
      <c r="C362" s="115" t="s">
        <v>1309</v>
      </c>
      <c r="D362" s="114" t="s">
        <v>86</v>
      </c>
      <c r="E362" s="111">
        <v>582152.6128</v>
      </c>
      <c r="F362" s="75"/>
      <c r="G362" s="341"/>
      <c r="H362" s="341"/>
      <c r="I362" s="1"/>
      <c r="J362" s="1"/>
      <c r="K362" s="1"/>
      <c r="L362" s="1"/>
      <c r="M362" s="1"/>
    </row>
    <row r="363" spans="1:13" ht="25.5" x14ac:dyDescent="0.2">
      <c r="A363" s="108" t="s">
        <v>1310</v>
      </c>
      <c r="B363" s="114"/>
      <c r="C363" s="115" t="s">
        <v>1311</v>
      </c>
      <c r="D363" s="114" t="s">
        <v>86</v>
      </c>
      <c r="E363" s="111">
        <v>722796.48</v>
      </c>
      <c r="F363" s="75"/>
      <c r="G363" s="341"/>
      <c r="H363" s="341"/>
      <c r="I363" s="1"/>
      <c r="J363" s="1"/>
      <c r="K363" s="1"/>
      <c r="L363" s="1"/>
      <c r="M363" s="1"/>
    </row>
    <row r="364" spans="1:13" x14ac:dyDescent="0.2">
      <c r="A364" s="118" t="s">
        <v>1312</v>
      </c>
      <c r="B364" s="114"/>
      <c r="C364" s="115" t="s">
        <v>1313</v>
      </c>
      <c r="D364" s="114" t="s">
        <v>86</v>
      </c>
      <c r="E364" s="111">
        <v>80310.720000000001</v>
      </c>
      <c r="F364" s="75"/>
      <c r="G364" s="341"/>
      <c r="H364" s="341"/>
      <c r="I364" s="1"/>
      <c r="J364" s="1"/>
      <c r="K364" s="1"/>
      <c r="L364" s="1"/>
      <c r="M364" s="1"/>
    </row>
    <row r="365" spans="1:13" x14ac:dyDescent="0.2">
      <c r="A365" s="108" t="s">
        <v>1314</v>
      </c>
      <c r="B365" s="114"/>
      <c r="C365" s="115" t="s">
        <v>1315</v>
      </c>
      <c r="D365" s="114" t="s">
        <v>86</v>
      </c>
      <c r="E365" s="111">
        <v>107080.96000000001</v>
      </c>
      <c r="F365" s="75"/>
      <c r="G365" s="341"/>
      <c r="H365" s="341"/>
      <c r="I365" s="1"/>
      <c r="J365" s="1"/>
      <c r="K365" s="1"/>
      <c r="L365" s="1"/>
      <c r="M365" s="1"/>
    </row>
    <row r="366" spans="1:13" x14ac:dyDescent="0.2">
      <c r="A366" s="118" t="s">
        <v>1316</v>
      </c>
      <c r="B366" s="114"/>
      <c r="C366" s="115" t="s">
        <v>1317</v>
      </c>
      <c r="D366" s="114" t="s">
        <v>86</v>
      </c>
      <c r="E366" s="111">
        <v>65472.358400000005</v>
      </c>
      <c r="F366" s="75"/>
      <c r="G366" s="341"/>
      <c r="H366" s="341"/>
      <c r="I366" s="1"/>
      <c r="J366" s="1"/>
      <c r="K366" s="1"/>
      <c r="L366" s="1"/>
      <c r="M366" s="1"/>
    </row>
    <row r="367" spans="1:13" x14ac:dyDescent="0.2">
      <c r="A367" s="108" t="s">
        <v>1318</v>
      </c>
      <c r="B367" s="114"/>
      <c r="C367" s="115" t="s">
        <v>1319</v>
      </c>
      <c r="D367" s="114" t="s">
        <v>86</v>
      </c>
      <c r="E367" s="111">
        <v>419701.12320000003</v>
      </c>
      <c r="F367" s="75"/>
      <c r="G367" s="341"/>
      <c r="H367" s="341"/>
      <c r="I367" s="1"/>
      <c r="J367" s="1"/>
      <c r="K367" s="1"/>
      <c r="L367" s="1"/>
      <c r="M367" s="1"/>
    </row>
    <row r="368" spans="1:13" x14ac:dyDescent="0.2">
      <c r="A368" s="567"/>
      <c r="B368" s="342"/>
      <c r="C368" s="342"/>
      <c r="D368" s="342"/>
      <c r="E368" s="342"/>
      <c r="F368" s="75"/>
      <c r="G368" s="341"/>
      <c r="H368" s="341"/>
      <c r="I368" s="1"/>
      <c r="J368" s="1"/>
      <c r="K368" s="1"/>
      <c r="L368" s="1"/>
      <c r="M368" s="1"/>
    </row>
    <row r="369" spans="1:13" x14ac:dyDescent="0.2">
      <c r="A369" s="399" t="s">
        <v>2450</v>
      </c>
      <c r="B369" s="379"/>
      <c r="C369" s="379"/>
      <c r="D369" s="379"/>
      <c r="E369" s="380"/>
      <c r="F369" s="75"/>
      <c r="G369" s="341"/>
      <c r="H369" s="341"/>
      <c r="I369" s="1"/>
      <c r="J369" s="1"/>
      <c r="K369" s="1"/>
      <c r="L369" s="1"/>
      <c r="M369" s="1"/>
    </row>
    <row r="370" spans="1:13" ht="25.5" x14ac:dyDescent="0.2">
      <c r="A370" s="121" t="s">
        <v>83</v>
      </c>
      <c r="B370" s="122" t="s">
        <v>84</v>
      </c>
      <c r="C370" s="122" t="s">
        <v>85</v>
      </c>
      <c r="D370" s="122" t="s">
        <v>86</v>
      </c>
      <c r="E370" s="123" t="s">
        <v>87</v>
      </c>
      <c r="F370" s="75"/>
      <c r="G370" s="341"/>
      <c r="H370" s="341"/>
      <c r="I370" s="1"/>
      <c r="J370" s="1"/>
      <c r="K370" s="1"/>
      <c r="L370" s="1"/>
      <c r="M370" s="1"/>
    </row>
    <row r="371" spans="1:13" x14ac:dyDescent="0.2">
      <c r="A371" s="124" t="s">
        <v>1320</v>
      </c>
      <c r="B371" s="125"/>
      <c r="C371" s="126" t="s">
        <v>365</v>
      </c>
      <c r="D371" s="125" t="s">
        <v>86</v>
      </c>
      <c r="E371" s="127">
        <v>657399.48320000002</v>
      </c>
      <c r="F371" s="75"/>
      <c r="G371" s="341"/>
      <c r="H371" s="341"/>
      <c r="I371" s="1"/>
      <c r="J371" s="1"/>
      <c r="K371" s="1"/>
      <c r="L371" s="1"/>
      <c r="M371" s="1"/>
    </row>
    <row r="372" spans="1:13" x14ac:dyDescent="0.2">
      <c r="A372" s="124" t="s">
        <v>1321</v>
      </c>
      <c r="B372" s="128" t="s">
        <v>366</v>
      </c>
      <c r="C372" s="126" t="s">
        <v>89</v>
      </c>
      <c r="D372" s="125" t="s">
        <v>86</v>
      </c>
      <c r="E372" s="127">
        <v>7532706.8640000001</v>
      </c>
      <c r="F372" s="75"/>
      <c r="G372" s="341"/>
      <c r="H372" s="341"/>
      <c r="I372" s="1"/>
      <c r="J372" s="1"/>
      <c r="K372" s="1"/>
      <c r="L372" s="1"/>
      <c r="M372" s="1"/>
    </row>
    <row r="373" spans="1:13" x14ac:dyDescent="0.2">
      <c r="A373" s="124" t="s">
        <v>1322</v>
      </c>
      <c r="B373" s="125"/>
      <c r="C373" s="126" t="s">
        <v>367</v>
      </c>
      <c r="D373" s="125" t="s">
        <v>86</v>
      </c>
      <c r="E373" s="127">
        <v>849141.88959999999</v>
      </c>
      <c r="F373" s="75"/>
      <c r="G373" s="341"/>
      <c r="H373" s="341"/>
      <c r="I373" s="1"/>
      <c r="J373" s="1"/>
      <c r="K373" s="1"/>
      <c r="L373" s="1"/>
      <c r="M373" s="1"/>
    </row>
    <row r="374" spans="1:13" x14ac:dyDescent="0.2">
      <c r="A374" s="124" t="s">
        <v>1323</v>
      </c>
      <c r="B374" s="129" t="s">
        <v>368</v>
      </c>
      <c r="C374" s="130" t="s">
        <v>369</v>
      </c>
      <c r="D374" s="125" t="s">
        <v>86</v>
      </c>
      <c r="E374" s="127">
        <v>48429.388800000001</v>
      </c>
      <c r="F374" s="75"/>
      <c r="G374" s="341"/>
      <c r="H374" s="341"/>
      <c r="I374" s="1"/>
      <c r="J374" s="1"/>
      <c r="K374" s="1"/>
      <c r="L374" s="1"/>
      <c r="M374" s="1"/>
    </row>
    <row r="375" spans="1:13" ht="25.5" x14ac:dyDescent="0.2">
      <c r="A375" s="124" t="s">
        <v>1324</v>
      </c>
      <c r="B375" s="125"/>
      <c r="C375" s="126" t="s">
        <v>370</v>
      </c>
      <c r="D375" s="125" t="s">
        <v>86</v>
      </c>
      <c r="E375" s="127">
        <v>373895.89280000003</v>
      </c>
      <c r="F375" s="75"/>
      <c r="G375" s="341"/>
      <c r="H375" s="341"/>
      <c r="I375" s="1"/>
      <c r="J375" s="1"/>
      <c r="K375" s="1"/>
      <c r="L375" s="1"/>
      <c r="M375" s="1"/>
    </row>
    <row r="376" spans="1:13" x14ac:dyDescent="0.2">
      <c r="A376" s="124" t="s">
        <v>1325</v>
      </c>
      <c r="B376" s="125" t="s">
        <v>800</v>
      </c>
      <c r="C376" s="126" t="s">
        <v>799</v>
      </c>
      <c r="D376" s="125" t="s">
        <v>86</v>
      </c>
      <c r="E376" s="127">
        <v>517294.39520000003</v>
      </c>
      <c r="F376" s="75"/>
      <c r="G376" s="341"/>
      <c r="H376" s="341"/>
      <c r="I376" s="1"/>
      <c r="J376" s="1"/>
      <c r="K376" s="1"/>
      <c r="L376" s="1"/>
      <c r="M376" s="1"/>
    </row>
    <row r="377" spans="1:13" x14ac:dyDescent="0.2">
      <c r="A377" s="124" t="s">
        <v>1326</v>
      </c>
      <c r="B377" s="125"/>
      <c r="C377" s="126" t="s">
        <v>371</v>
      </c>
      <c r="D377" s="125" t="s">
        <v>86</v>
      </c>
      <c r="E377" s="127">
        <v>4454293.4847999997</v>
      </c>
      <c r="F377" s="75"/>
      <c r="G377" s="341"/>
      <c r="H377" s="341"/>
      <c r="I377" s="1"/>
      <c r="J377" s="1"/>
      <c r="K377" s="1"/>
      <c r="L377" s="1"/>
      <c r="M377" s="1"/>
    </row>
    <row r="378" spans="1:13" x14ac:dyDescent="0.2">
      <c r="A378" s="124" t="s">
        <v>1327</v>
      </c>
      <c r="B378" s="131"/>
      <c r="C378" s="126" t="s">
        <v>103</v>
      </c>
      <c r="D378" s="125" t="s">
        <v>86</v>
      </c>
      <c r="E378" s="127">
        <v>1075123.2080000001</v>
      </c>
      <c r="F378" s="75"/>
      <c r="G378" s="341"/>
      <c r="H378" s="341"/>
      <c r="I378" s="1"/>
      <c r="J378" s="1"/>
      <c r="K378" s="1"/>
      <c r="L378" s="1"/>
      <c r="M378" s="1"/>
    </row>
    <row r="379" spans="1:13" x14ac:dyDescent="0.2">
      <c r="A379" s="124" t="s">
        <v>1328</v>
      </c>
      <c r="B379" s="128" t="s">
        <v>372</v>
      </c>
      <c r="C379" s="126" t="s">
        <v>373</v>
      </c>
      <c r="D379" s="125" t="s">
        <v>86</v>
      </c>
      <c r="E379" s="127">
        <v>3681438.9056000002</v>
      </c>
      <c r="F379" s="75"/>
      <c r="G379" s="341"/>
      <c r="H379" s="341"/>
      <c r="I379" s="1"/>
      <c r="J379" s="1"/>
      <c r="K379" s="1"/>
      <c r="L379" s="1"/>
      <c r="M379" s="1"/>
    </row>
    <row r="380" spans="1:13" x14ac:dyDescent="0.2">
      <c r="A380" s="124" t="s">
        <v>1329</v>
      </c>
      <c r="B380" s="125"/>
      <c r="C380" s="126" t="s">
        <v>374</v>
      </c>
      <c r="D380" s="125" t="s">
        <v>86</v>
      </c>
      <c r="E380" s="127">
        <v>4184298.7423999999</v>
      </c>
      <c r="F380" s="75"/>
      <c r="G380" s="341"/>
      <c r="H380" s="341"/>
      <c r="I380" s="1"/>
      <c r="J380" s="1"/>
      <c r="K380" s="1"/>
      <c r="L380" s="1"/>
      <c r="M380" s="1"/>
    </row>
    <row r="381" spans="1:13" x14ac:dyDescent="0.2">
      <c r="A381" s="124" t="s">
        <v>1330</v>
      </c>
      <c r="B381" s="125" t="s">
        <v>375</v>
      </c>
      <c r="C381" s="126" t="s">
        <v>376</v>
      </c>
      <c r="D381" s="125" t="s">
        <v>86</v>
      </c>
      <c r="E381" s="127">
        <v>162980.14559999999</v>
      </c>
      <c r="F381" s="75"/>
      <c r="G381" s="341"/>
      <c r="H381" s="341"/>
      <c r="I381" s="1"/>
      <c r="J381" s="1"/>
      <c r="K381" s="1"/>
      <c r="L381" s="1"/>
      <c r="M381" s="1"/>
    </row>
    <row r="382" spans="1:13" x14ac:dyDescent="0.2">
      <c r="A382" s="124" t="s">
        <v>1331</v>
      </c>
      <c r="B382" s="132" t="s">
        <v>377</v>
      </c>
      <c r="C382" s="130" t="s">
        <v>378</v>
      </c>
      <c r="D382" s="125" t="s">
        <v>86</v>
      </c>
      <c r="E382" s="127">
        <v>727466.6496</v>
      </c>
      <c r="F382" s="75"/>
      <c r="G382" s="341"/>
      <c r="H382" s="341"/>
      <c r="I382" s="1"/>
      <c r="J382" s="1"/>
      <c r="K382" s="1"/>
      <c r="L382" s="1"/>
      <c r="M382" s="1"/>
    </row>
    <row r="383" spans="1:13" x14ac:dyDescent="0.2">
      <c r="A383" s="124" t="s">
        <v>1332</v>
      </c>
      <c r="B383" s="125"/>
      <c r="C383" s="126" t="s">
        <v>379</v>
      </c>
      <c r="D383" s="125" t="s">
        <v>86</v>
      </c>
      <c r="E383" s="127">
        <v>616312.78879999998</v>
      </c>
      <c r="F383" s="75"/>
      <c r="G383" s="341"/>
      <c r="H383" s="341"/>
      <c r="I383" s="1"/>
      <c r="J383" s="1"/>
      <c r="K383" s="1"/>
      <c r="L383" s="1"/>
      <c r="M383" s="1"/>
    </row>
    <row r="384" spans="1:13" x14ac:dyDescent="0.2">
      <c r="A384" s="124" t="s">
        <v>1333</v>
      </c>
      <c r="B384" s="125" t="s">
        <v>798</v>
      </c>
      <c r="C384" s="126" t="s">
        <v>797</v>
      </c>
      <c r="D384" s="125" t="s">
        <v>86</v>
      </c>
      <c r="E384" s="127">
        <v>152721.96960000001</v>
      </c>
      <c r="F384" s="75"/>
      <c r="G384" s="341"/>
      <c r="H384" s="341"/>
      <c r="I384" s="1"/>
      <c r="J384" s="1"/>
      <c r="K384" s="1"/>
      <c r="L384" s="1"/>
      <c r="M384" s="1"/>
    </row>
    <row r="385" spans="1:13" x14ac:dyDescent="0.2">
      <c r="A385" s="124" t="s">
        <v>1334</v>
      </c>
      <c r="B385" s="125"/>
      <c r="C385" s="126" t="s">
        <v>380</v>
      </c>
      <c r="D385" s="125" t="s">
        <v>86</v>
      </c>
      <c r="E385" s="127">
        <v>2711774.696</v>
      </c>
      <c r="F385" s="75"/>
      <c r="G385" s="341"/>
      <c r="H385" s="341"/>
      <c r="I385" s="1"/>
      <c r="J385" s="1"/>
      <c r="K385" s="1"/>
      <c r="L385" s="1"/>
      <c r="M385" s="1"/>
    </row>
    <row r="386" spans="1:13" x14ac:dyDescent="0.2">
      <c r="A386" s="124" t="s">
        <v>1335</v>
      </c>
      <c r="B386" s="125" t="s">
        <v>796</v>
      </c>
      <c r="C386" s="126" t="s">
        <v>794</v>
      </c>
      <c r="D386" s="125" t="s">
        <v>86</v>
      </c>
      <c r="E386" s="127">
        <v>43222.689599999998</v>
      </c>
      <c r="F386" s="75"/>
      <c r="G386" s="341"/>
      <c r="H386" s="341"/>
      <c r="I386" s="1"/>
      <c r="J386" s="1"/>
      <c r="K386" s="1"/>
      <c r="L386" s="1"/>
      <c r="M386" s="1"/>
    </row>
    <row r="387" spans="1:13" x14ac:dyDescent="0.2">
      <c r="A387" s="124" t="s">
        <v>1336</v>
      </c>
      <c r="B387" s="125" t="s">
        <v>795</v>
      </c>
      <c r="C387" s="126" t="s">
        <v>794</v>
      </c>
      <c r="D387" s="125" t="s">
        <v>86</v>
      </c>
      <c r="E387" s="127">
        <v>23052.776000000002</v>
      </c>
      <c r="F387" s="75"/>
      <c r="G387" s="341"/>
      <c r="H387" s="341"/>
      <c r="I387" s="1"/>
      <c r="J387" s="1"/>
      <c r="K387" s="1"/>
      <c r="L387" s="1"/>
      <c r="M387" s="1"/>
    </row>
    <row r="388" spans="1:13" x14ac:dyDescent="0.2">
      <c r="A388" s="124" t="s">
        <v>1337</v>
      </c>
      <c r="B388" s="125"/>
      <c r="C388" s="126" t="s">
        <v>381</v>
      </c>
      <c r="D388" s="125" t="s">
        <v>86</v>
      </c>
      <c r="E388" s="127">
        <v>11960848.7488</v>
      </c>
      <c r="F388" s="75"/>
      <c r="G388" s="341"/>
      <c r="H388" s="341"/>
      <c r="I388" s="1"/>
      <c r="J388" s="1"/>
      <c r="K388" s="1"/>
      <c r="L388" s="1"/>
      <c r="M388" s="1"/>
    </row>
    <row r="389" spans="1:13" x14ac:dyDescent="0.2">
      <c r="A389" s="124" t="s">
        <v>1338</v>
      </c>
      <c r="B389" s="129"/>
      <c r="C389" s="130" t="s">
        <v>382</v>
      </c>
      <c r="D389" s="125" t="s">
        <v>86</v>
      </c>
      <c r="E389" s="127">
        <v>119863.1872</v>
      </c>
      <c r="F389" s="75"/>
      <c r="G389" s="341"/>
      <c r="H389" s="341"/>
      <c r="I389" s="1"/>
      <c r="J389" s="1"/>
      <c r="K389" s="1"/>
      <c r="L389" s="1"/>
      <c r="M389" s="1"/>
    </row>
    <row r="390" spans="1:13" x14ac:dyDescent="0.2">
      <c r="A390" s="124" t="s">
        <v>1339</v>
      </c>
      <c r="B390" s="125" t="s">
        <v>793</v>
      </c>
      <c r="C390" s="126" t="s">
        <v>792</v>
      </c>
      <c r="D390" s="125" t="s">
        <v>86</v>
      </c>
      <c r="E390" s="127">
        <v>1428518.496</v>
      </c>
      <c r="F390" s="75"/>
      <c r="G390" s="341"/>
      <c r="H390" s="341"/>
      <c r="I390" s="1"/>
      <c r="J390" s="1"/>
      <c r="K390" s="1"/>
      <c r="L390" s="1"/>
      <c r="M390" s="1"/>
    </row>
    <row r="391" spans="1:13" x14ac:dyDescent="0.2">
      <c r="A391" s="124" t="s">
        <v>1340</v>
      </c>
      <c r="B391" s="129" t="s">
        <v>383</v>
      </c>
      <c r="C391" s="130" t="s">
        <v>384</v>
      </c>
      <c r="D391" s="125" t="s">
        <v>86</v>
      </c>
      <c r="E391" s="127">
        <v>33900.347200000004</v>
      </c>
      <c r="F391" s="75"/>
      <c r="G391" s="341"/>
      <c r="H391" s="341"/>
      <c r="I391" s="1"/>
      <c r="J391" s="1"/>
      <c r="K391" s="1"/>
      <c r="L391" s="1"/>
      <c r="M391" s="1"/>
    </row>
    <row r="392" spans="1:13" x14ac:dyDescent="0.2">
      <c r="A392" s="124" t="s">
        <v>1341</v>
      </c>
      <c r="B392" s="125"/>
      <c r="C392" s="126" t="s">
        <v>385</v>
      </c>
      <c r="D392" s="125" t="s">
        <v>86</v>
      </c>
      <c r="E392" s="127">
        <v>765597.36959999998</v>
      </c>
      <c r="F392" s="75"/>
      <c r="G392" s="341"/>
      <c r="H392" s="341"/>
      <c r="I392" s="1"/>
      <c r="J392" s="1"/>
      <c r="K392" s="1"/>
      <c r="L392" s="1"/>
      <c r="M392" s="1"/>
    </row>
    <row r="393" spans="1:13" x14ac:dyDescent="0.2">
      <c r="A393" s="124" t="s">
        <v>1342</v>
      </c>
      <c r="B393" s="129" t="s">
        <v>386</v>
      </c>
      <c r="C393" s="130" t="s">
        <v>387</v>
      </c>
      <c r="D393" s="125" t="s">
        <v>86</v>
      </c>
      <c r="E393" s="127">
        <v>2493666.9775999999</v>
      </c>
      <c r="F393" s="75"/>
      <c r="G393" s="341"/>
      <c r="H393" s="341"/>
      <c r="I393" s="1"/>
      <c r="J393" s="1"/>
      <c r="K393" s="1"/>
      <c r="L393" s="1"/>
      <c r="M393" s="1"/>
    </row>
    <row r="394" spans="1:13" x14ac:dyDescent="0.2">
      <c r="A394" s="124" t="s">
        <v>1343</v>
      </c>
      <c r="B394" s="125" t="s">
        <v>791</v>
      </c>
      <c r="C394" s="126" t="s">
        <v>790</v>
      </c>
      <c r="D394" s="125" t="s">
        <v>86</v>
      </c>
      <c r="E394" s="127">
        <v>2653474.0624000002</v>
      </c>
      <c r="F394" s="75"/>
      <c r="G394" s="341"/>
      <c r="H394" s="341"/>
      <c r="I394" s="1"/>
      <c r="J394" s="1"/>
      <c r="K394" s="1"/>
      <c r="L394" s="1"/>
      <c r="M394" s="1"/>
    </row>
    <row r="395" spans="1:13" x14ac:dyDescent="0.2">
      <c r="A395" s="124" t="s">
        <v>1344</v>
      </c>
      <c r="B395" s="125"/>
      <c r="C395" s="126" t="s">
        <v>388</v>
      </c>
      <c r="D395" s="125" t="s">
        <v>86</v>
      </c>
      <c r="E395" s="127">
        <v>10131427.912</v>
      </c>
      <c r="F395" s="75"/>
      <c r="G395" s="341"/>
      <c r="H395" s="341"/>
      <c r="I395" s="1"/>
      <c r="J395" s="1"/>
      <c r="K395" s="1"/>
      <c r="L395" s="1"/>
      <c r="M395" s="1"/>
    </row>
    <row r="396" spans="1:13" x14ac:dyDescent="0.2">
      <c r="A396" s="124" t="s">
        <v>1345</v>
      </c>
      <c r="B396" s="128" t="s">
        <v>389</v>
      </c>
      <c r="C396" s="126" t="s">
        <v>340</v>
      </c>
      <c r="D396" s="125" t="s">
        <v>86</v>
      </c>
      <c r="E396" s="127">
        <v>371157.0048</v>
      </c>
      <c r="F396" s="75"/>
      <c r="G396" s="341"/>
      <c r="H396" s="341"/>
      <c r="I396" s="1"/>
      <c r="J396" s="1"/>
      <c r="K396" s="1"/>
      <c r="L396" s="1"/>
      <c r="M396" s="1"/>
    </row>
    <row r="397" spans="1:13" x14ac:dyDescent="0.2">
      <c r="A397" s="124" t="s">
        <v>1346</v>
      </c>
      <c r="B397" s="125"/>
      <c r="C397" s="126" t="s">
        <v>248</v>
      </c>
      <c r="D397" s="125" t="s">
        <v>86</v>
      </c>
      <c r="E397" s="127">
        <v>291721.37920000002</v>
      </c>
      <c r="F397" s="75"/>
      <c r="G397" s="341"/>
      <c r="H397" s="341"/>
      <c r="I397" s="1"/>
      <c r="J397" s="1"/>
      <c r="K397" s="1"/>
      <c r="L397" s="1"/>
      <c r="M397" s="1"/>
    </row>
    <row r="398" spans="1:13" x14ac:dyDescent="0.2">
      <c r="A398" s="124" t="s">
        <v>1347</v>
      </c>
      <c r="B398" s="125" t="s">
        <v>390</v>
      </c>
      <c r="C398" s="126" t="s">
        <v>391</v>
      </c>
      <c r="D398" s="125" t="s">
        <v>86</v>
      </c>
      <c r="E398" s="127">
        <v>862837.45440000005</v>
      </c>
      <c r="F398" s="75"/>
      <c r="G398" s="341"/>
      <c r="H398" s="341"/>
      <c r="I398" s="1"/>
      <c r="J398" s="1"/>
      <c r="K398" s="1"/>
      <c r="L398" s="1"/>
      <c r="M398" s="1"/>
    </row>
    <row r="399" spans="1:13" x14ac:dyDescent="0.2">
      <c r="A399" s="124" t="s">
        <v>1348</v>
      </c>
      <c r="B399" s="125" t="s">
        <v>392</v>
      </c>
      <c r="C399" s="126" t="s">
        <v>393</v>
      </c>
      <c r="D399" s="125" t="s">
        <v>86</v>
      </c>
      <c r="E399" s="127">
        <v>725533.11840000004</v>
      </c>
      <c r="F399" s="75"/>
      <c r="G399" s="341"/>
      <c r="H399" s="341"/>
      <c r="I399" s="1"/>
      <c r="J399" s="1"/>
      <c r="K399" s="1"/>
      <c r="L399" s="1"/>
      <c r="M399" s="1"/>
    </row>
    <row r="400" spans="1:13" x14ac:dyDescent="0.2">
      <c r="A400" s="124" t="s">
        <v>1349</v>
      </c>
      <c r="B400" s="129"/>
      <c r="C400" s="130" t="s">
        <v>254</v>
      </c>
      <c r="D400" s="125" t="s">
        <v>86</v>
      </c>
      <c r="E400" s="127">
        <v>136957.8976</v>
      </c>
      <c r="F400" s="75"/>
      <c r="G400" s="341"/>
      <c r="H400" s="341"/>
      <c r="I400" s="1"/>
      <c r="J400" s="1"/>
      <c r="K400" s="1"/>
      <c r="L400" s="1"/>
      <c r="M400" s="1"/>
    </row>
    <row r="401" spans="1:13" x14ac:dyDescent="0.2">
      <c r="A401" s="124" t="s">
        <v>1350</v>
      </c>
      <c r="B401" s="125" t="s">
        <v>394</v>
      </c>
      <c r="C401" s="126" t="s">
        <v>395</v>
      </c>
      <c r="D401" s="125" t="s">
        <v>86</v>
      </c>
      <c r="E401" s="127">
        <v>147914.57440000001</v>
      </c>
      <c r="F401" s="75"/>
      <c r="G401" s="341"/>
      <c r="H401" s="341"/>
      <c r="I401" s="1"/>
      <c r="J401" s="1"/>
      <c r="K401" s="1"/>
      <c r="L401" s="1"/>
      <c r="M401" s="1"/>
    </row>
    <row r="402" spans="1:13" x14ac:dyDescent="0.2">
      <c r="A402" s="124" t="s">
        <v>1351</v>
      </c>
      <c r="B402" s="125"/>
      <c r="C402" s="126" t="s">
        <v>396</v>
      </c>
      <c r="D402" s="125" t="s">
        <v>86</v>
      </c>
      <c r="E402" s="127">
        <v>472505.984</v>
      </c>
      <c r="F402" s="75"/>
      <c r="G402" s="341"/>
      <c r="H402" s="341"/>
      <c r="I402" s="1"/>
      <c r="J402" s="1"/>
      <c r="K402" s="1"/>
      <c r="L402" s="1"/>
      <c r="M402" s="1"/>
    </row>
    <row r="403" spans="1:13" x14ac:dyDescent="0.2">
      <c r="A403" s="124" t="s">
        <v>1352</v>
      </c>
      <c r="B403" s="125" t="s">
        <v>789</v>
      </c>
      <c r="C403" s="126" t="s">
        <v>788</v>
      </c>
      <c r="D403" s="125" t="s">
        <v>86</v>
      </c>
      <c r="E403" s="127">
        <v>347081.7856</v>
      </c>
      <c r="F403" s="75"/>
      <c r="G403" s="341"/>
      <c r="H403" s="341"/>
      <c r="I403" s="1"/>
      <c r="J403" s="1"/>
      <c r="K403" s="1"/>
      <c r="L403" s="1"/>
      <c r="M403" s="1"/>
    </row>
    <row r="404" spans="1:13" x14ac:dyDescent="0.2">
      <c r="A404" s="124" t="s">
        <v>1353</v>
      </c>
      <c r="B404" s="125"/>
      <c r="C404" s="126" t="s">
        <v>397</v>
      </c>
      <c r="D404" s="125" t="s">
        <v>86</v>
      </c>
      <c r="E404" s="127">
        <v>10049098.176000001</v>
      </c>
      <c r="F404" s="75"/>
      <c r="G404" s="341"/>
      <c r="H404" s="341"/>
      <c r="I404" s="1"/>
      <c r="J404" s="1"/>
      <c r="K404" s="1"/>
      <c r="L404" s="1"/>
      <c r="M404" s="1"/>
    </row>
    <row r="405" spans="1:13" x14ac:dyDescent="0.2">
      <c r="A405" s="124" t="s">
        <v>1354</v>
      </c>
      <c r="B405" s="125" t="s">
        <v>787</v>
      </c>
      <c r="C405" s="126" t="s">
        <v>786</v>
      </c>
      <c r="D405" s="125" t="s">
        <v>86</v>
      </c>
      <c r="E405" s="127">
        <v>169502.86079999999</v>
      </c>
      <c r="F405" s="75"/>
      <c r="G405" s="341"/>
      <c r="H405" s="341"/>
      <c r="I405" s="1"/>
      <c r="J405" s="1"/>
      <c r="K405" s="1"/>
      <c r="L405" s="1"/>
      <c r="M405" s="1"/>
    </row>
    <row r="406" spans="1:13" x14ac:dyDescent="0.2">
      <c r="A406" s="124" t="s">
        <v>1355</v>
      </c>
      <c r="B406" s="125" t="s">
        <v>398</v>
      </c>
      <c r="C406" s="126" t="s">
        <v>399</v>
      </c>
      <c r="D406" s="125" t="s">
        <v>86</v>
      </c>
      <c r="E406" s="127">
        <v>26022.248</v>
      </c>
      <c r="F406" s="75"/>
      <c r="G406" s="341"/>
      <c r="H406" s="341"/>
      <c r="I406" s="1"/>
      <c r="J406" s="1"/>
      <c r="K406" s="1"/>
      <c r="L406" s="1"/>
      <c r="M406" s="1"/>
    </row>
    <row r="407" spans="1:13" x14ac:dyDescent="0.2">
      <c r="A407" s="124" t="s">
        <v>1356</v>
      </c>
      <c r="B407" s="125" t="s">
        <v>785</v>
      </c>
      <c r="C407" s="126" t="s">
        <v>530</v>
      </c>
      <c r="D407" s="125" t="s">
        <v>86</v>
      </c>
      <c r="E407" s="127">
        <v>1026980.6432</v>
      </c>
      <c r="F407" s="75"/>
      <c r="G407" s="341"/>
      <c r="H407" s="341"/>
      <c r="I407" s="1"/>
      <c r="J407" s="1"/>
      <c r="K407" s="1"/>
      <c r="L407" s="1"/>
      <c r="M407" s="1"/>
    </row>
    <row r="408" spans="1:13" x14ac:dyDescent="0.2">
      <c r="A408" s="124" t="s">
        <v>1357</v>
      </c>
      <c r="B408" s="129"/>
      <c r="C408" s="130" t="s">
        <v>400</v>
      </c>
      <c r="D408" s="125" t="s">
        <v>86</v>
      </c>
      <c r="E408" s="127">
        <v>364309.22240000003</v>
      </c>
      <c r="F408" s="75"/>
      <c r="G408" s="341"/>
      <c r="H408" s="341"/>
      <c r="I408" s="1"/>
      <c r="J408" s="1"/>
      <c r="K408" s="1"/>
      <c r="L408" s="1"/>
      <c r="M408" s="1"/>
    </row>
    <row r="409" spans="1:13" x14ac:dyDescent="0.2">
      <c r="A409" s="124" t="s">
        <v>1358</v>
      </c>
      <c r="B409" s="131"/>
      <c r="C409" s="126" t="s">
        <v>401</v>
      </c>
      <c r="D409" s="125" t="s">
        <v>86</v>
      </c>
      <c r="E409" s="127">
        <v>1184688.8511999999</v>
      </c>
      <c r="F409" s="75"/>
      <c r="G409" s="341"/>
      <c r="H409" s="341"/>
      <c r="I409" s="1"/>
      <c r="J409" s="1"/>
      <c r="K409" s="1"/>
      <c r="L409" s="1"/>
      <c r="M409" s="1"/>
    </row>
    <row r="410" spans="1:13" x14ac:dyDescent="0.2">
      <c r="A410" s="124" t="s">
        <v>1359</v>
      </c>
      <c r="B410" s="125"/>
      <c r="C410" s="126" t="s">
        <v>784</v>
      </c>
      <c r="D410" s="125" t="s">
        <v>86</v>
      </c>
      <c r="E410" s="127">
        <v>375327.76319999999</v>
      </c>
      <c r="F410" s="75"/>
      <c r="G410" s="341"/>
      <c r="H410" s="341"/>
      <c r="I410" s="1"/>
      <c r="J410" s="1"/>
      <c r="K410" s="1"/>
      <c r="L410" s="1"/>
      <c r="M410" s="1"/>
    </row>
    <row r="411" spans="1:13" x14ac:dyDescent="0.2">
      <c r="A411" s="124" t="s">
        <v>1360</v>
      </c>
      <c r="B411" s="125" t="s">
        <v>783</v>
      </c>
      <c r="C411" s="126" t="s">
        <v>782</v>
      </c>
      <c r="D411" s="125" t="s">
        <v>86</v>
      </c>
      <c r="E411" s="127">
        <v>20888370.601599999</v>
      </c>
      <c r="F411" s="75"/>
      <c r="G411" s="341"/>
      <c r="H411" s="341"/>
      <c r="I411" s="1"/>
      <c r="J411" s="1"/>
      <c r="K411" s="1"/>
      <c r="L411" s="1"/>
      <c r="M411" s="1"/>
    </row>
    <row r="412" spans="1:13" x14ac:dyDescent="0.2">
      <c r="A412" s="124" t="s">
        <v>1361</v>
      </c>
      <c r="B412" s="133"/>
      <c r="C412" s="126" t="s">
        <v>402</v>
      </c>
      <c r="D412" s="125" t="s">
        <v>86</v>
      </c>
      <c r="E412" s="127">
        <v>189002.39360000001</v>
      </c>
      <c r="F412" s="75"/>
      <c r="G412" s="341"/>
      <c r="H412" s="341"/>
      <c r="I412" s="1"/>
      <c r="J412" s="1"/>
      <c r="K412" s="1"/>
      <c r="L412" s="1"/>
      <c r="M412" s="1"/>
    </row>
    <row r="413" spans="1:13" x14ac:dyDescent="0.2">
      <c r="A413" s="124" t="s">
        <v>1362</v>
      </c>
      <c r="B413" s="125"/>
      <c r="C413" s="126" t="s">
        <v>403</v>
      </c>
      <c r="D413" s="125" t="s">
        <v>86</v>
      </c>
      <c r="E413" s="127">
        <v>191741.28160000002</v>
      </c>
      <c r="F413" s="75"/>
      <c r="G413" s="341"/>
      <c r="H413" s="341"/>
      <c r="I413" s="1"/>
      <c r="J413" s="1"/>
      <c r="K413" s="1"/>
      <c r="L413" s="1"/>
      <c r="M413" s="1"/>
    </row>
    <row r="414" spans="1:13" x14ac:dyDescent="0.2">
      <c r="A414" s="124" t="s">
        <v>1363</v>
      </c>
      <c r="B414" s="125"/>
      <c r="C414" s="126" t="s">
        <v>404</v>
      </c>
      <c r="D414" s="125" t="s">
        <v>86</v>
      </c>
      <c r="E414" s="127">
        <v>287612.48479999998</v>
      </c>
      <c r="F414" s="75"/>
      <c r="G414" s="341"/>
      <c r="H414" s="341"/>
      <c r="I414" s="1"/>
      <c r="J414" s="1"/>
      <c r="K414" s="1"/>
      <c r="L414" s="1"/>
      <c r="M414" s="1"/>
    </row>
    <row r="415" spans="1:13" x14ac:dyDescent="0.2">
      <c r="A415" s="124" t="s">
        <v>1364</v>
      </c>
      <c r="B415" s="125" t="s">
        <v>405</v>
      </c>
      <c r="C415" s="126" t="s">
        <v>406</v>
      </c>
      <c r="D415" s="125" t="s">
        <v>86</v>
      </c>
      <c r="E415" s="127">
        <v>156132.36319999999</v>
      </c>
      <c r="F415" s="75"/>
      <c r="G415" s="341"/>
      <c r="H415" s="341"/>
      <c r="I415" s="1"/>
      <c r="J415" s="1"/>
      <c r="K415" s="1"/>
      <c r="L415" s="1"/>
      <c r="M415" s="1"/>
    </row>
    <row r="416" spans="1:13" x14ac:dyDescent="0.2">
      <c r="A416" s="124" t="s">
        <v>1365</v>
      </c>
      <c r="B416" s="125" t="s">
        <v>407</v>
      </c>
      <c r="C416" s="126" t="s">
        <v>345</v>
      </c>
      <c r="D416" s="125" t="s">
        <v>86</v>
      </c>
      <c r="E416" s="127">
        <v>599877.21120000002</v>
      </c>
      <c r="F416" s="75"/>
      <c r="G416" s="341"/>
      <c r="H416" s="341"/>
      <c r="I416" s="1"/>
      <c r="J416" s="1"/>
      <c r="K416" s="1"/>
      <c r="L416" s="1"/>
      <c r="M416" s="1"/>
    </row>
    <row r="417" spans="1:13" x14ac:dyDescent="0.2">
      <c r="A417" s="124" t="s">
        <v>1366</v>
      </c>
      <c r="B417" s="125" t="s">
        <v>408</v>
      </c>
      <c r="C417" s="126" t="s">
        <v>346</v>
      </c>
      <c r="D417" s="125" t="s">
        <v>86</v>
      </c>
      <c r="E417" s="127">
        <v>419092.60639999999</v>
      </c>
      <c r="F417" s="75"/>
      <c r="G417" s="341"/>
      <c r="H417" s="341"/>
      <c r="I417" s="1"/>
      <c r="J417" s="1"/>
      <c r="K417" s="1"/>
      <c r="L417" s="1"/>
      <c r="M417" s="1"/>
    </row>
    <row r="418" spans="1:13" x14ac:dyDescent="0.2">
      <c r="A418" s="124" t="s">
        <v>1367</v>
      </c>
      <c r="B418" s="125" t="s">
        <v>409</v>
      </c>
      <c r="C418" s="126" t="s">
        <v>150</v>
      </c>
      <c r="D418" s="125" t="s">
        <v>86</v>
      </c>
      <c r="E418" s="127">
        <v>257481.34239999999</v>
      </c>
      <c r="F418" s="75"/>
      <c r="G418" s="341"/>
      <c r="H418" s="341"/>
      <c r="I418" s="1"/>
      <c r="J418" s="1"/>
      <c r="K418" s="1"/>
      <c r="L418" s="1"/>
      <c r="M418" s="1"/>
    </row>
    <row r="419" spans="1:13" x14ac:dyDescent="0.2">
      <c r="A419" s="124" t="s">
        <v>1368</v>
      </c>
      <c r="B419" s="129"/>
      <c r="C419" s="130" t="s">
        <v>283</v>
      </c>
      <c r="D419" s="125" t="s">
        <v>86</v>
      </c>
      <c r="E419" s="127">
        <v>54483.062400000003</v>
      </c>
      <c r="F419" s="75"/>
      <c r="G419" s="341"/>
      <c r="H419" s="341"/>
      <c r="I419" s="1"/>
      <c r="J419" s="1"/>
      <c r="K419" s="1"/>
      <c r="L419" s="1"/>
      <c r="M419" s="1"/>
    </row>
    <row r="420" spans="1:13" x14ac:dyDescent="0.2">
      <c r="A420" s="124" t="s">
        <v>1369</v>
      </c>
      <c r="B420" s="125"/>
      <c r="C420" s="126" t="s">
        <v>410</v>
      </c>
      <c r="D420" s="125" t="s">
        <v>86</v>
      </c>
      <c r="E420" s="127">
        <v>765597.36959999998</v>
      </c>
      <c r="F420" s="75"/>
      <c r="G420" s="341"/>
      <c r="H420" s="341"/>
      <c r="I420" s="1"/>
      <c r="J420" s="1"/>
      <c r="K420" s="1"/>
      <c r="L420" s="1"/>
      <c r="M420" s="1"/>
    </row>
    <row r="421" spans="1:13" x14ac:dyDescent="0.2">
      <c r="A421" s="124" t="s">
        <v>1370</v>
      </c>
      <c r="B421" s="125" t="s">
        <v>781</v>
      </c>
      <c r="C421" s="126" t="s">
        <v>410</v>
      </c>
      <c r="D421" s="125" t="s">
        <v>86</v>
      </c>
      <c r="E421" s="127">
        <v>1083581.7039999999</v>
      </c>
      <c r="F421" s="75"/>
      <c r="G421" s="341"/>
      <c r="H421" s="341"/>
      <c r="I421" s="1"/>
      <c r="J421" s="1"/>
      <c r="K421" s="1"/>
      <c r="L421" s="1"/>
      <c r="M421" s="1"/>
    </row>
    <row r="422" spans="1:13" x14ac:dyDescent="0.2">
      <c r="A422" s="124" t="s">
        <v>1371</v>
      </c>
      <c r="B422" s="125" t="s">
        <v>780</v>
      </c>
      <c r="C422" s="126" t="s">
        <v>779</v>
      </c>
      <c r="D422" s="125" t="s">
        <v>86</v>
      </c>
      <c r="E422" s="127">
        <v>8936066.9583999999</v>
      </c>
      <c r="F422" s="75"/>
      <c r="G422" s="341"/>
      <c r="H422" s="341"/>
      <c r="I422" s="1"/>
      <c r="J422" s="1"/>
      <c r="K422" s="1"/>
      <c r="L422" s="1"/>
      <c r="M422" s="1"/>
    </row>
    <row r="423" spans="1:13" x14ac:dyDescent="0.2">
      <c r="A423" s="124" t="s">
        <v>1372</v>
      </c>
      <c r="B423" s="128"/>
      <c r="C423" s="126" t="s">
        <v>160</v>
      </c>
      <c r="D423" s="125" t="s">
        <v>86</v>
      </c>
      <c r="E423" s="127">
        <v>3634873.3103999998</v>
      </c>
      <c r="F423" s="75"/>
      <c r="G423" s="341"/>
      <c r="H423" s="341"/>
      <c r="I423" s="1"/>
      <c r="J423" s="1"/>
      <c r="K423" s="1"/>
      <c r="L423" s="1"/>
      <c r="M423" s="1"/>
    </row>
    <row r="424" spans="1:13" x14ac:dyDescent="0.2">
      <c r="A424" s="124" t="s">
        <v>1373</v>
      </c>
      <c r="B424" s="125" t="s">
        <v>778</v>
      </c>
      <c r="C424" s="126" t="s">
        <v>777</v>
      </c>
      <c r="D424" s="125" t="s">
        <v>86</v>
      </c>
      <c r="E424" s="127">
        <v>2065421.8736</v>
      </c>
      <c r="F424" s="75"/>
      <c r="G424" s="341"/>
      <c r="H424" s="341"/>
      <c r="I424" s="1"/>
      <c r="J424" s="1"/>
      <c r="K424" s="1"/>
      <c r="L424" s="1"/>
      <c r="M424" s="1"/>
    </row>
    <row r="425" spans="1:13" x14ac:dyDescent="0.2">
      <c r="A425" s="124" t="s">
        <v>1374</v>
      </c>
      <c r="B425" s="129" t="s">
        <v>411</v>
      </c>
      <c r="C425" s="130" t="s">
        <v>412</v>
      </c>
      <c r="D425" s="125" t="s">
        <v>86</v>
      </c>
      <c r="E425" s="127">
        <v>701802.08799999999</v>
      </c>
      <c r="F425" s="75"/>
      <c r="G425" s="341"/>
      <c r="H425" s="341"/>
      <c r="I425" s="1"/>
      <c r="J425" s="1"/>
      <c r="K425" s="1"/>
      <c r="L425" s="1"/>
      <c r="M425" s="1"/>
    </row>
    <row r="426" spans="1:13" x14ac:dyDescent="0.2">
      <c r="A426" s="124" t="s">
        <v>1375</v>
      </c>
      <c r="B426" s="131"/>
      <c r="C426" s="134" t="s">
        <v>413</v>
      </c>
      <c r="D426" s="135" t="s">
        <v>86</v>
      </c>
      <c r="E426" s="127">
        <v>3969999.5967999999</v>
      </c>
      <c r="F426" s="75"/>
      <c r="G426" s="341"/>
      <c r="H426" s="341"/>
      <c r="I426" s="1"/>
      <c r="J426" s="1"/>
      <c r="K426" s="1"/>
      <c r="L426" s="1"/>
      <c r="M426" s="1"/>
    </row>
    <row r="427" spans="1:13" x14ac:dyDescent="0.2">
      <c r="A427" s="124" t="s">
        <v>1376</v>
      </c>
      <c r="B427" s="129"/>
      <c r="C427" s="136" t="s">
        <v>414</v>
      </c>
      <c r="D427" s="135" t="s">
        <v>86</v>
      </c>
      <c r="E427" s="127">
        <v>1456754.3504000001</v>
      </c>
      <c r="F427" s="75"/>
      <c r="G427" s="341"/>
      <c r="H427" s="341"/>
      <c r="I427" s="1"/>
      <c r="J427" s="1"/>
      <c r="K427" s="1"/>
      <c r="L427" s="1"/>
      <c r="M427" s="1"/>
    </row>
    <row r="428" spans="1:13" x14ac:dyDescent="0.2">
      <c r="A428" s="124" t="s">
        <v>1377</v>
      </c>
      <c r="B428" s="125"/>
      <c r="C428" s="134" t="s">
        <v>415</v>
      </c>
      <c r="D428" s="135" t="s">
        <v>86</v>
      </c>
      <c r="E428" s="127">
        <v>1180581.0815999999</v>
      </c>
      <c r="F428" s="75"/>
      <c r="G428" s="341"/>
      <c r="H428" s="341"/>
      <c r="I428" s="1"/>
      <c r="J428" s="1"/>
      <c r="K428" s="1"/>
      <c r="L428" s="1"/>
      <c r="M428" s="1"/>
    </row>
    <row r="429" spans="1:13" x14ac:dyDescent="0.2">
      <c r="A429" s="124" t="s">
        <v>1378</v>
      </c>
      <c r="B429" s="131"/>
      <c r="C429" s="134" t="s">
        <v>416</v>
      </c>
      <c r="D429" s="135" t="s">
        <v>86</v>
      </c>
      <c r="E429" s="127">
        <v>3793745.6864</v>
      </c>
      <c r="F429" s="75"/>
      <c r="G429" s="341"/>
      <c r="H429" s="341"/>
      <c r="I429" s="1"/>
      <c r="J429" s="1"/>
      <c r="K429" s="1"/>
      <c r="L429" s="1"/>
      <c r="M429" s="1"/>
    </row>
    <row r="430" spans="1:13" x14ac:dyDescent="0.2">
      <c r="A430" s="124" t="s">
        <v>1379</v>
      </c>
      <c r="B430" s="131"/>
      <c r="C430" s="134" t="s">
        <v>417</v>
      </c>
      <c r="D430" s="135" t="s">
        <v>86</v>
      </c>
      <c r="E430" s="127">
        <v>3793745.6864</v>
      </c>
      <c r="F430" s="75"/>
      <c r="G430" s="341"/>
      <c r="H430" s="341"/>
      <c r="I430" s="1"/>
      <c r="J430" s="1"/>
      <c r="K430" s="1"/>
      <c r="L430" s="1"/>
      <c r="M430" s="1"/>
    </row>
    <row r="431" spans="1:13" x14ac:dyDescent="0.2">
      <c r="A431" s="124" t="s">
        <v>1380</v>
      </c>
      <c r="B431" s="125"/>
      <c r="C431" s="134" t="s">
        <v>418</v>
      </c>
      <c r="D431" s="135" t="s">
        <v>86</v>
      </c>
      <c r="E431" s="127">
        <v>164350.152</v>
      </c>
      <c r="F431" s="75"/>
      <c r="G431" s="341"/>
      <c r="H431" s="341"/>
      <c r="I431" s="1"/>
      <c r="J431" s="1"/>
      <c r="K431" s="1"/>
      <c r="L431" s="1"/>
      <c r="M431" s="1"/>
    </row>
    <row r="432" spans="1:13" ht="25.5" x14ac:dyDescent="0.2">
      <c r="A432" s="124" t="s">
        <v>1381</v>
      </c>
      <c r="B432" s="129"/>
      <c r="C432" s="136" t="s">
        <v>171</v>
      </c>
      <c r="D432" s="135" t="s">
        <v>86</v>
      </c>
      <c r="E432" s="127">
        <v>447971.84639999998</v>
      </c>
      <c r="F432" s="75"/>
      <c r="G432" s="341"/>
      <c r="H432" s="341"/>
      <c r="I432" s="1"/>
      <c r="J432" s="1"/>
      <c r="K432" s="1"/>
      <c r="L432" s="1"/>
      <c r="M432" s="1"/>
    </row>
    <row r="433" spans="1:13" x14ac:dyDescent="0.2">
      <c r="A433" s="124" t="s">
        <v>1382</v>
      </c>
      <c r="B433" s="129"/>
      <c r="C433" s="136" t="s">
        <v>351</v>
      </c>
      <c r="D433" s="137" t="s">
        <v>174</v>
      </c>
      <c r="E433" s="127">
        <v>26636.388800000001</v>
      </c>
      <c r="F433" s="75"/>
      <c r="G433" s="341"/>
      <c r="H433" s="341"/>
      <c r="I433" s="1"/>
      <c r="J433" s="1"/>
      <c r="K433" s="1"/>
      <c r="L433" s="1"/>
      <c r="M433" s="1"/>
    </row>
    <row r="434" spans="1:13" x14ac:dyDescent="0.2">
      <c r="A434" s="124" t="s">
        <v>1383</v>
      </c>
      <c r="B434" s="125"/>
      <c r="C434" s="134" t="s">
        <v>419</v>
      </c>
      <c r="D434" s="135" t="s">
        <v>86</v>
      </c>
      <c r="E434" s="127">
        <v>150654.58720000001</v>
      </c>
      <c r="F434" s="75"/>
      <c r="G434" s="341"/>
      <c r="H434" s="341"/>
      <c r="I434" s="1"/>
      <c r="J434" s="1"/>
      <c r="K434" s="1"/>
      <c r="L434" s="1"/>
      <c r="M434" s="1"/>
    </row>
    <row r="435" spans="1:13" x14ac:dyDescent="0.2">
      <c r="A435" s="124" t="s">
        <v>1384</v>
      </c>
      <c r="B435" s="125"/>
      <c r="C435" s="134" t="s">
        <v>420</v>
      </c>
      <c r="D435" s="135" t="s">
        <v>86</v>
      </c>
      <c r="E435" s="127">
        <v>231459.0944</v>
      </c>
      <c r="F435" s="75"/>
      <c r="G435" s="341"/>
      <c r="H435" s="341"/>
      <c r="I435" s="1"/>
      <c r="J435" s="1"/>
      <c r="K435" s="1"/>
      <c r="L435" s="1"/>
      <c r="M435" s="1"/>
    </row>
    <row r="436" spans="1:13" x14ac:dyDescent="0.2">
      <c r="A436" s="124" t="s">
        <v>1385</v>
      </c>
      <c r="B436" s="125" t="s">
        <v>421</v>
      </c>
      <c r="C436" s="134" t="s">
        <v>422</v>
      </c>
      <c r="D436" s="135" t="s">
        <v>86</v>
      </c>
      <c r="E436" s="127">
        <v>227351.3248</v>
      </c>
      <c r="F436" s="75"/>
      <c r="G436" s="341"/>
      <c r="H436" s="341"/>
      <c r="I436" s="1"/>
      <c r="J436" s="1"/>
      <c r="K436" s="1"/>
      <c r="L436" s="1"/>
      <c r="M436" s="1"/>
    </row>
    <row r="437" spans="1:13" x14ac:dyDescent="0.2">
      <c r="A437" s="124" t="s">
        <v>1386</v>
      </c>
      <c r="B437" s="125"/>
      <c r="C437" s="134" t="s">
        <v>423</v>
      </c>
      <c r="D437" s="135" t="s">
        <v>86</v>
      </c>
      <c r="E437" s="127">
        <v>61631.166400000002</v>
      </c>
      <c r="F437" s="75"/>
      <c r="G437" s="341"/>
      <c r="H437" s="341"/>
      <c r="I437" s="1"/>
      <c r="J437" s="1"/>
      <c r="K437" s="1"/>
      <c r="L437" s="1"/>
      <c r="M437" s="1"/>
    </row>
    <row r="438" spans="1:13" s="138" customFormat="1" x14ac:dyDescent="0.2">
      <c r="A438" s="124" t="s">
        <v>1387</v>
      </c>
      <c r="B438" s="125" t="s">
        <v>424</v>
      </c>
      <c r="C438" s="134" t="s">
        <v>425</v>
      </c>
      <c r="D438" s="135" t="s">
        <v>86</v>
      </c>
      <c r="E438" s="127">
        <v>24652.241600000001</v>
      </c>
      <c r="F438" s="75"/>
      <c r="G438" s="341"/>
      <c r="H438" s="341"/>
      <c r="I438" s="1"/>
      <c r="J438" s="1"/>
      <c r="K438" s="1"/>
      <c r="L438" s="1"/>
      <c r="M438" s="1"/>
    </row>
    <row r="439" spans="1:13" s="138" customFormat="1" x14ac:dyDescent="0.2">
      <c r="A439" s="124" t="s">
        <v>1388</v>
      </c>
      <c r="B439" s="125"/>
      <c r="C439" s="134" t="s">
        <v>426</v>
      </c>
      <c r="D439" s="135" t="s">
        <v>86</v>
      </c>
      <c r="E439" s="127">
        <v>1354517.9040000001</v>
      </c>
      <c r="F439" s="75"/>
      <c r="G439" s="341"/>
      <c r="H439" s="341"/>
      <c r="I439" s="1"/>
      <c r="J439" s="1"/>
      <c r="K439" s="1"/>
      <c r="L439" s="1"/>
      <c r="M439" s="1"/>
    </row>
    <row r="440" spans="1:13" s="138" customFormat="1" x14ac:dyDescent="0.2">
      <c r="A440" s="124" t="s">
        <v>1389</v>
      </c>
      <c r="B440" s="125"/>
      <c r="C440" s="134" t="s">
        <v>427</v>
      </c>
      <c r="D440" s="135" t="s">
        <v>86</v>
      </c>
      <c r="E440" s="127">
        <v>5690453.1840000004</v>
      </c>
      <c r="F440" s="75"/>
      <c r="G440" s="341"/>
      <c r="H440" s="341"/>
      <c r="I440" s="1"/>
      <c r="J440" s="1"/>
      <c r="K440" s="1"/>
      <c r="L440" s="1"/>
      <c r="M440" s="1"/>
    </row>
    <row r="441" spans="1:13" s="138" customFormat="1" x14ac:dyDescent="0.2">
      <c r="A441" s="124" t="s">
        <v>1390</v>
      </c>
      <c r="B441" s="129" t="s">
        <v>428</v>
      </c>
      <c r="C441" s="136" t="s">
        <v>429</v>
      </c>
      <c r="D441" s="135" t="s">
        <v>86</v>
      </c>
      <c r="E441" s="127">
        <v>330801.43040000001</v>
      </c>
      <c r="F441" s="75"/>
      <c r="G441" s="341"/>
      <c r="H441" s="341"/>
      <c r="I441" s="1"/>
      <c r="J441" s="1"/>
      <c r="K441" s="1"/>
      <c r="L441" s="1"/>
      <c r="M441" s="1"/>
    </row>
    <row r="442" spans="1:13" s="138" customFormat="1" x14ac:dyDescent="0.2">
      <c r="A442" s="124" t="s">
        <v>1391</v>
      </c>
      <c r="B442" s="125" t="s">
        <v>776</v>
      </c>
      <c r="C442" s="134" t="s">
        <v>429</v>
      </c>
      <c r="D442" s="135" t="s">
        <v>86</v>
      </c>
      <c r="E442" s="127">
        <v>648348.21759999997</v>
      </c>
      <c r="F442" s="75"/>
      <c r="G442" s="341"/>
      <c r="H442" s="341"/>
      <c r="I442" s="1"/>
      <c r="J442" s="1"/>
      <c r="K442" s="1"/>
      <c r="L442" s="1"/>
      <c r="M442" s="1"/>
    </row>
    <row r="443" spans="1:13" s="138" customFormat="1" x14ac:dyDescent="0.2">
      <c r="A443" s="124" t="s">
        <v>1392</v>
      </c>
      <c r="B443" s="125"/>
      <c r="C443" s="134" t="s">
        <v>430</v>
      </c>
      <c r="D443" s="135" t="s">
        <v>86</v>
      </c>
      <c r="E443" s="127">
        <v>1505171.3663999999</v>
      </c>
      <c r="F443" s="75"/>
      <c r="G443" s="341"/>
      <c r="H443" s="341"/>
      <c r="I443" s="1"/>
      <c r="J443" s="1"/>
      <c r="K443" s="1"/>
      <c r="L443" s="1"/>
      <c r="M443" s="1"/>
    </row>
    <row r="444" spans="1:13" s="138" customFormat="1" x14ac:dyDescent="0.2">
      <c r="A444" s="124" t="s">
        <v>1393</v>
      </c>
      <c r="B444" s="125"/>
      <c r="C444" s="134" t="s">
        <v>431</v>
      </c>
      <c r="D444" s="135" t="s">
        <v>86</v>
      </c>
      <c r="E444" s="127">
        <v>342395.8688</v>
      </c>
      <c r="F444" s="75"/>
      <c r="G444" s="341"/>
      <c r="H444" s="341"/>
      <c r="I444" s="1"/>
      <c r="J444" s="1"/>
      <c r="K444" s="1"/>
      <c r="L444" s="1"/>
      <c r="M444" s="1"/>
    </row>
    <row r="445" spans="1:13" s="138" customFormat="1" x14ac:dyDescent="0.2">
      <c r="A445" s="124" t="s">
        <v>1394</v>
      </c>
      <c r="B445" s="125"/>
      <c r="C445" s="134" t="s">
        <v>775</v>
      </c>
      <c r="D445" s="135" t="s">
        <v>86</v>
      </c>
      <c r="E445" s="127">
        <v>108966.12480000001</v>
      </c>
      <c r="F445" s="75"/>
      <c r="G445" s="341"/>
      <c r="H445" s="341"/>
      <c r="I445" s="1"/>
      <c r="J445" s="1"/>
      <c r="K445" s="1"/>
      <c r="L445" s="1"/>
      <c r="M445" s="1"/>
    </row>
    <row r="446" spans="1:13" s="138" customFormat="1" x14ac:dyDescent="0.2">
      <c r="A446" s="124" t="s">
        <v>1395</v>
      </c>
      <c r="B446" s="131"/>
      <c r="C446" s="134" t="s">
        <v>300</v>
      </c>
      <c r="D446" s="135" t="s">
        <v>86</v>
      </c>
      <c r="E446" s="127">
        <v>256112.4608</v>
      </c>
      <c r="F446" s="75"/>
      <c r="G446" s="341"/>
      <c r="H446" s="341"/>
      <c r="I446" s="1"/>
      <c r="J446" s="1"/>
      <c r="K446" s="1"/>
      <c r="L446" s="1"/>
      <c r="M446" s="1"/>
    </row>
    <row r="447" spans="1:13" s="138" customFormat="1" x14ac:dyDescent="0.2">
      <c r="A447" s="124" t="s">
        <v>1396</v>
      </c>
      <c r="B447" s="131"/>
      <c r="C447" s="134" t="s">
        <v>302</v>
      </c>
      <c r="D447" s="135" t="s">
        <v>86</v>
      </c>
      <c r="E447" s="127">
        <v>260220.2304</v>
      </c>
      <c r="F447" s="75"/>
      <c r="G447" s="341"/>
      <c r="H447" s="341"/>
      <c r="I447" s="1"/>
      <c r="J447" s="1"/>
      <c r="K447" s="1"/>
      <c r="L447" s="1"/>
      <c r="M447" s="1"/>
    </row>
    <row r="448" spans="1:13" s="138" customFormat="1" x14ac:dyDescent="0.2">
      <c r="A448" s="124" t="s">
        <v>1397</v>
      </c>
      <c r="B448" s="125" t="s">
        <v>432</v>
      </c>
      <c r="C448" s="134" t="s">
        <v>304</v>
      </c>
      <c r="D448" s="135" t="s">
        <v>86</v>
      </c>
      <c r="E448" s="127">
        <v>327330.29759999999</v>
      </c>
      <c r="F448" s="75"/>
      <c r="G448" s="341"/>
      <c r="H448" s="341"/>
      <c r="I448" s="1"/>
      <c r="J448" s="1"/>
      <c r="K448" s="1"/>
      <c r="L448" s="1"/>
      <c r="M448" s="1"/>
    </row>
    <row r="449" spans="1:13" s="138" customFormat="1" x14ac:dyDescent="0.2">
      <c r="A449" s="124" t="s">
        <v>1398</v>
      </c>
      <c r="B449" s="125"/>
      <c r="C449" s="134" t="s">
        <v>433</v>
      </c>
      <c r="D449" s="135" t="s">
        <v>86</v>
      </c>
      <c r="E449" s="127">
        <v>1368213.4687999999</v>
      </c>
      <c r="F449" s="75"/>
      <c r="G449" s="341"/>
      <c r="H449" s="341"/>
      <c r="I449" s="1"/>
      <c r="J449" s="1"/>
      <c r="K449" s="1"/>
      <c r="L449" s="1"/>
      <c r="M449" s="1"/>
    </row>
    <row r="450" spans="1:13" s="138" customFormat="1" x14ac:dyDescent="0.2">
      <c r="A450" s="124" t="s">
        <v>1399</v>
      </c>
      <c r="B450" s="125"/>
      <c r="C450" s="134" t="s">
        <v>774</v>
      </c>
      <c r="D450" s="135" t="s">
        <v>86</v>
      </c>
      <c r="E450" s="127">
        <v>193717.5552</v>
      </c>
      <c r="F450" s="75"/>
      <c r="G450" s="341"/>
      <c r="H450" s="341"/>
      <c r="I450" s="1"/>
      <c r="J450" s="1"/>
      <c r="K450" s="1"/>
      <c r="L450" s="1"/>
      <c r="M450" s="1"/>
    </row>
    <row r="451" spans="1:13" s="138" customFormat="1" x14ac:dyDescent="0.2">
      <c r="A451" s="124" t="s">
        <v>1400</v>
      </c>
      <c r="B451" s="128" t="s">
        <v>434</v>
      </c>
      <c r="C451" s="134" t="s">
        <v>190</v>
      </c>
      <c r="D451" s="135" t="s">
        <v>86</v>
      </c>
      <c r="E451" s="127">
        <v>180784.6048</v>
      </c>
      <c r="F451" s="75"/>
      <c r="G451" s="341"/>
      <c r="H451" s="341"/>
      <c r="I451" s="1"/>
      <c r="J451" s="1"/>
      <c r="K451" s="1"/>
      <c r="L451" s="1"/>
      <c r="M451" s="1"/>
    </row>
    <row r="452" spans="1:13" s="138" customFormat="1" x14ac:dyDescent="0.2">
      <c r="A452" s="124" t="s">
        <v>1401</v>
      </c>
      <c r="B452" s="128" t="s">
        <v>435</v>
      </c>
      <c r="C452" s="134" t="s">
        <v>436</v>
      </c>
      <c r="D452" s="135" t="s">
        <v>86</v>
      </c>
      <c r="E452" s="127">
        <v>231459.0944</v>
      </c>
      <c r="F452" s="75"/>
      <c r="G452" s="341"/>
      <c r="H452" s="341"/>
      <c r="I452" s="1"/>
      <c r="J452" s="1"/>
      <c r="K452" s="1"/>
      <c r="L452" s="1"/>
      <c r="M452" s="1"/>
    </row>
    <row r="453" spans="1:13" s="138" customFormat="1" x14ac:dyDescent="0.2">
      <c r="A453" s="124" t="s">
        <v>1402</v>
      </c>
      <c r="B453" s="128" t="s">
        <v>437</v>
      </c>
      <c r="C453" s="134" t="s">
        <v>194</v>
      </c>
      <c r="D453" s="135" t="s">
        <v>86</v>
      </c>
      <c r="E453" s="127">
        <v>345134.75680000003</v>
      </c>
      <c r="F453" s="75"/>
      <c r="G453" s="341"/>
      <c r="H453" s="341"/>
      <c r="I453" s="1"/>
      <c r="J453" s="1"/>
      <c r="K453" s="1"/>
      <c r="L453" s="1"/>
      <c r="M453" s="1"/>
    </row>
    <row r="454" spans="1:13" s="138" customFormat="1" x14ac:dyDescent="0.2">
      <c r="A454" s="124" t="s">
        <v>1403</v>
      </c>
      <c r="B454" s="125"/>
      <c r="C454" s="134" t="s">
        <v>438</v>
      </c>
      <c r="D454" s="135" t="s">
        <v>86</v>
      </c>
      <c r="E454" s="127">
        <v>271176.90720000002</v>
      </c>
      <c r="F454" s="75"/>
      <c r="G454" s="341"/>
      <c r="H454" s="341"/>
      <c r="I454" s="1"/>
      <c r="J454" s="1"/>
      <c r="K454" s="1"/>
      <c r="L454" s="1"/>
      <c r="M454" s="1"/>
    </row>
    <row r="455" spans="1:13" s="138" customFormat="1" x14ac:dyDescent="0.2">
      <c r="A455" s="124" t="s">
        <v>1404</v>
      </c>
      <c r="B455" s="125"/>
      <c r="C455" s="134" t="s">
        <v>439</v>
      </c>
      <c r="D455" s="135" t="s">
        <v>86</v>
      </c>
      <c r="E455" s="127">
        <v>225981.31840000002</v>
      </c>
      <c r="F455" s="75"/>
      <c r="G455" s="341"/>
      <c r="H455" s="341"/>
      <c r="I455" s="1"/>
      <c r="J455" s="1"/>
      <c r="K455" s="1"/>
      <c r="L455" s="1"/>
      <c r="M455" s="1"/>
    </row>
    <row r="456" spans="1:13" s="138" customFormat="1" x14ac:dyDescent="0.2">
      <c r="A456" s="124" t="s">
        <v>1405</v>
      </c>
      <c r="B456" s="129" t="s">
        <v>440</v>
      </c>
      <c r="C456" s="136" t="s">
        <v>441</v>
      </c>
      <c r="D456" s="135" t="s">
        <v>86</v>
      </c>
      <c r="E456" s="127">
        <v>786662.62400000007</v>
      </c>
      <c r="F456" s="75"/>
      <c r="G456" s="341"/>
      <c r="H456" s="341"/>
      <c r="I456" s="1"/>
      <c r="J456" s="1"/>
      <c r="K456" s="1"/>
      <c r="L456" s="1"/>
      <c r="M456" s="1"/>
    </row>
    <row r="457" spans="1:13" s="138" customFormat="1" x14ac:dyDescent="0.2">
      <c r="A457" s="124" t="s">
        <v>1406</v>
      </c>
      <c r="B457" s="125" t="s">
        <v>773</v>
      </c>
      <c r="C457" s="134" t="s">
        <v>771</v>
      </c>
      <c r="D457" s="135" t="s">
        <v>86</v>
      </c>
      <c r="E457" s="127">
        <v>61983.228800000004</v>
      </c>
      <c r="F457" s="75"/>
      <c r="G457" s="341"/>
      <c r="H457" s="341"/>
      <c r="I457" s="1"/>
      <c r="J457" s="1"/>
      <c r="K457" s="1"/>
      <c r="L457" s="1"/>
      <c r="M457" s="1"/>
    </row>
    <row r="458" spans="1:13" s="138" customFormat="1" x14ac:dyDescent="0.2">
      <c r="A458" s="124" t="s">
        <v>1407</v>
      </c>
      <c r="B458" s="125" t="s">
        <v>772</v>
      </c>
      <c r="C458" s="134" t="s">
        <v>771</v>
      </c>
      <c r="D458" s="135" t="s">
        <v>86</v>
      </c>
      <c r="E458" s="127">
        <v>81031.716799999995</v>
      </c>
      <c r="F458" s="75"/>
      <c r="G458" s="341"/>
      <c r="H458" s="341"/>
      <c r="I458" s="1"/>
      <c r="J458" s="1"/>
      <c r="K458" s="1"/>
      <c r="L458" s="1"/>
      <c r="M458" s="1"/>
    </row>
    <row r="459" spans="1:13" s="138" customFormat="1" x14ac:dyDescent="0.2">
      <c r="A459" s="124" t="s">
        <v>1408</v>
      </c>
      <c r="B459" s="125" t="s">
        <v>770</v>
      </c>
      <c r="C459" s="134" t="s">
        <v>769</v>
      </c>
      <c r="D459" s="135" t="s">
        <v>86</v>
      </c>
      <c r="E459" s="127">
        <v>48986.164799999999</v>
      </c>
      <c r="F459" s="75"/>
      <c r="G459" s="341"/>
      <c r="H459" s="341"/>
      <c r="I459" s="1"/>
      <c r="J459" s="1"/>
      <c r="K459" s="1"/>
      <c r="L459" s="1"/>
      <c r="M459" s="1"/>
    </row>
    <row r="460" spans="1:13" s="138" customFormat="1" x14ac:dyDescent="0.2">
      <c r="A460" s="124" t="s">
        <v>1409</v>
      </c>
      <c r="B460" s="125"/>
      <c r="C460" s="134" t="s">
        <v>442</v>
      </c>
      <c r="D460" s="135" t="s">
        <v>86</v>
      </c>
      <c r="E460" s="127">
        <v>64370.054400000001</v>
      </c>
      <c r="F460" s="75"/>
      <c r="G460" s="341"/>
      <c r="H460" s="341"/>
      <c r="I460" s="1"/>
      <c r="J460" s="1"/>
      <c r="K460" s="1"/>
      <c r="L460" s="1"/>
      <c r="M460" s="1"/>
    </row>
    <row r="461" spans="1:13" s="138" customFormat="1" x14ac:dyDescent="0.2">
      <c r="A461" s="124" t="s">
        <v>1410</v>
      </c>
      <c r="B461" s="125" t="s">
        <v>768</v>
      </c>
      <c r="C461" s="134" t="s">
        <v>765</v>
      </c>
      <c r="D461" s="135" t="s">
        <v>86</v>
      </c>
      <c r="E461" s="127">
        <v>106617.54240000001</v>
      </c>
      <c r="F461" s="75"/>
      <c r="G461" s="341"/>
      <c r="H461" s="341"/>
      <c r="I461" s="1"/>
      <c r="J461" s="1"/>
      <c r="K461" s="1"/>
      <c r="L461" s="1"/>
      <c r="M461" s="1"/>
    </row>
    <row r="462" spans="1:13" s="138" customFormat="1" x14ac:dyDescent="0.2">
      <c r="A462" s="124" t="s">
        <v>1411</v>
      </c>
      <c r="B462" s="125" t="s">
        <v>368</v>
      </c>
      <c r="C462" s="134" t="s">
        <v>765</v>
      </c>
      <c r="D462" s="135" t="s">
        <v>86</v>
      </c>
      <c r="E462" s="127">
        <v>73479.809600000008</v>
      </c>
      <c r="F462" s="75"/>
      <c r="G462" s="341"/>
      <c r="H462" s="341"/>
      <c r="I462" s="1"/>
      <c r="J462" s="1"/>
      <c r="K462" s="1"/>
      <c r="L462" s="1"/>
      <c r="M462" s="1"/>
    </row>
    <row r="463" spans="1:13" x14ac:dyDescent="0.2">
      <c r="A463" s="124" t="s">
        <v>1412</v>
      </c>
      <c r="B463" s="125" t="s">
        <v>767</v>
      </c>
      <c r="C463" s="134" t="s">
        <v>765</v>
      </c>
      <c r="D463" s="135" t="s">
        <v>86</v>
      </c>
      <c r="E463" s="127">
        <v>89328.241600000008</v>
      </c>
      <c r="F463" s="75"/>
      <c r="G463" s="341"/>
      <c r="H463" s="341"/>
      <c r="I463" s="1"/>
      <c r="J463" s="1"/>
      <c r="K463" s="1"/>
      <c r="L463" s="1"/>
      <c r="M463" s="1"/>
    </row>
    <row r="464" spans="1:13" x14ac:dyDescent="0.2">
      <c r="A464" s="124" t="s">
        <v>1413</v>
      </c>
      <c r="B464" s="125" t="s">
        <v>766</v>
      </c>
      <c r="C464" s="134" t="s">
        <v>765</v>
      </c>
      <c r="D464" s="135" t="s">
        <v>86</v>
      </c>
      <c r="E464" s="127">
        <v>74920.678400000004</v>
      </c>
      <c r="F464" s="75"/>
      <c r="G464" s="341"/>
      <c r="H464" s="341"/>
      <c r="I464" s="1"/>
      <c r="J464" s="1"/>
      <c r="K464" s="1"/>
      <c r="L464" s="1"/>
      <c r="M464" s="1"/>
    </row>
    <row r="465" spans="1:13" x14ac:dyDescent="0.2">
      <c r="A465" s="124" t="s">
        <v>1414</v>
      </c>
      <c r="B465" s="125"/>
      <c r="C465" s="134" t="s">
        <v>443</v>
      </c>
      <c r="D465" s="135" t="s">
        <v>86</v>
      </c>
      <c r="E465" s="127">
        <v>862837.45440000005</v>
      </c>
      <c r="F465" s="75"/>
      <c r="G465" s="341"/>
      <c r="H465" s="341"/>
      <c r="I465" s="1"/>
      <c r="J465" s="1"/>
      <c r="K465" s="1"/>
      <c r="L465" s="1"/>
      <c r="M465" s="1"/>
    </row>
    <row r="466" spans="1:13" x14ac:dyDescent="0.2">
      <c r="A466" s="124" t="s">
        <v>1415</v>
      </c>
      <c r="B466" s="125"/>
      <c r="C466" s="134" t="s">
        <v>444</v>
      </c>
      <c r="D466" s="135" t="s">
        <v>86</v>
      </c>
      <c r="E466" s="127">
        <v>588920.5344</v>
      </c>
      <c r="F466" s="75"/>
      <c r="G466" s="341"/>
      <c r="H466" s="341"/>
      <c r="I466" s="1"/>
      <c r="J466" s="1"/>
      <c r="K466" s="1"/>
      <c r="L466" s="1"/>
      <c r="M466" s="1"/>
    </row>
    <row r="467" spans="1:13" x14ac:dyDescent="0.2">
      <c r="A467" s="124" t="s">
        <v>1416</v>
      </c>
      <c r="B467" s="128" t="s">
        <v>445</v>
      </c>
      <c r="C467" s="134" t="s">
        <v>446</v>
      </c>
      <c r="D467" s="135" t="s">
        <v>86</v>
      </c>
      <c r="E467" s="127">
        <v>701226.19039999996</v>
      </c>
      <c r="F467" s="75"/>
      <c r="G467" s="341"/>
      <c r="H467" s="341"/>
      <c r="I467" s="1"/>
      <c r="J467" s="1"/>
      <c r="K467" s="1"/>
      <c r="L467" s="1"/>
      <c r="M467" s="1"/>
    </row>
    <row r="468" spans="1:13" x14ac:dyDescent="0.2">
      <c r="A468" s="124" t="s">
        <v>1417</v>
      </c>
      <c r="B468" s="131"/>
      <c r="C468" s="134" t="s">
        <v>202</v>
      </c>
      <c r="D468" s="135" t="s">
        <v>86</v>
      </c>
      <c r="E468" s="127">
        <v>536876.03839999996</v>
      </c>
      <c r="F468" s="75"/>
      <c r="G468" s="341"/>
      <c r="H468" s="341"/>
      <c r="I468" s="1"/>
      <c r="J468" s="1"/>
      <c r="K468" s="1"/>
      <c r="L468" s="1"/>
      <c r="M468" s="1"/>
    </row>
    <row r="469" spans="1:13" x14ac:dyDescent="0.2">
      <c r="A469" s="124" t="s">
        <v>1418</v>
      </c>
      <c r="B469" s="128" t="s">
        <v>447</v>
      </c>
      <c r="C469" s="134" t="s">
        <v>204</v>
      </c>
      <c r="D469" s="135" t="s">
        <v>86</v>
      </c>
      <c r="E469" s="127">
        <v>390331.47039999999</v>
      </c>
      <c r="F469" s="75"/>
      <c r="G469" s="341"/>
      <c r="H469" s="341"/>
      <c r="I469" s="1"/>
      <c r="J469" s="1"/>
      <c r="K469" s="1"/>
      <c r="L469" s="1"/>
      <c r="M469" s="1"/>
    </row>
    <row r="470" spans="1:13" x14ac:dyDescent="0.2">
      <c r="A470" s="124" t="s">
        <v>1419</v>
      </c>
      <c r="B470" s="125"/>
      <c r="C470" s="134" t="s">
        <v>448</v>
      </c>
      <c r="D470" s="135" t="s">
        <v>86</v>
      </c>
      <c r="E470" s="127">
        <v>19174.4656</v>
      </c>
      <c r="F470" s="75"/>
      <c r="G470" s="341"/>
      <c r="H470" s="341"/>
      <c r="I470" s="1"/>
      <c r="J470" s="1"/>
      <c r="K470" s="1"/>
      <c r="L470" s="1"/>
      <c r="M470" s="1"/>
    </row>
    <row r="471" spans="1:13" x14ac:dyDescent="0.2">
      <c r="A471" s="124" t="s">
        <v>1420</v>
      </c>
      <c r="B471" s="125" t="s">
        <v>764</v>
      </c>
      <c r="C471" s="134" t="s">
        <v>763</v>
      </c>
      <c r="D471" s="135" t="s">
        <v>86</v>
      </c>
      <c r="E471" s="127">
        <v>13455910.412800001</v>
      </c>
      <c r="F471" s="75"/>
      <c r="G471" s="341"/>
      <c r="H471" s="341"/>
      <c r="I471" s="1"/>
      <c r="J471" s="1"/>
      <c r="K471" s="1"/>
      <c r="L471" s="1"/>
      <c r="M471" s="1"/>
    </row>
    <row r="472" spans="1:13" x14ac:dyDescent="0.2">
      <c r="A472" s="124" t="s">
        <v>1421</v>
      </c>
      <c r="B472" s="125"/>
      <c r="C472" s="126" t="s">
        <v>449</v>
      </c>
      <c r="D472" s="135" t="s">
        <v>86</v>
      </c>
      <c r="E472" s="127">
        <v>975143.11040000001</v>
      </c>
      <c r="F472" s="75"/>
      <c r="G472" s="341"/>
      <c r="H472" s="341"/>
      <c r="I472" s="1"/>
      <c r="J472" s="1"/>
      <c r="K472" s="1"/>
      <c r="L472" s="1"/>
      <c r="M472" s="1"/>
    </row>
    <row r="473" spans="1:13" x14ac:dyDescent="0.2">
      <c r="A473" s="124" t="s">
        <v>1422</v>
      </c>
      <c r="B473" s="125"/>
      <c r="C473" s="126" t="s">
        <v>450</v>
      </c>
      <c r="D473" s="135" t="s">
        <v>86</v>
      </c>
      <c r="E473" s="127">
        <v>9141047.1359999999</v>
      </c>
      <c r="F473" s="75"/>
      <c r="G473" s="341"/>
      <c r="H473" s="341"/>
      <c r="I473" s="1"/>
      <c r="J473" s="1"/>
      <c r="K473" s="1"/>
      <c r="L473" s="1"/>
      <c r="M473" s="1"/>
    </row>
    <row r="474" spans="1:13" x14ac:dyDescent="0.2">
      <c r="A474" s="124" t="s">
        <v>1423</v>
      </c>
      <c r="B474" s="125"/>
      <c r="C474" s="126" t="s">
        <v>451</v>
      </c>
      <c r="D474" s="135" t="s">
        <v>86</v>
      </c>
      <c r="E474" s="127">
        <v>143805.68</v>
      </c>
      <c r="F474" s="75"/>
      <c r="G474" s="341"/>
      <c r="H474" s="341"/>
      <c r="I474" s="1"/>
      <c r="J474" s="1"/>
      <c r="K474" s="1"/>
      <c r="L474" s="1"/>
      <c r="M474" s="1"/>
    </row>
    <row r="475" spans="1:13" x14ac:dyDescent="0.2">
      <c r="A475" s="124" t="s">
        <v>1424</v>
      </c>
      <c r="B475" s="125"/>
      <c r="C475" s="126" t="s">
        <v>452</v>
      </c>
      <c r="D475" s="135" t="s">
        <v>86</v>
      </c>
      <c r="E475" s="127">
        <v>117784.55680000001</v>
      </c>
      <c r="F475" s="75"/>
      <c r="G475" s="341"/>
      <c r="H475" s="341"/>
      <c r="I475" s="1"/>
      <c r="J475" s="1"/>
      <c r="K475" s="1"/>
      <c r="L475" s="1"/>
      <c r="M475" s="1"/>
    </row>
    <row r="476" spans="1:13" x14ac:dyDescent="0.2">
      <c r="A476" s="124" t="s">
        <v>1425</v>
      </c>
      <c r="B476" s="125"/>
      <c r="C476" s="126" t="s">
        <v>453</v>
      </c>
      <c r="D476" s="135" t="s">
        <v>86</v>
      </c>
      <c r="E476" s="127">
        <v>3144562.8672000002</v>
      </c>
      <c r="F476" s="75"/>
      <c r="G476" s="341"/>
      <c r="H476" s="341"/>
      <c r="I476" s="1"/>
      <c r="J476" s="1"/>
      <c r="K476" s="1"/>
      <c r="L476" s="1"/>
      <c r="M476" s="1"/>
    </row>
    <row r="477" spans="1:13" x14ac:dyDescent="0.2">
      <c r="A477" s="124" t="s">
        <v>1426</v>
      </c>
      <c r="B477" s="125" t="s">
        <v>326</v>
      </c>
      <c r="C477" s="126" t="s">
        <v>454</v>
      </c>
      <c r="D477" s="135" t="s">
        <v>86</v>
      </c>
      <c r="E477" s="127">
        <v>144380.4528</v>
      </c>
      <c r="F477" s="75"/>
      <c r="G477" s="341"/>
      <c r="H477" s="341"/>
      <c r="I477" s="1"/>
      <c r="J477" s="1"/>
      <c r="K477" s="1"/>
      <c r="L477" s="1"/>
      <c r="M477" s="1"/>
    </row>
    <row r="478" spans="1:13" x14ac:dyDescent="0.2">
      <c r="A478" s="124" t="s">
        <v>1427</v>
      </c>
      <c r="B478" s="128"/>
      <c r="C478" s="126" t="s">
        <v>455</v>
      </c>
      <c r="D478" s="135" t="s">
        <v>86</v>
      </c>
      <c r="E478" s="127">
        <v>198560.94400000002</v>
      </c>
      <c r="F478" s="75"/>
      <c r="G478" s="341"/>
      <c r="H478" s="341"/>
      <c r="I478" s="1"/>
      <c r="J478" s="1"/>
      <c r="K478" s="1"/>
      <c r="L478" s="1"/>
      <c r="M478" s="1"/>
    </row>
    <row r="479" spans="1:13" x14ac:dyDescent="0.2">
      <c r="A479" s="124" t="s">
        <v>1428</v>
      </c>
      <c r="B479" s="128" t="s">
        <v>456</v>
      </c>
      <c r="C479" s="126" t="s">
        <v>330</v>
      </c>
      <c r="D479" s="135" t="s">
        <v>86</v>
      </c>
      <c r="E479" s="127">
        <v>217763.52960000001</v>
      </c>
      <c r="F479" s="75"/>
      <c r="G479" s="341"/>
      <c r="H479" s="341"/>
      <c r="I479" s="1"/>
      <c r="J479" s="1"/>
      <c r="K479" s="1"/>
      <c r="L479" s="1"/>
      <c r="M479" s="1"/>
    </row>
    <row r="480" spans="1:13" x14ac:dyDescent="0.2">
      <c r="A480" s="124" t="s">
        <v>1429</v>
      </c>
      <c r="B480" s="129" t="s">
        <v>457</v>
      </c>
      <c r="C480" s="130" t="s">
        <v>458</v>
      </c>
      <c r="D480" s="135" t="s">
        <v>86</v>
      </c>
      <c r="E480" s="127">
        <v>314791.02720000001</v>
      </c>
      <c r="F480" s="75"/>
      <c r="G480" s="341"/>
      <c r="H480" s="341"/>
      <c r="I480" s="1"/>
      <c r="J480" s="1"/>
      <c r="K480" s="1"/>
      <c r="L480" s="1"/>
      <c r="M480" s="1"/>
    </row>
    <row r="481" spans="1:13" x14ac:dyDescent="0.2">
      <c r="A481" s="124" t="s">
        <v>1430</v>
      </c>
      <c r="B481" s="125" t="s">
        <v>459</v>
      </c>
      <c r="C481" s="126" t="s">
        <v>460</v>
      </c>
      <c r="D481" s="135" t="s">
        <v>86</v>
      </c>
      <c r="E481" s="127">
        <v>801206.28800000006</v>
      </c>
      <c r="F481" s="75"/>
      <c r="G481" s="341"/>
      <c r="H481" s="341"/>
      <c r="I481" s="1"/>
      <c r="J481" s="1"/>
      <c r="K481" s="1"/>
      <c r="L481" s="1"/>
      <c r="M481" s="1"/>
    </row>
    <row r="482" spans="1:13" x14ac:dyDescent="0.2">
      <c r="A482" s="124" t="s">
        <v>1431</v>
      </c>
      <c r="B482" s="129" t="s">
        <v>461</v>
      </c>
      <c r="C482" s="130" t="s">
        <v>462</v>
      </c>
      <c r="D482" s="135" t="s">
        <v>86</v>
      </c>
      <c r="E482" s="127">
        <v>399542.45760000002</v>
      </c>
      <c r="F482" s="75"/>
      <c r="G482" s="341"/>
      <c r="H482" s="341"/>
      <c r="I482" s="1"/>
      <c r="J482" s="1"/>
      <c r="K482" s="1"/>
      <c r="L482" s="1"/>
      <c r="M482" s="1"/>
    </row>
    <row r="483" spans="1:13" x14ac:dyDescent="0.2">
      <c r="A483" s="124" t="s">
        <v>1432</v>
      </c>
      <c r="B483" s="125"/>
      <c r="C483" s="126" t="s">
        <v>463</v>
      </c>
      <c r="D483" s="135" t="s">
        <v>86</v>
      </c>
      <c r="E483" s="127">
        <v>4793.8976000000002</v>
      </c>
      <c r="F483" s="75"/>
      <c r="G483" s="341"/>
      <c r="H483" s="341"/>
      <c r="I483" s="1"/>
      <c r="J483" s="1"/>
      <c r="K483" s="1"/>
      <c r="L483" s="1"/>
      <c r="M483" s="1"/>
    </row>
    <row r="484" spans="1:13" x14ac:dyDescent="0.2">
      <c r="A484" s="124" t="s">
        <v>1433</v>
      </c>
      <c r="B484" s="125"/>
      <c r="C484" s="126" t="s">
        <v>212</v>
      </c>
      <c r="D484" s="135" t="s">
        <v>86</v>
      </c>
      <c r="E484" s="127">
        <v>8217.7888000000003</v>
      </c>
      <c r="F484" s="75"/>
      <c r="G484" s="341"/>
      <c r="H484" s="341"/>
      <c r="I484" s="1"/>
      <c r="J484" s="1"/>
      <c r="K484" s="1"/>
      <c r="L484" s="1"/>
      <c r="M484" s="1"/>
    </row>
    <row r="485" spans="1:13" x14ac:dyDescent="0.2">
      <c r="A485" s="124" t="s">
        <v>1434</v>
      </c>
      <c r="B485" s="125"/>
      <c r="C485" s="126" t="s">
        <v>464</v>
      </c>
      <c r="D485" s="135" t="s">
        <v>86</v>
      </c>
      <c r="E485" s="127">
        <v>246524.66560000001</v>
      </c>
      <c r="F485" s="75"/>
      <c r="G485" s="341"/>
      <c r="H485" s="341"/>
      <c r="I485" s="1"/>
      <c r="J485" s="1"/>
      <c r="K485" s="1"/>
      <c r="L485" s="1"/>
      <c r="M485" s="1"/>
    </row>
    <row r="486" spans="1:13" x14ac:dyDescent="0.2">
      <c r="A486" s="124" t="s">
        <v>1435</v>
      </c>
      <c r="B486" s="125" t="s">
        <v>465</v>
      </c>
      <c r="C486" s="126" t="s">
        <v>466</v>
      </c>
      <c r="D486" s="135" t="s">
        <v>86</v>
      </c>
      <c r="E486" s="127">
        <v>4108.8944000000001</v>
      </c>
      <c r="F486" s="75"/>
      <c r="G486" s="341"/>
      <c r="H486" s="341"/>
      <c r="I486" s="1"/>
      <c r="J486" s="1"/>
      <c r="K486" s="1"/>
      <c r="L486" s="1"/>
      <c r="M486" s="1"/>
    </row>
    <row r="487" spans="1:13" x14ac:dyDescent="0.2">
      <c r="A487" s="124" t="s">
        <v>1436</v>
      </c>
      <c r="B487" s="125"/>
      <c r="C487" s="126" t="s">
        <v>219</v>
      </c>
      <c r="D487" s="135" t="s">
        <v>86</v>
      </c>
      <c r="E487" s="127">
        <v>8217.7888000000003</v>
      </c>
      <c r="F487" s="75"/>
      <c r="G487" s="341"/>
      <c r="H487" s="341"/>
      <c r="I487" s="1"/>
      <c r="J487" s="1"/>
      <c r="K487" s="1"/>
      <c r="L487" s="1"/>
      <c r="M487" s="1"/>
    </row>
    <row r="488" spans="1:13" x14ac:dyDescent="0.2">
      <c r="A488" s="124" t="s">
        <v>1437</v>
      </c>
      <c r="B488" s="128" t="s">
        <v>467</v>
      </c>
      <c r="C488" s="126" t="s">
        <v>222</v>
      </c>
      <c r="D488" s="135" t="s">
        <v>86</v>
      </c>
      <c r="E488" s="127">
        <v>18412853.3968</v>
      </c>
      <c r="F488" s="75"/>
      <c r="G488" s="341"/>
      <c r="H488" s="341"/>
      <c r="I488" s="1"/>
      <c r="J488" s="1"/>
      <c r="K488" s="1"/>
      <c r="L488" s="1"/>
      <c r="M488" s="1"/>
    </row>
    <row r="489" spans="1:13" x14ac:dyDescent="0.2">
      <c r="A489" s="124" t="s">
        <v>1438</v>
      </c>
      <c r="B489" s="125"/>
      <c r="C489" s="126" t="s">
        <v>225</v>
      </c>
      <c r="D489" s="135" t="s">
        <v>86</v>
      </c>
      <c r="E489" s="127">
        <v>808054.07039999997</v>
      </c>
      <c r="F489" s="75"/>
      <c r="G489" s="341"/>
      <c r="H489" s="341"/>
      <c r="I489" s="1"/>
      <c r="J489" s="1"/>
      <c r="K489" s="1"/>
      <c r="L489" s="1"/>
      <c r="M489" s="1"/>
    </row>
    <row r="490" spans="1:13" x14ac:dyDescent="0.2">
      <c r="A490" s="124" t="s">
        <v>1439</v>
      </c>
      <c r="B490" s="129"/>
      <c r="C490" s="130" t="s">
        <v>468</v>
      </c>
      <c r="D490" s="135" t="s">
        <v>86</v>
      </c>
      <c r="E490" s="127">
        <v>1077553.9007999999</v>
      </c>
      <c r="F490" s="75"/>
      <c r="G490" s="341"/>
      <c r="H490" s="341"/>
      <c r="I490" s="1"/>
      <c r="J490" s="1"/>
      <c r="K490" s="1"/>
      <c r="L490" s="1"/>
      <c r="M490" s="1"/>
    </row>
    <row r="491" spans="1:13" x14ac:dyDescent="0.2">
      <c r="A491" s="124" t="s">
        <v>1440</v>
      </c>
      <c r="B491" s="125"/>
      <c r="C491" s="126" t="s">
        <v>469</v>
      </c>
      <c r="D491" s="135" t="s">
        <v>86</v>
      </c>
      <c r="E491" s="127">
        <v>2766558.08</v>
      </c>
      <c r="F491" s="75"/>
      <c r="G491" s="341"/>
      <c r="H491" s="341"/>
      <c r="I491" s="1"/>
      <c r="J491" s="1"/>
      <c r="K491" s="1"/>
      <c r="L491" s="1"/>
      <c r="M491" s="1"/>
    </row>
    <row r="492" spans="1:13" x14ac:dyDescent="0.2">
      <c r="A492" s="124" t="s">
        <v>1441</v>
      </c>
      <c r="B492" s="129"/>
      <c r="C492" s="130" t="s">
        <v>470</v>
      </c>
      <c r="D492" s="135" t="s">
        <v>86</v>
      </c>
      <c r="E492" s="127">
        <v>1246321.1424</v>
      </c>
      <c r="F492" s="75"/>
      <c r="G492" s="341"/>
      <c r="H492" s="341"/>
      <c r="I492" s="1"/>
      <c r="J492" s="1"/>
      <c r="K492" s="1"/>
      <c r="L492" s="1"/>
      <c r="M492" s="1"/>
    </row>
    <row r="493" spans="1:13" x14ac:dyDescent="0.2">
      <c r="A493" s="139" t="s">
        <v>1442</v>
      </c>
      <c r="B493" s="140" t="s">
        <v>471</v>
      </c>
      <c r="C493" s="141" t="s">
        <v>472</v>
      </c>
      <c r="D493" s="142" t="s">
        <v>86</v>
      </c>
      <c r="E493" s="127">
        <v>4878462.3136</v>
      </c>
      <c r="F493" s="75"/>
      <c r="G493" s="341"/>
      <c r="H493" s="341"/>
      <c r="I493" s="1"/>
      <c r="J493" s="1"/>
      <c r="K493" s="1"/>
      <c r="L493" s="1"/>
      <c r="M493" s="1"/>
    </row>
    <row r="494" spans="1:13" x14ac:dyDescent="0.2">
      <c r="A494" s="124" t="s">
        <v>1443</v>
      </c>
      <c r="B494" s="143"/>
      <c r="C494" s="136" t="s">
        <v>1444</v>
      </c>
      <c r="D494" s="135" t="s">
        <v>86</v>
      </c>
      <c r="E494" s="127">
        <v>130906.4736</v>
      </c>
      <c r="F494" s="75"/>
      <c r="G494" s="341"/>
      <c r="H494" s="341"/>
      <c r="I494" s="1"/>
      <c r="J494" s="1"/>
      <c r="K494" s="1"/>
      <c r="L494" s="1"/>
      <c r="M494" s="1"/>
    </row>
    <row r="495" spans="1:13" ht="38.25" x14ac:dyDescent="0.2">
      <c r="A495" s="124" t="s">
        <v>1445</v>
      </c>
      <c r="B495" s="143"/>
      <c r="C495" s="136" t="s">
        <v>1446</v>
      </c>
      <c r="D495" s="135" t="s">
        <v>86</v>
      </c>
      <c r="E495" s="127">
        <v>12618456.32</v>
      </c>
      <c r="F495" s="75"/>
      <c r="G495" s="341"/>
      <c r="H495" s="341"/>
      <c r="I495" s="1"/>
      <c r="J495" s="1"/>
      <c r="K495" s="1"/>
      <c r="L495" s="1"/>
      <c r="M495" s="1"/>
    </row>
    <row r="496" spans="1:13" x14ac:dyDescent="0.2">
      <c r="A496" s="139" t="s">
        <v>1447</v>
      </c>
      <c r="B496" s="143"/>
      <c r="C496" s="136" t="s">
        <v>1448</v>
      </c>
      <c r="D496" s="135" t="s">
        <v>86</v>
      </c>
      <c r="E496" s="127">
        <v>787360</v>
      </c>
      <c r="F496" s="75"/>
      <c r="G496" s="341"/>
      <c r="H496" s="341"/>
      <c r="I496" s="1"/>
      <c r="J496" s="1"/>
      <c r="K496" s="1"/>
      <c r="L496" s="1"/>
      <c r="M496" s="1"/>
    </row>
    <row r="497" spans="1:13" x14ac:dyDescent="0.2">
      <c r="A497" s="124" t="s">
        <v>1449</v>
      </c>
      <c r="B497" s="143"/>
      <c r="C497" s="136" t="s">
        <v>1319</v>
      </c>
      <c r="D497" s="135" t="s">
        <v>86</v>
      </c>
      <c r="E497" s="127">
        <v>269952</v>
      </c>
      <c r="F497" s="75"/>
      <c r="G497" s="341"/>
      <c r="H497" s="341"/>
      <c r="I497" s="1"/>
      <c r="J497" s="1"/>
      <c r="K497" s="1"/>
      <c r="L497" s="1"/>
      <c r="M497" s="1"/>
    </row>
    <row r="498" spans="1:13" x14ac:dyDescent="0.2">
      <c r="A498" s="124" t="s">
        <v>1450</v>
      </c>
      <c r="B498" s="143"/>
      <c r="C498" s="136" t="s">
        <v>1451</v>
      </c>
      <c r="D498" s="135" t="s">
        <v>86</v>
      </c>
      <c r="E498" s="127">
        <v>56240</v>
      </c>
      <c r="F498" s="75"/>
      <c r="G498" s="341"/>
      <c r="H498" s="341"/>
      <c r="I498" s="1"/>
      <c r="J498" s="1"/>
      <c r="K498" s="1"/>
      <c r="L498" s="1"/>
      <c r="M498" s="1"/>
    </row>
    <row r="499" spans="1:13" x14ac:dyDescent="0.2">
      <c r="A499" s="139" t="s">
        <v>1452</v>
      </c>
      <c r="B499" s="143"/>
      <c r="C499" s="136" t="s">
        <v>1453</v>
      </c>
      <c r="D499" s="135" t="s">
        <v>86</v>
      </c>
      <c r="E499" s="127">
        <v>337440</v>
      </c>
      <c r="F499" s="75"/>
      <c r="G499" s="341"/>
      <c r="H499" s="341"/>
      <c r="I499" s="1"/>
      <c r="J499" s="1"/>
      <c r="K499" s="1"/>
      <c r="L499" s="1"/>
      <c r="M499" s="1"/>
    </row>
    <row r="500" spans="1:13" x14ac:dyDescent="0.2">
      <c r="A500" s="124" t="s">
        <v>1454</v>
      </c>
      <c r="B500" s="143"/>
      <c r="C500" s="136" t="s">
        <v>1455</v>
      </c>
      <c r="D500" s="135" t="s">
        <v>86</v>
      </c>
      <c r="E500" s="127">
        <v>8998.4</v>
      </c>
      <c r="F500" s="75"/>
      <c r="G500" s="341"/>
      <c r="H500" s="341"/>
      <c r="I500" s="1"/>
      <c r="J500" s="1"/>
      <c r="K500" s="1"/>
      <c r="L500" s="1"/>
      <c r="M500" s="1"/>
    </row>
    <row r="501" spans="1:13" x14ac:dyDescent="0.2">
      <c r="A501" s="124" t="s">
        <v>1456</v>
      </c>
      <c r="B501" s="143"/>
      <c r="C501" s="136" t="s">
        <v>1457</v>
      </c>
      <c r="D501" s="135" t="s">
        <v>86</v>
      </c>
      <c r="E501" s="127">
        <v>472416</v>
      </c>
      <c r="F501" s="75"/>
      <c r="G501" s="341"/>
      <c r="H501" s="341"/>
      <c r="I501" s="1"/>
      <c r="J501" s="1"/>
      <c r="K501" s="1"/>
      <c r="L501" s="1"/>
      <c r="M501" s="1"/>
    </row>
    <row r="502" spans="1:13" x14ac:dyDescent="0.2">
      <c r="A502" s="139" t="s">
        <v>1458</v>
      </c>
      <c r="B502" s="143"/>
      <c r="C502" s="136" t="s">
        <v>1459</v>
      </c>
      <c r="D502" s="135" t="s">
        <v>86</v>
      </c>
      <c r="E502" s="127">
        <v>787360</v>
      </c>
      <c r="F502" s="75"/>
      <c r="G502" s="341"/>
      <c r="H502" s="341"/>
      <c r="I502" s="1"/>
      <c r="J502" s="1"/>
      <c r="K502" s="1"/>
      <c r="L502" s="1"/>
      <c r="M502" s="1"/>
    </row>
    <row r="503" spans="1:13" x14ac:dyDescent="0.2">
      <c r="A503" s="124" t="s">
        <v>1460</v>
      </c>
      <c r="B503" s="143"/>
      <c r="C503" s="136" t="s">
        <v>1461</v>
      </c>
      <c r="D503" s="135" t="s">
        <v>86</v>
      </c>
      <c r="E503" s="127">
        <v>418522.87270400004</v>
      </c>
      <c r="F503" s="75"/>
      <c r="G503" s="341"/>
      <c r="H503" s="341"/>
      <c r="I503" s="1"/>
      <c r="J503" s="1"/>
      <c r="K503" s="1"/>
      <c r="L503" s="1"/>
      <c r="M503" s="1"/>
    </row>
    <row r="504" spans="1:13" x14ac:dyDescent="0.2">
      <c r="A504" s="124" t="s">
        <v>1462</v>
      </c>
      <c r="B504" s="143"/>
      <c r="C504" s="136" t="s">
        <v>1463</v>
      </c>
      <c r="D504" s="135" t="s">
        <v>86</v>
      </c>
      <c r="E504" s="127">
        <v>491389.93625600002</v>
      </c>
      <c r="F504" s="75"/>
      <c r="G504" s="341"/>
      <c r="H504" s="341"/>
      <c r="I504" s="1"/>
      <c r="J504" s="1"/>
      <c r="K504" s="1"/>
      <c r="L504" s="1"/>
      <c r="M504" s="1"/>
    </row>
    <row r="505" spans="1:13" x14ac:dyDescent="0.2">
      <c r="A505" s="139" t="s">
        <v>1464</v>
      </c>
      <c r="B505" s="143"/>
      <c r="C505" s="136" t="s">
        <v>1465</v>
      </c>
      <c r="D505" s="135" t="s">
        <v>86</v>
      </c>
      <c r="E505" s="127">
        <v>3641066.2342400006</v>
      </c>
      <c r="F505" s="75"/>
      <c r="G505" s="341"/>
      <c r="H505" s="341"/>
      <c r="I505" s="1"/>
      <c r="J505" s="1"/>
      <c r="K505" s="1"/>
      <c r="L505" s="1"/>
      <c r="M505" s="1"/>
    </row>
    <row r="506" spans="1:13" x14ac:dyDescent="0.2">
      <c r="A506" s="124" t="s">
        <v>1466</v>
      </c>
      <c r="B506" s="143"/>
      <c r="C506" s="136" t="s">
        <v>1467</v>
      </c>
      <c r="D506" s="135" t="s">
        <v>86</v>
      </c>
      <c r="E506" s="127">
        <v>80310.720000000001</v>
      </c>
      <c r="F506" s="75"/>
      <c r="G506" s="341"/>
      <c r="H506" s="341"/>
      <c r="I506" s="1"/>
      <c r="J506" s="1"/>
      <c r="K506" s="1"/>
      <c r="L506" s="1"/>
      <c r="M506" s="1"/>
    </row>
    <row r="507" spans="1:13" x14ac:dyDescent="0.2">
      <c r="A507" s="124" t="s">
        <v>1468</v>
      </c>
      <c r="B507" s="143"/>
      <c r="C507" s="136" t="s">
        <v>1469</v>
      </c>
      <c r="D507" s="135" t="s">
        <v>86</v>
      </c>
      <c r="E507" s="127">
        <v>93695.84</v>
      </c>
      <c r="F507" s="75"/>
      <c r="G507" s="341"/>
      <c r="H507" s="341"/>
      <c r="I507" s="1"/>
      <c r="J507" s="1"/>
      <c r="K507" s="1"/>
      <c r="L507" s="1"/>
      <c r="M507" s="1"/>
    </row>
    <row r="508" spans="1:13" x14ac:dyDescent="0.2">
      <c r="A508" s="139" t="s">
        <v>1470</v>
      </c>
      <c r="B508" s="143"/>
      <c r="C508" s="136" t="s">
        <v>1471</v>
      </c>
      <c r="D508" s="135" t="s">
        <v>86</v>
      </c>
      <c r="E508" s="127">
        <v>505957.53600000002</v>
      </c>
      <c r="F508" s="75"/>
      <c r="G508" s="341"/>
      <c r="H508" s="341"/>
      <c r="I508" s="1"/>
      <c r="J508" s="1"/>
      <c r="K508" s="1"/>
      <c r="L508" s="1"/>
      <c r="M508" s="1"/>
    </row>
    <row r="509" spans="1:13" x14ac:dyDescent="0.2">
      <c r="A509" s="124" t="s">
        <v>1472</v>
      </c>
      <c r="B509" s="143"/>
      <c r="C509" s="136" t="s">
        <v>1473</v>
      </c>
      <c r="D509" s="135" t="s">
        <v>86</v>
      </c>
      <c r="E509" s="127">
        <v>1360463.5967999999</v>
      </c>
      <c r="F509" s="75"/>
      <c r="G509" s="341"/>
      <c r="H509" s="341"/>
      <c r="I509" s="1"/>
      <c r="J509" s="1"/>
      <c r="K509" s="1"/>
      <c r="L509" s="1"/>
      <c r="M509" s="1"/>
    </row>
    <row r="510" spans="1:13" x14ac:dyDescent="0.2">
      <c r="A510" s="124" t="s">
        <v>1474</v>
      </c>
      <c r="B510" s="143"/>
      <c r="C510" s="136" t="s">
        <v>1475</v>
      </c>
      <c r="D510" s="135" t="s">
        <v>86</v>
      </c>
      <c r="E510" s="127">
        <v>437693.424</v>
      </c>
      <c r="F510" s="75"/>
      <c r="G510" s="341"/>
      <c r="H510" s="341"/>
      <c r="I510" s="1"/>
      <c r="J510" s="1"/>
      <c r="K510" s="1"/>
      <c r="L510" s="1"/>
      <c r="M510" s="1"/>
    </row>
    <row r="511" spans="1:13" x14ac:dyDescent="0.2">
      <c r="A511" s="139" t="s">
        <v>1476</v>
      </c>
      <c r="B511" s="143"/>
      <c r="C511" s="136" t="s">
        <v>1477</v>
      </c>
      <c r="D511" s="135" t="s">
        <v>86</v>
      </c>
      <c r="E511" s="127">
        <v>161971.20000000001</v>
      </c>
      <c r="F511" s="75"/>
      <c r="G511" s="341"/>
      <c r="H511" s="341"/>
      <c r="I511" s="1"/>
      <c r="J511" s="1"/>
      <c r="K511" s="1"/>
      <c r="L511" s="1"/>
      <c r="M511" s="1"/>
    </row>
    <row r="512" spans="1:13" x14ac:dyDescent="0.2">
      <c r="A512" s="124" t="s">
        <v>1478</v>
      </c>
      <c r="B512" s="143"/>
      <c r="C512" s="136" t="s">
        <v>1479</v>
      </c>
      <c r="D512" s="135" t="s">
        <v>86</v>
      </c>
      <c r="E512" s="127">
        <v>990495.50560000003</v>
      </c>
      <c r="F512" s="75"/>
      <c r="G512" s="341"/>
      <c r="H512" s="341"/>
      <c r="I512" s="1"/>
      <c r="J512" s="1"/>
      <c r="K512" s="1"/>
      <c r="L512" s="1"/>
      <c r="M512" s="1"/>
    </row>
    <row r="513" spans="1:13" x14ac:dyDescent="0.2">
      <c r="A513" s="124" t="s">
        <v>1480</v>
      </c>
      <c r="B513" s="144"/>
      <c r="C513" s="136" t="s">
        <v>325</v>
      </c>
      <c r="D513" s="135" t="s">
        <v>86</v>
      </c>
      <c r="E513" s="127">
        <v>122423.232</v>
      </c>
      <c r="F513" s="75"/>
      <c r="G513" s="341"/>
      <c r="H513" s="341"/>
      <c r="I513" s="1"/>
      <c r="J513" s="1"/>
      <c r="K513" s="1"/>
      <c r="L513" s="1"/>
      <c r="M513" s="1"/>
    </row>
    <row r="514" spans="1:13" x14ac:dyDescent="0.2">
      <c r="A514" s="139" t="s">
        <v>1481</v>
      </c>
      <c r="B514" s="144"/>
      <c r="C514" s="136" t="s">
        <v>1482</v>
      </c>
      <c r="D514" s="135" t="s">
        <v>86</v>
      </c>
      <c r="E514" s="127">
        <v>139138.8848</v>
      </c>
      <c r="F514" s="75"/>
      <c r="G514" s="341"/>
      <c r="H514" s="341"/>
      <c r="I514" s="1"/>
      <c r="J514" s="1"/>
      <c r="K514" s="1"/>
      <c r="L514" s="1"/>
      <c r="M514" s="1"/>
    </row>
    <row r="515" spans="1:13" x14ac:dyDescent="0.2">
      <c r="A515" s="567"/>
      <c r="B515" s="342"/>
      <c r="C515" s="342"/>
      <c r="D515" s="342"/>
      <c r="E515" s="342"/>
      <c r="F515" s="75"/>
      <c r="G515" s="341"/>
      <c r="H515" s="341"/>
      <c r="I515" s="1"/>
      <c r="J515" s="1"/>
      <c r="K515" s="1"/>
      <c r="L515" s="1"/>
      <c r="M515" s="1"/>
    </row>
    <row r="516" spans="1:13" x14ac:dyDescent="0.2">
      <c r="A516" s="400" t="s">
        <v>2451</v>
      </c>
      <c r="B516" s="387"/>
      <c r="C516" s="387"/>
      <c r="D516" s="387"/>
      <c r="E516" s="388"/>
      <c r="F516" s="75"/>
      <c r="G516" s="341"/>
      <c r="H516" s="341"/>
      <c r="I516" s="1"/>
      <c r="J516" s="1"/>
      <c r="K516" s="1"/>
      <c r="L516" s="1"/>
      <c r="M516" s="1"/>
    </row>
    <row r="517" spans="1:13" ht="25.5" x14ac:dyDescent="0.2">
      <c r="A517" s="145" t="s">
        <v>83</v>
      </c>
      <c r="B517" s="146" t="s">
        <v>84</v>
      </c>
      <c r="C517" s="146" t="s">
        <v>85</v>
      </c>
      <c r="D517" s="146" t="s">
        <v>86</v>
      </c>
      <c r="E517" s="147" t="s">
        <v>87</v>
      </c>
      <c r="F517" s="75"/>
      <c r="G517" s="341"/>
      <c r="H517" s="341"/>
      <c r="I517" s="1"/>
      <c r="J517" s="1"/>
      <c r="K517" s="1"/>
      <c r="L517" s="1"/>
      <c r="M517" s="1"/>
    </row>
    <row r="518" spans="1:13" x14ac:dyDescent="0.2">
      <c r="A518" s="148" t="s">
        <v>1483</v>
      </c>
      <c r="B518" s="149"/>
      <c r="C518" s="150" t="s">
        <v>473</v>
      </c>
      <c r="D518" s="151" t="s">
        <v>86</v>
      </c>
      <c r="E518" s="152">
        <v>1690065.9904</v>
      </c>
      <c r="F518" s="75"/>
      <c r="G518" s="341"/>
      <c r="H518" s="341"/>
      <c r="I518" s="1"/>
      <c r="J518" s="1"/>
      <c r="K518" s="1"/>
      <c r="L518" s="1"/>
      <c r="M518" s="1"/>
    </row>
    <row r="519" spans="1:13" x14ac:dyDescent="0.2">
      <c r="A519" s="148" t="s">
        <v>1484</v>
      </c>
      <c r="B519" s="149"/>
      <c r="C519" s="150" t="s">
        <v>103</v>
      </c>
      <c r="D519" s="151" t="s">
        <v>86</v>
      </c>
      <c r="E519" s="152">
        <v>1016230.9296</v>
      </c>
      <c r="F519" s="75"/>
      <c r="G519" s="341"/>
      <c r="H519" s="341"/>
      <c r="I519" s="1"/>
      <c r="J519" s="1"/>
      <c r="K519" s="1"/>
      <c r="L519" s="1"/>
      <c r="M519" s="1"/>
    </row>
    <row r="520" spans="1:13" x14ac:dyDescent="0.2">
      <c r="A520" s="148" t="s">
        <v>1485</v>
      </c>
      <c r="B520" s="149"/>
      <c r="C520" s="150" t="s">
        <v>474</v>
      </c>
      <c r="D520" s="151" t="s">
        <v>86</v>
      </c>
      <c r="E520" s="152">
        <v>2051635.2</v>
      </c>
      <c r="F520" s="75"/>
      <c r="G520" s="341"/>
      <c r="H520" s="341"/>
      <c r="I520" s="1"/>
      <c r="J520" s="1"/>
      <c r="K520" s="1"/>
      <c r="L520" s="1"/>
      <c r="M520" s="1"/>
    </row>
    <row r="521" spans="1:13" x14ac:dyDescent="0.2">
      <c r="A521" s="148" t="s">
        <v>1486</v>
      </c>
      <c r="B521" s="149"/>
      <c r="C521" s="150" t="s">
        <v>125</v>
      </c>
      <c r="D521" s="151" t="s">
        <v>86</v>
      </c>
      <c r="E521" s="152">
        <v>320482.51520000002</v>
      </c>
      <c r="F521" s="75"/>
      <c r="G521" s="341"/>
      <c r="H521" s="341"/>
      <c r="I521" s="1"/>
      <c r="J521" s="1"/>
      <c r="K521" s="1"/>
      <c r="L521" s="1"/>
      <c r="M521" s="1"/>
    </row>
    <row r="522" spans="1:13" x14ac:dyDescent="0.2">
      <c r="A522" s="148" t="s">
        <v>1487</v>
      </c>
      <c r="B522" s="149"/>
      <c r="C522" s="150" t="s">
        <v>248</v>
      </c>
      <c r="D522" s="151" t="s">
        <v>86</v>
      </c>
      <c r="E522" s="152">
        <v>280764.70240000001</v>
      </c>
      <c r="F522" s="75"/>
      <c r="G522" s="341"/>
      <c r="H522" s="341"/>
      <c r="I522" s="1"/>
      <c r="J522" s="1"/>
      <c r="K522" s="1"/>
      <c r="L522" s="1"/>
      <c r="M522" s="1"/>
    </row>
    <row r="523" spans="1:13" x14ac:dyDescent="0.2">
      <c r="A523" s="148" t="s">
        <v>1488</v>
      </c>
      <c r="B523" s="149"/>
      <c r="C523" s="153" t="s">
        <v>254</v>
      </c>
      <c r="D523" s="151" t="s">
        <v>86</v>
      </c>
      <c r="E523" s="152">
        <v>121073.47200000001</v>
      </c>
      <c r="F523" s="75"/>
      <c r="G523" s="341"/>
      <c r="H523" s="341"/>
      <c r="I523" s="1"/>
      <c r="J523" s="1"/>
      <c r="K523" s="1"/>
      <c r="L523" s="1"/>
      <c r="M523" s="1"/>
    </row>
    <row r="524" spans="1:13" x14ac:dyDescent="0.2">
      <c r="A524" s="148" t="s">
        <v>1489</v>
      </c>
      <c r="B524" s="149"/>
      <c r="C524" s="150" t="s">
        <v>475</v>
      </c>
      <c r="D524" s="151" t="s">
        <v>86</v>
      </c>
      <c r="E524" s="152">
        <v>327330.29759999999</v>
      </c>
      <c r="F524" s="75"/>
      <c r="G524" s="341"/>
      <c r="H524" s="341"/>
      <c r="I524" s="1"/>
      <c r="J524" s="1"/>
      <c r="K524" s="1"/>
      <c r="L524" s="1"/>
      <c r="M524" s="1"/>
    </row>
    <row r="525" spans="1:13" x14ac:dyDescent="0.2">
      <c r="A525" s="148" t="s">
        <v>1490</v>
      </c>
      <c r="B525" s="149"/>
      <c r="C525" s="150" t="s">
        <v>476</v>
      </c>
      <c r="D525" s="151" t="s">
        <v>86</v>
      </c>
      <c r="E525" s="152">
        <v>642335.0368</v>
      </c>
      <c r="F525" s="75"/>
      <c r="G525" s="341"/>
      <c r="H525" s="341"/>
      <c r="I525" s="1"/>
      <c r="J525" s="1"/>
      <c r="K525" s="1"/>
      <c r="L525" s="1"/>
      <c r="M525" s="1"/>
    </row>
    <row r="526" spans="1:13" x14ac:dyDescent="0.2">
      <c r="A526" s="148" t="s">
        <v>1491</v>
      </c>
      <c r="B526" s="149"/>
      <c r="C526" s="150" t="s">
        <v>477</v>
      </c>
      <c r="D526" s="151" t="s">
        <v>86</v>
      </c>
      <c r="E526" s="152">
        <v>164350.152</v>
      </c>
      <c r="F526" s="75"/>
      <c r="G526" s="341"/>
      <c r="H526" s="341"/>
      <c r="I526" s="1"/>
      <c r="J526" s="1"/>
      <c r="K526" s="1"/>
      <c r="L526" s="1"/>
      <c r="M526" s="1"/>
    </row>
    <row r="527" spans="1:13" x14ac:dyDescent="0.2">
      <c r="A527" s="148" t="s">
        <v>1492</v>
      </c>
      <c r="B527" s="149"/>
      <c r="C527" s="150" t="s">
        <v>478</v>
      </c>
      <c r="D527" s="151" t="s">
        <v>86</v>
      </c>
      <c r="E527" s="152">
        <v>410874.81760000001</v>
      </c>
      <c r="F527" s="75"/>
      <c r="G527" s="341"/>
      <c r="H527" s="341"/>
      <c r="I527" s="1"/>
      <c r="J527" s="1"/>
      <c r="K527" s="1"/>
      <c r="L527" s="1"/>
      <c r="M527" s="1"/>
    </row>
    <row r="528" spans="1:13" x14ac:dyDescent="0.2">
      <c r="A528" s="148" t="s">
        <v>1493</v>
      </c>
      <c r="B528" s="149"/>
      <c r="C528" s="150" t="s">
        <v>345</v>
      </c>
      <c r="D528" s="151" t="s">
        <v>86</v>
      </c>
      <c r="E528" s="152">
        <v>360200.32799999998</v>
      </c>
      <c r="F528" s="75"/>
      <c r="G528" s="341"/>
      <c r="H528" s="341"/>
      <c r="I528" s="1"/>
      <c r="J528" s="1"/>
      <c r="K528" s="1"/>
      <c r="L528" s="1"/>
      <c r="M528" s="1"/>
    </row>
    <row r="529" spans="1:13" x14ac:dyDescent="0.2">
      <c r="A529" s="148" t="s">
        <v>1494</v>
      </c>
      <c r="B529" s="149"/>
      <c r="C529" s="150" t="s">
        <v>346</v>
      </c>
      <c r="D529" s="151" t="s">
        <v>86</v>
      </c>
      <c r="E529" s="152">
        <v>260220.2304</v>
      </c>
      <c r="F529" s="75"/>
      <c r="G529" s="341"/>
      <c r="H529" s="341"/>
      <c r="I529" s="1"/>
      <c r="J529" s="1"/>
      <c r="K529" s="1"/>
      <c r="L529" s="1"/>
      <c r="M529" s="1"/>
    </row>
    <row r="530" spans="1:13" x14ac:dyDescent="0.2">
      <c r="A530" s="148" t="s">
        <v>1495</v>
      </c>
      <c r="B530" s="149"/>
      <c r="C530" s="150" t="s">
        <v>347</v>
      </c>
      <c r="D530" s="151" t="s">
        <v>86</v>
      </c>
      <c r="E530" s="152">
        <v>179415.72320000001</v>
      </c>
      <c r="F530" s="75"/>
      <c r="G530" s="341"/>
      <c r="H530" s="341"/>
      <c r="I530" s="1"/>
      <c r="J530" s="1"/>
      <c r="K530" s="1"/>
      <c r="L530" s="1"/>
      <c r="M530" s="1"/>
    </row>
    <row r="531" spans="1:13" x14ac:dyDescent="0.2">
      <c r="A531" s="148" t="s">
        <v>1496</v>
      </c>
      <c r="B531" s="149"/>
      <c r="C531" s="150" t="s">
        <v>348</v>
      </c>
      <c r="D531" s="151" t="s">
        <v>86</v>
      </c>
      <c r="E531" s="152">
        <v>128741.23360000001</v>
      </c>
      <c r="F531" s="75"/>
      <c r="G531" s="341"/>
      <c r="H531" s="341"/>
      <c r="I531" s="1"/>
      <c r="J531" s="1"/>
      <c r="K531" s="1"/>
      <c r="L531" s="1"/>
      <c r="M531" s="1"/>
    </row>
    <row r="532" spans="1:13" x14ac:dyDescent="0.2">
      <c r="A532" s="148" t="s">
        <v>1497</v>
      </c>
      <c r="B532" s="149" t="s">
        <v>479</v>
      </c>
      <c r="C532" s="153" t="s">
        <v>277</v>
      </c>
      <c r="D532" s="151" t="s">
        <v>86</v>
      </c>
      <c r="E532" s="152">
        <v>294208.31200000003</v>
      </c>
      <c r="F532" s="75"/>
      <c r="G532" s="341"/>
      <c r="H532" s="341"/>
      <c r="I532" s="1"/>
      <c r="J532" s="1"/>
      <c r="K532" s="1"/>
      <c r="L532" s="1"/>
      <c r="M532" s="1"/>
    </row>
    <row r="533" spans="1:13" x14ac:dyDescent="0.2">
      <c r="A533" s="148" t="s">
        <v>1498</v>
      </c>
      <c r="B533" s="154"/>
      <c r="C533" s="155" t="s">
        <v>283</v>
      </c>
      <c r="D533" s="156" t="s">
        <v>86</v>
      </c>
      <c r="E533" s="152">
        <v>54483.062400000003</v>
      </c>
      <c r="F533" s="75"/>
      <c r="G533" s="341"/>
      <c r="H533" s="341"/>
      <c r="I533" s="1"/>
      <c r="J533" s="1"/>
      <c r="K533" s="1"/>
      <c r="L533" s="1"/>
      <c r="M533" s="1"/>
    </row>
    <row r="534" spans="1:13" x14ac:dyDescent="0.2">
      <c r="A534" s="148" t="s">
        <v>1499</v>
      </c>
      <c r="B534" s="157"/>
      <c r="C534" s="158" t="s">
        <v>480</v>
      </c>
      <c r="D534" s="159" t="s">
        <v>86</v>
      </c>
      <c r="E534" s="152">
        <v>682052.84959999996</v>
      </c>
      <c r="F534" s="75"/>
      <c r="G534" s="341"/>
      <c r="H534" s="341"/>
      <c r="I534" s="1"/>
      <c r="J534" s="1"/>
      <c r="K534" s="1"/>
      <c r="L534" s="1"/>
      <c r="M534" s="1"/>
    </row>
    <row r="535" spans="1:13" x14ac:dyDescent="0.2">
      <c r="A535" s="148" t="s">
        <v>1500</v>
      </c>
      <c r="B535" s="149"/>
      <c r="C535" s="160" t="s">
        <v>481</v>
      </c>
      <c r="D535" s="151" t="s">
        <v>86</v>
      </c>
      <c r="E535" s="152">
        <v>3919746.9072000002</v>
      </c>
      <c r="F535" s="75"/>
      <c r="G535" s="341"/>
      <c r="H535" s="341"/>
      <c r="I535" s="1"/>
      <c r="J535" s="1"/>
      <c r="K535" s="1"/>
      <c r="L535" s="1"/>
      <c r="M535" s="1"/>
    </row>
    <row r="536" spans="1:13" ht="25.5" x14ac:dyDescent="0.2">
      <c r="A536" s="148" t="s">
        <v>1501</v>
      </c>
      <c r="B536" s="149"/>
      <c r="C536" s="153" t="s">
        <v>171</v>
      </c>
      <c r="D536" s="151" t="s">
        <v>86</v>
      </c>
      <c r="E536" s="152">
        <v>447971.84639999998</v>
      </c>
      <c r="F536" s="75"/>
      <c r="G536" s="341"/>
      <c r="H536" s="341"/>
      <c r="I536" s="1"/>
      <c r="J536" s="1"/>
      <c r="K536" s="1"/>
      <c r="L536" s="1"/>
      <c r="M536" s="1"/>
    </row>
    <row r="537" spans="1:13" x14ac:dyDescent="0.2">
      <c r="A537" s="148" t="s">
        <v>1502</v>
      </c>
      <c r="B537" s="149"/>
      <c r="C537" s="153" t="s">
        <v>351</v>
      </c>
      <c r="D537" s="162" t="s">
        <v>174</v>
      </c>
      <c r="E537" s="152">
        <v>26636.388800000001</v>
      </c>
      <c r="F537" s="75"/>
      <c r="G537" s="341"/>
      <c r="H537" s="341"/>
      <c r="I537" s="1"/>
      <c r="J537" s="1"/>
      <c r="K537" s="1"/>
      <c r="L537" s="1"/>
      <c r="M537" s="1"/>
    </row>
    <row r="538" spans="1:13" x14ac:dyDescent="0.2">
      <c r="A538" s="148" t="s">
        <v>1503</v>
      </c>
      <c r="B538" s="149"/>
      <c r="C538" s="150" t="s">
        <v>482</v>
      </c>
      <c r="D538" s="151" t="s">
        <v>86</v>
      </c>
      <c r="E538" s="152">
        <v>273916.92</v>
      </c>
      <c r="F538" s="75"/>
      <c r="G538" s="341"/>
      <c r="H538" s="341"/>
      <c r="I538" s="1"/>
      <c r="J538" s="1"/>
      <c r="K538" s="1"/>
      <c r="L538" s="1"/>
      <c r="M538" s="1"/>
    </row>
    <row r="539" spans="1:13" x14ac:dyDescent="0.2">
      <c r="A539" s="148" t="s">
        <v>1504</v>
      </c>
      <c r="B539" s="149"/>
      <c r="C539" s="150" t="s">
        <v>293</v>
      </c>
      <c r="D539" s="151" t="s">
        <v>86</v>
      </c>
      <c r="E539" s="152">
        <v>150654.58720000001</v>
      </c>
      <c r="F539" s="75"/>
      <c r="G539" s="341"/>
      <c r="H539" s="341"/>
      <c r="I539" s="1"/>
      <c r="J539" s="1"/>
      <c r="K539" s="1"/>
      <c r="L539" s="1"/>
      <c r="M539" s="1"/>
    </row>
    <row r="540" spans="1:13" x14ac:dyDescent="0.2">
      <c r="A540" s="148" t="s">
        <v>1505</v>
      </c>
      <c r="B540" s="149"/>
      <c r="C540" s="150" t="s">
        <v>483</v>
      </c>
      <c r="D540" s="151" t="s">
        <v>86</v>
      </c>
      <c r="E540" s="152">
        <v>105457.87360000001</v>
      </c>
      <c r="F540" s="75"/>
      <c r="G540" s="341"/>
      <c r="H540" s="341"/>
      <c r="I540" s="1"/>
      <c r="J540" s="1"/>
      <c r="K540" s="1"/>
      <c r="L540" s="1"/>
      <c r="M540" s="1"/>
    </row>
    <row r="541" spans="1:13" x14ac:dyDescent="0.2">
      <c r="A541" s="148" t="s">
        <v>1506</v>
      </c>
      <c r="B541" s="149"/>
      <c r="C541" s="153" t="s">
        <v>484</v>
      </c>
      <c r="D541" s="151" t="s">
        <v>86</v>
      </c>
      <c r="E541" s="152">
        <v>290576.33280000003</v>
      </c>
      <c r="F541" s="75"/>
      <c r="G541" s="341"/>
      <c r="H541" s="341"/>
      <c r="I541" s="1"/>
      <c r="J541" s="1"/>
      <c r="K541" s="1"/>
      <c r="L541" s="1"/>
      <c r="M541" s="1"/>
    </row>
    <row r="542" spans="1:13" x14ac:dyDescent="0.2">
      <c r="A542" s="148" t="s">
        <v>1507</v>
      </c>
      <c r="B542" s="149"/>
      <c r="C542" s="150" t="s">
        <v>485</v>
      </c>
      <c r="D542" s="151" t="s">
        <v>86</v>
      </c>
      <c r="E542" s="152">
        <v>56153.390400000004</v>
      </c>
      <c r="F542" s="75"/>
      <c r="G542" s="341"/>
      <c r="H542" s="341"/>
      <c r="I542" s="1"/>
      <c r="J542" s="1"/>
      <c r="K542" s="1"/>
      <c r="L542" s="1"/>
      <c r="M542" s="1"/>
    </row>
    <row r="543" spans="1:13" x14ac:dyDescent="0.2">
      <c r="A543" s="148" t="s">
        <v>1508</v>
      </c>
      <c r="B543" s="149"/>
      <c r="C543" s="150" t="s">
        <v>486</v>
      </c>
      <c r="D543" s="151" t="s">
        <v>86</v>
      </c>
      <c r="E543" s="152">
        <v>510854.91519999999</v>
      </c>
      <c r="F543" s="75"/>
      <c r="G543" s="341"/>
      <c r="H543" s="341"/>
      <c r="I543" s="1"/>
      <c r="J543" s="1"/>
      <c r="K543" s="1"/>
      <c r="L543" s="1"/>
      <c r="M543" s="1"/>
    </row>
    <row r="544" spans="1:13" x14ac:dyDescent="0.2">
      <c r="A544" s="148" t="s">
        <v>1509</v>
      </c>
      <c r="B544" s="149"/>
      <c r="C544" s="150" t="s">
        <v>487</v>
      </c>
      <c r="D544" s="151" t="s">
        <v>86</v>
      </c>
      <c r="E544" s="152">
        <v>1095666.5552000001</v>
      </c>
      <c r="F544" s="75"/>
      <c r="G544" s="341"/>
      <c r="H544" s="341"/>
      <c r="I544" s="1"/>
      <c r="J544" s="1"/>
      <c r="K544" s="1"/>
      <c r="L544" s="1"/>
      <c r="M544" s="1"/>
    </row>
    <row r="545" spans="1:13" x14ac:dyDescent="0.2">
      <c r="A545" s="148" t="s">
        <v>1510</v>
      </c>
      <c r="B545" s="149"/>
      <c r="C545" s="150" t="s">
        <v>488</v>
      </c>
      <c r="D545" s="151" t="s">
        <v>86</v>
      </c>
      <c r="E545" s="152">
        <v>1218928.888</v>
      </c>
      <c r="F545" s="75"/>
      <c r="G545" s="341"/>
      <c r="H545" s="341"/>
      <c r="I545" s="1"/>
      <c r="J545" s="1"/>
      <c r="K545" s="1"/>
      <c r="L545" s="1"/>
      <c r="M545" s="1"/>
    </row>
    <row r="546" spans="1:13" x14ac:dyDescent="0.2">
      <c r="A546" s="163" t="s">
        <v>1511</v>
      </c>
      <c r="B546" s="154"/>
      <c r="C546" s="164" t="s">
        <v>469</v>
      </c>
      <c r="D546" s="156" t="s">
        <v>86</v>
      </c>
      <c r="E546" s="152">
        <v>2054375.2128000001</v>
      </c>
      <c r="F546" s="75"/>
      <c r="G546" s="341"/>
      <c r="H546" s="341"/>
      <c r="I546" s="1"/>
      <c r="J546" s="1"/>
      <c r="K546" s="1"/>
      <c r="L546" s="1"/>
      <c r="M546" s="1"/>
    </row>
    <row r="547" spans="1:13" x14ac:dyDescent="0.2">
      <c r="A547" s="148" t="s">
        <v>1512</v>
      </c>
      <c r="B547" s="165"/>
      <c r="C547" s="166" t="s">
        <v>1513</v>
      </c>
      <c r="D547" s="167" t="s">
        <v>86</v>
      </c>
      <c r="E547" s="152">
        <v>78736</v>
      </c>
      <c r="F547" s="75"/>
      <c r="G547" s="341"/>
      <c r="H547" s="341"/>
      <c r="I547" s="1"/>
      <c r="J547" s="1"/>
      <c r="K547" s="1"/>
      <c r="L547" s="1"/>
      <c r="M547" s="1"/>
    </row>
    <row r="548" spans="1:13" x14ac:dyDescent="0.2">
      <c r="A548" s="163" t="s">
        <v>1514</v>
      </c>
      <c r="B548" s="165"/>
      <c r="C548" s="166" t="s">
        <v>1515</v>
      </c>
      <c r="D548" s="167" t="s">
        <v>86</v>
      </c>
      <c r="E548" s="152">
        <v>21371.200000000001</v>
      </c>
      <c r="F548" s="75"/>
      <c r="G548" s="341"/>
      <c r="H548" s="341"/>
      <c r="I548" s="1"/>
      <c r="J548" s="1"/>
      <c r="K548" s="1"/>
      <c r="L548" s="1"/>
      <c r="M548" s="1"/>
    </row>
    <row r="549" spans="1:13" x14ac:dyDescent="0.2">
      <c r="A549" s="148" t="s">
        <v>1516</v>
      </c>
      <c r="B549" s="165"/>
      <c r="C549" s="166" t="s">
        <v>1517</v>
      </c>
      <c r="D549" s="167" t="s">
        <v>86</v>
      </c>
      <c r="E549" s="152">
        <v>629888</v>
      </c>
      <c r="F549" s="75"/>
      <c r="G549" s="341"/>
      <c r="H549" s="341"/>
      <c r="I549" s="1"/>
      <c r="J549" s="1"/>
      <c r="K549" s="1"/>
      <c r="L549" s="1"/>
      <c r="M549" s="1"/>
    </row>
    <row r="550" spans="1:13" x14ac:dyDescent="0.2">
      <c r="A550" s="163" t="s">
        <v>1518</v>
      </c>
      <c r="B550" s="165"/>
      <c r="C550" s="166" t="s">
        <v>1519</v>
      </c>
      <c r="D550" s="167" t="s">
        <v>86</v>
      </c>
      <c r="E550" s="152">
        <v>78736</v>
      </c>
      <c r="F550" s="75"/>
      <c r="G550" s="341"/>
      <c r="H550" s="341"/>
      <c r="I550" s="1"/>
      <c r="J550" s="1"/>
      <c r="K550" s="1"/>
      <c r="L550" s="1"/>
      <c r="M550" s="1"/>
    </row>
    <row r="551" spans="1:13" x14ac:dyDescent="0.2">
      <c r="A551" s="148" t="s">
        <v>1520</v>
      </c>
      <c r="B551" s="165"/>
      <c r="C551" s="166" t="s">
        <v>1521</v>
      </c>
      <c r="D551" s="167" t="s">
        <v>86</v>
      </c>
      <c r="E551" s="152">
        <v>562400</v>
      </c>
      <c r="F551" s="75"/>
      <c r="G551" s="341"/>
      <c r="H551" s="341"/>
      <c r="I551" s="1"/>
      <c r="J551" s="1"/>
      <c r="K551" s="1"/>
      <c r="L551" s="1"/>
      <c r="M551" s="1"/>
    </row>
    <row r="552" spans="1:13" x14ac:dyDescent="0.2">
      <c r="A552" s="163" t="s">
        <v>1522</v>
      </c>
      <c r="B552" s="165"/>
      <c r="C552" s="166" t="s">
        <v>1523</v>
      </c>
      <c r="D552" s="167" t="s">
        <v>86</v>
      </c>
      <c r="E552" s="152">
        <v>416176</v>
      </c>
      <c r="F552" s="75"/>
      <c r="G552" s="341"/>
      <c r="H552" s="341"/>
      <c r="I552" s="1"/>
      <c r="J552" s="1"/>
      <c r="K552" s="1"/>
      <c r="L552" s="1"/>
      <c r="M552" s="1"/>
    </row>
    <row r="553" spans="1:13" x14ac:dyDescent="0.2">
      <c r="A553" s="568"/>
      <c r="B553" s="569"/>
      <c r="C553" s="569"/>
      <c r="D553" s="342"/>
      <c r="E553" s="342"/>
      <c r="F553" s="75"/>
      <c r="G553" s="341"/>
      <c r="H553" s="341"/>
      <c r="I553" s="1"/>
      <c r="J553" s="1"/>
      <c r="K553" s="1"/>
      <c r="L553" s="1"/>
      <c r="M553" s="1"/>
    </row>
    <row r="554" spans="1:13" x14ac:dyDescent="0.2">
      <c r="A554" s="401" t="s">
        <v>2452</v>
      </c>
      <c r="B554" s="402"/>
      <c r="C554" s="402"/>
      <c r="D554" s="402"/>
      <c r="E554" s="403"/>
      <c r="F554" s="75"/>
      <c r="G554" s="341"/>
      <c r="H554" s="341"/>
      <c r="I554" s="1"/>
      <c r="J554" s="1"/>
      <c r="K554" s="1"/>
      <c r="L554" s="1"/>
      <c r="M554" s="1"/>
    </row>
    <row r="555" spans="1:13" ht="25.5" x14ac:dyDescent="0.2">
      <c r="A555" s="168" t="s">
        <v>83</v>
      </c>
      <c r="B555" s="169" t="s">
        <v>84</v>
      </c>
      <c r="C555" s="169" t="s">
        <v>85</v>
      </c>
      <c r="D555" s="169" t="s">
        <v>86</v>
      </c>
      <c r="E555" s="170" t="s">
        <v>87</v>
      </c>
      <c r="F555" s="75"/>
      <c r="G555" s="341"/>
      <c r="H555" s="341"/>
      <c r="I555" s="1"/>
      <c r="J555" s="1"/>
      <c r="K555" s="1"/>
      <c r="L555" s="1"/>
      <c r="M555" s="1"/>
    </row>
    <row r="556" spans="1:13" x14ac:dyDescent="0.2">
      <c r="A556" s="171" t="s">
        <v>1524</v>
      </c>
      <c r="B556" s="172"/>
      <c r="C556" s="173" t="s">
        <v>489</v>
      </c>
      <c r="D556" s="174" t="s">
        <v>86</v>
      </c>
      <c r="E556" s="175">
        <v>877782.67200000002</v>
      </c>
      <c r="F556" s="75"/>
      <c r="G556" s="341"/>
      <c r="H556" s="341"/>
      <c r="I556" s="1"/>
      <c r="J556" s="1"/>
      <c r="K556" s="1"/>
      <c r="L556" s="1"/>
      <c r="M556" s="1"/>
    </row>
    <row r="557" spans="1:13" x14ac:dyDescent="0.2">
      <c r="A557" s="171" t="s">
        <v>1525</v>
      </c>
      <c r="B557" s="172"/>
      <c r="C557" s="176" t="s">
        <v>371</v>
      </c>
      <c r="D557" s="174" t="s">
        <v>86</v>
      </c>
      <c r="E557" s="175">
        <v>1383279.04</v>
      </c>
      <c r="F557" s="75"/>
      <c r="G557" s="341"/>
      <c r="H557" s="341"/>
      <c r="I557" s="1"/>
      <c r="J557" s="1"/>
      <c r="K557" s="1"/>
      <c r="L557" s="1"/>
      <c r="M557" s="1"/>
    </row>
    <row r="558" spans="1:13" x14ac:dyDescent="0.2">
      <c r="A558" s="171" t="s">
        <v>1526</v>
      </c>
      <c r="B558" s="172"/>
      <c r="C558" s="176" t="s">
        <v>762</v>
      </c>
      <c r="D558" s="174" t="s">
        <v>86</v>
      </c>
      <c r="E558" s="175">
        <v>847514.304</v>
      </c>
      <c r="F558" s="75"/>
      <c r="G558" s="341"/>
      <c r="H558" s="341"/>
      <c r="I558" s="1"/>
      <c r="J558" s="1"/>
      <c r="K558" s="1"/>
      <c r="L558" s="1"/>
      <c r="M558" s="1"/>
    </row>
    <row r="559" spans="1:13" x14ac:dyDescent="0.2">
      <c r="A559" s="171" t="s">
        <v>1527</v>
      </c>
      <c r="B559" s="177"/>
      <c r="C559" s="176" t="s">
        <v>103</v>
      </c>
      <c r="D559" s="174" t="s">
        <v>86</v>
      </c>
      <c r="E559" s="175">
        <v>810792.9584</v>
      </c>
      <c r="F559" s="75"/>
      <c r="G559" s="341"/>
      <c r="H559" s="341"/>
      <c r="I559" s="1"/>
      <c r="J559" s="1"/>
      <c r="K559" s="1"/>
      <c r="L559" s="1"/>
      <c r="M559" s="1"/>
    </row>
    <row r="560" spans="1:13" x14ac:dyDescent="0.2">
      <c r="A560" s="171" t="s">
        <v>1528</v>
      </c>
      <c r="B560" s="177"/>
      <c r="C560" s="176" t="s">
        <v>373</v>
      </c>
      <c r="D560" s="174" t="s">
        <v>86</v>
      </c>
      <c r="E560" s="175">
        <v>2878863.736</v>
      </c>
      <c r="F560" s="75"/>
      <c r="G560" s="341"/>
      <c r="H560" s="341"/>
      <c r="I560" s="1"/>
      <c r="J560" s="1"/>
      <c r="K560" s="1"/>
      <c r="L560" s="1"/>
      <c r="M560" s="1"/>
    </row>
    <row r="561" spans="1:13" x14ac:dyDescent="0.2">
      <c r="A561" s="171" t="s">
        <v>1529</v>
      </c>
      <c r="B561" s="177"/>
      <c r="C561" s="176" t="s">
        <v>474</v>
      </c>
      <c r="D561" s="174" t="s">
        <v>86</v>
      </c>
      <c r="E561" s="175">
        <v>2051635.2</v>
      </c>
      <c r="F561" s="75"/>
      <c r="G561" s="341"/>
      <c r="H561" s="341"/>
      <c r="I561" s="1"/>
      <c r="J561" s="1"/>
      <c r="K561" s="1"/>
      <c r="L561" s="1"/>
      <c r="M561" s="1"/>
    </row>
    <row r="562" spans="1:13" x14ac:dyDescent="0.2">
      <c r="A562" s="171" t="s">
        <v>1530</v>
      </c>
      <c r="B562" s="172" t="s">
        <v>761</v>
      </c>
      <c r="C562" s="176" t="s">
        <v>490</v>
      </c>
      <c r="D562" s="174" t="s">
        <v>86</v>
      </c>
      <c r="E562" s="175">
        <v>52044.495999999999</v>
      </c>
      <c r="F562" s="75"/>
      <c r="G562" s="341"/>
      <c r="H562" s="341"/>
      <c r="I562" s="1"/>
      <c r="J562" s="1"/>
      <c r="K562" s="1"/>
      <c r="L562" s="1"/>
      <c r="M562" s="1"/>
    </row>
    <row r="563" spans="1:13" x14ac:dyDescent="0.2">
      <c r="A563" s="171" t="s">
        <v>1531</v>
      </c>
      <c r="B563" s="177"/>
      <c r="C563" s="176" t="s">
        <v>125</v>
      </c>
      <c r="D563" s="174" t="s">
        <v>86</v>
      </c>
      <c r="E563" s="175">
        <v>639595.02399999998</v>
      </c>
      <c r="F563" s="75"/>
      <c r="G563" s="341"/>
      <c r="H563" s="341"/>
      <c r="I563" s="1"/>
      <c r="J563" s="1"/>
      <c r="K563" s="1"/>
      <c r="L563" s="1"/>
      <c r="M563" s="1"/>
    </row>
    <row r="564" spans="1:13" x14ac:dyDescent="0.2">
      <c r="A564" s="171" t="s">
        <v>1532</v>
      </c>
      <c r="B564" s="177"/>
      <c r="C564" s="176" t="s">
        <v>248</v>
      </c>
      <c r="D564" s="174" t="s">
        <v>86</v>
      </c>
      <c r="E564" s="175">
        <v>432788.17119999998</v>
      </c>
      <c r="F564" s="75"/>
      <c r="G564" s="341"/>
      <c r="H564" s="341"/>
      <c r="I564" s="1"/>
      <c r="J564" s="1"/>
      <c r="K564" s="1"/>
      <c r="L564" s="1"/>
      <c r="M564" s="1"/>
    </row>
    <row r="565" spans="1:13" x14ac:dyDescent="0.2">
      <c r="A565" s="171" t="s">
        <v>1533</v>
      </c>
      <c r="B565" s="177"/>
      <c r="C565" s="176" t="s">
        <v>391</v>
      </c>
      <c r="D565" s="174" t="s">
        <v>86</v>
      </c>
      <c r="E565" s="175">
        <v>1501063.5967999999</v>
      </c>
      <c r="F565" s="75"/>
      <c r="G565" s="341"/>
      <c r="H565" s="341"/>
      <c r="I565" s="1"/>
      <c r="J565" s="1"/>
      <c r="K565" s="1"/>
      <c r="L565" s="1"/>
      <c r="M565" s="1"/>
    </row>
    <row r="566" spans="1:13" x14ac:dyDescent="0.2">
      <c r="A566" s="171" t="s">
        <v>1534</v>
      </c>
      <c r="B566" s="172"/>
      <c r="C566" s="178" t="s">
        <v>254</v>
      </c>
      <c r="D566" s="174" t="s">
        <v>86</v>
      </c>
      <c r="E566" s="175">
        <v>121073.47200000001</v>
      </c>
      <c r="F566" s="75"/>
      <c r="G566" s="341"/>
      <c r="H566" s="341"/>
      <c r="I566" s="1"/>
      <c r="J566" s="1"/>
      <c r="K566" s="1"/>
      <c r="L566" s="1"/>
      <c r="M566" s="1"/>
    </row>
    <row r="567" spans="1:13" x14ac:dyDescent="0.2">
      <c r="A567" s="171" t="s">
        <v>1535</v>
      </c>
      <c r="B567" s="177"/>
      <c r="C567" s="176" t="s">
        <v>491</v>
      </c>
      <c r="D567" s="174" t="s">
        <v>86</v>
      </c>
      <c r="E567" s="175">
        <v>2172158.6447999999</v>
      </c>
      <c r="F567" s="75"/>
      <c r="G567" s="341"/>
      <c r="H567" s="341"/>
      <c r="I567" s="1"/>
      <c r="J567" s="1"/>
      <c r="K567" s="1"/>
      <c r="L567" s="1"/>
      <c r="M567" s="1"/>
    </row>
    <row r="568" spans="1:13" x14ac:dyDescent="0.2">
      <c r="A568" s="171" t="s">
        <v>1536</v>
      </c>
      <c r="B568" s="172"/>
      <c r="C568" s="176" t="s">
        <v>760</v>
      </c>
      <c r="D568" s="174" t="s">
        <v>86</v>
      </c>
      <c r="E568" s="175">
        <v>2288288.6208000001</v>
      </c>
      <c r="F568" s="75"/>
      <c r="G568" s="341"/>
      <c r="H568" s="341"/>
      <c r="I568" s="1"/>
      <c r="J568" s="1"/>
      <c r="K568" s="1"/>
      <c r="L568" s="1"/>
      <c r="M568" s="1"/>
    </row>
    <row r="569" spans="1:13" x14ac:dyDescent="0.2">
      <c r="A569" s="171" t="s">
        <v>1537</v>
      </c>
      <c r="B569" s="172"/>
      <c r="C569" s="176" t="s">
        <v>759</v>
      </c>
      <c r="D569" s="174" t="s">
        <v>86</v>
      </c>
      <c r="E569" s="175">
        <v>411649.80479999998</v>
      </c>
      <c r="F569" s="75"/>
      <c r="G569" s="341"/>
      <c r="H569" s="341"/>
      <c r="I569" s="1"/>
      <c r="J569" s="1"/>
      <c r="K569" s="1"/>
      <c r="L569" s="1"/>
      <c r="M569" s="1"/>
    </row>
    <row r="570" spans="1:13" x14ac:dyDescent="0.2">
      <c r="A570" s="171" t="s">
        <v>1538</v>
      </c>
      <c r="B570" s="172">
        <v>5730135</v>
      </c>
      <c r="C570" s="176" t="s">
        <v>345</v>
      </c>
      <c r="D570" s="174" t="s">
        <v>86</v>
      </c>
      <c r="E570" s="175">
        <v>82174.513600000006</v>
      </c>
      <c r="F570" s="75"/>
      <c r="G570" s="341"/>
      <c r="H570" s="341"/>
      <c r="I570" s="1"/>
      <c r="J570" s="1"/>
      <c r="K570" s="1"/>
      <c r="L570" s="1"/>
      <c r="M570" s="1"/>
    </row>
    <row r="571" spans="1:13" x14ac:dyDescent="0.2">
      <c r="A571" s="171" t="s">
        <v>1539</v>
      </c>
      <c r="B571" s="172">
        <v>5730100</v>
      </c>
      <c r="C571" s="176" t="s">
        <v>346</v>
      </c>
      <c r="D571" s="174" t="s">
        <v>86</v>
      </c>
      <c r="E571" s="175">
        <v>150654.58720000001</v>
      </c>
      <c r="F571" s="75"/>
      <c r="G571" s="341"/>
      <c r="H571" s="341"/>
      <c r="I571" s="1"/>
      <c r="J571" s="1"/>
      <c r="K571" s="1"/>
      <c r="L571" s="1"/>
      <c r="M571" s="1"/>
    </row>
    <row r="572" spans="1:13" x14ac:dyDescent="0.2">
      <c r="A572" s="171" t="s">
        <v>1540</v>
      </c>
      <c r="B572" s="179" t="s">
        <v>492</v>
      </c>
      <c r="C572" s="176" t="s">
        <v>347</v>
      </c>
      <c r="D572" s="174" t="s">
        <v>86</v>
      </c>
      <c r="E572" s="175">
        <v>146545.69279999999</v>
      </c>
      <c r="F572" s="75"/>
      <c r="G572" s="341"/>
      <c r="H572" s="341"/>
      <c r="I572" s="1"/>
      <c r="J572" s="1"/>
      <c r="K572" s="1"/>
      <c r="L572" s="1"/>
      <c r="M572" s="1"/>
    </row>
    <row r="573" spans="1:13" x14ac:dyDescent="0.2">
      <c r="A573" s="171" t="s">
        <v>1541</v>
      </c>
      <c r="B573" s="179" t="s">
        <v>493</v>
      </c>
      <c r="C573" s="176" t="s">
        <v>348</v>
      </c>
      <c r="D573" s="174" t="s">
        <v>86</v>
      </c>
      <c r="E573" s="175">
        <v>113675.6624</v>
      </c>
      <c r="F573" s="75"/>
      <c r="G573" s="341"/>
      <c r="H573" s="341"/>
      <c r="I573" s="1"/>
      <c r="J573" s="1"/>
      <c r="K573" s="1"/>
      <c r="L573" s="1"/>
      <c r="M573" s="1"/>
    </row>
    <row r="574" spans="1:13" x14ac:dyDescent="0.2">
      <c r="A574" s="171" t="s">
        <v>1542</v>
      </c>
      <c r="B574" s="172"/>
      <c r="C574" s="173" t="s">
        <v>494</v>
      </c>
      <c r="D574" s="174" t="s">
        <v>86</v>
      </c>
      <c r="E574" s="175">
        <v>181610.20800000001</v>
      </c>
      <c r="F574" s="75"/>
      <c r="G574" s="341"/>
      <c r="H574" s="341"/>
      <c r="I574" s="1"/>
      <c r="J574" s="1"/>
      <c r="K574" s="1"/>
      <c r="L574" s="1"/>
      <c r="M574" s="1"/>
    </row>
    <row r="575" spans="1:13" x14ac:dyDescent="0.2">
      <c r="A575" s="171" t="s">
        <v>1543</v>
      </c>
      <c r="B575" s="172"/>
      <c r="C575" s="178" t="s">
        <v>283</v>
      </c>
      <c r="D575" s="174" t="s">
        <v>86</v>
      </c>
      <c r="E575" s="175">
        <v>54483.062400000003</v>
      </c>
      <c r="F575" s="75"/>
      <c r="G575" s="341"/>
      <c r="H575" s="341"/>
      <c r="I575" s="1"/>
      <c r="J575" s="1"/>
      <c r="K575" s="1"/>
      <c r="L575" s="1"/>
      <c r="M575" s="1"/>
    </row>
    <row r="576" spans="1:13" x14ac:dyDescent="0.2">
      <c r="A576" s="171" t="s">
        <v>1544</v>
      </c>
      <c r="B576" s="177"/>
      <c r="C576" s="176" t="s">
        <v>160</v>
      </c>
      <c r="D576" s="174" t="s">
        <v>86</v>
      </c>
      <c r="E576" s="175">
        <v>3813814.3680000002</v>
      </c>
      <c r="F576" s="75"/>
      <c r="G576" s="341"/>
      <c r="H576" s="341"/>
      <c r="I576" s="1"/>
      <c r="J576" s="1"/>
      <c r="K576" s="1"/>
      <c r="L576" s="1"/>
      <c r="M576" s="1"/>
    </row>
    <row r="577" spans="1:13" x14ac:dyDescent="0.2">
      <c r="A577" s="171" t="s">
        <v>1545</v>
      </c>
      <c r="B577" s="177"/>
      <c r="C577" s="176" t="s">
        <v>481</v>
      </c>
      <c r="D577" s="174" t="s">
        <v>86</v>
      </c>
      <c r="E577" s="175">
        <v>3919746.9072000002</v>
      </c>
      <c r="F577" s="75"/>
      <c r="G577" s="341"/>
      <c r="H577" s="341"/>
      <c r="I577" s="1"/>
      <c r="J577" s="1"/>
      <c r="K577" s="1"/>
      <c r="L577" s="1"/>
      <c r="M577" s="1"/>
    </row>
    <row r="578" spans="1:13" x14ac:dyDescent="0.2">
      <c r="A578" s="171" t="s">
        <v>1546</v>
      </c>
      <c r="B578" s="172"/>
      <c r="C578" s="176" t="s">
        <v>418</v>
      </c>
      <c r="D578" s="174" t="s">
        <v>86</v>
      </c>
      <c r="E578" s="175">
        <v>246524.66560000001</v>
      </c>
      <c r="F578" s="75"/>
      <c r="G578" s="341"/>
      <c r="H578" s="341"/>
      <c r="I578" s="1"/>
      <c r="J578" s="1"/>
      <c r="K578" s="1"/>
      <c r="L578" s="1"/>
      <c r="M578" s="1"/>
    </row>
    <row r="579" spans="1:13" x14ac:dyDescent="0.2">
      <c r="A579" s="171" t="s">
        <v>1547</v>
      </c>
      <c r="B579" s="172"/>
      <c r="C579" s="176" t="s">
        <v>418</v>
      </c>
      <c r="D579" s="174" t="s">
        <v>86</v>
      </c>
      <c r="E579" s="175">
        <v>230039.5968</v>
      </c>
      <c r="F579" s="75"/>
      <c r="G579" s="341"/>
      <c r="H579" s="341"/>
      <c r="I579" s="1"/>
      <c r="J579" s="1"/>
      <c r="K579" s="1"/>
      <c r="L579" s="1"/>
      <c r="M579" s="1"/>
    </row>
    <row r="580" spans="1:13" x14ac:dyDescent="0.2">
      <c r="A580" s="171" t="s">
        <v>1548</v>
      </c>
      <c r="B580" s="172"/>
      <c r="C580" s="173" t="s">
        <v>495</v>
      </c>
      <c r="D580" s="174" t="s">
        <v>86</v>
      </c>
      <c r="E580" s="175">
        <v>60536.736000000004</v>
      </c>
      <c r="F580" s="75"/>
      <c r="G580" s="341"/>
      <c r="H580" s="341"/>
      <c r="I580" s="1"/>
      <c r="J580" s="1"/>
      <c r="K580" s="1"/>
      <c r="L580" s="1"/>
      <c r="M580" s="1"/>
    </row>
    <row r="581" spans="1:13" ht="25.5" x14ac:dyDescent="0.2">
      <c r="A581" s="171" t="s">
        <v>1549</v>
      </c>
      <c r="B581" s="172"/>
      <c r="C581" s="178" t="s">
        <v>171</v>
      </c>
      <c r="D581" s="174" t="s">
        <v>86</v>
      </c>
      <c r="E581" s="175">
        <v>447971.84639999998</v>
      </c>
      <c r="F581" s="75"/>
      <c r="G581" s="341"/>
      <c r="H581" s="341"/>
      <c r="I581" s="1"/>
      <c r="J581" s="1"/>
      <c r="K581" s="1"/>
      <c r="L581" s="1"/>
      <c r="M581" s="1"/>
    </row>
    <row r="582" spans="1:13" x14ac:dyDescent="0.2">
      <c r="A582" s="171" t="s">
        <v>1550</v>
      </c>
      <c r="B582" s="172"/>
      <c r="C582" s="178" t="s">
        <v>351</v>
      </c>
      <c r="D582" s="174" t="s">
        <v>86</v>
      </c>
      <c r="E582" s="175">
        <v>26636.388800000001</v>
      </c>
      <c r="F582" s="75"/>
      <c r="G582" s="341"/>
      <c r="H582" s="341"/>
      <c r="I582" s="1"/>
      <c r="J582" s="1"/>
      <c r="K582" s="1"/>
      <c r="L582" s="1"/>
      <c r="M582" s="1"/>
    </row>
    <row r="583" spans="1:13" x14ac:dyDescent="0.2">
      <c r="A583" s="171" t="s">
        <v>1551</v>
      </c>
      <c r="B583" s="172"/>
      <c r="C583" s="176" t="s">
        <v>496</v>
      </c>
      <c r="D583" s="174" t="s">
        <v>86</v>
      </c>
      <c r="E583" s="175">
        <v>520441.58559999999</v>
      </c>
      <c r="F583" s="75"/>
      <c r="G583" s="341"/>
      <c r="H583" s="341"/>
      <c r="I583" s="1"/>
      <c r="J583" s="1"/>
      <c r="K583" s="1"/>
      <c r="L583" s="1"/>
      <c r="M583" s="1"/>
    </row>
    <row r="584" spans="1:13" x14ac:dyDescent="0.2">
      <c r="A584" s="171" t="s">
        <v>1552</v>
      </c>
      <c r="B584" s="172"/>
      <c r="C584" s="176" t="s">
        <v>497</v>
      </c>
      <c r="D584" s="174" t="s">
        <v>86</v>
      </c>
      <c r="E584" s="175">
        <v>150654.58720000001</v>
      </c>
      <c r="F584" s="75"/>
      <c r="G584" s="341"/>
      <c r="H584" s="341"/>
      <c r="I584" s="1"/>
      <c r="J584" s="1"/>
      <c r="K584" s="1"/>
      <c r="L584" s="1"/>
      <c r="M584" s="1"/>
    </row>
    <row r="585" spans="1:13" x14ac:dyDescent="0.2">
      <c r="A585" s="171" t="s">
        <v>1553</v>
      </c>
      <c r="B585" s="172"/>
      <c r="C585" s="173" t="s">
        <v>498</v>
      </c>
      <c r="D585" s="174" t="s">
        <v>86</v>
      </c>
      <c r="E585" s="175">
        <v>1937175.5520000001</v>
      </c>
      <c r="F585" s="75"/>
      <c r="G585" s="341"/>
      <c r="H585" s="341"/>
      <c r="I585" s="1"/>
      <c r="J585" s="1"/>
      <c r="K585" s="1"/>
      <c r="L585" s="1"/>
      <c r="M585" s="1"/>
    </row>
    <row r="586" spans="1:13" x14ac:dyDescent="0.2">
      <c r="A586" s="171" t="s">
        <v>1554</v>
      </c>
      <c r="B586" s="172"/>
      <c r="C586" s="176" t="s">
        <v>758</v>
      </c>
      <c r="D586" s="174" t="s">
        <v>86</v>
      </c>
      <c r="E586" s="175">
        <v>460079.1936</v>
      </c>
      <c r="F586" s="75"/>
      <c r="G586" s="341"/>
      <c r="H586" s="341"/>
      <c r="I586" s="1"/>
      <c r="J586" s="1"/>
      <c r="K586" s="1"/>
      <c r="L586" s="1"/>
      <c r="M586" s="1"/>
    </row>
    <row r="587" spans="1:13" x14ac:dyDescent="0.2">
      <c r="A587" s="171" t="s">
        <v>1555</v>
      </c>
      <c r="B587" s="172"/>
      <c r="C587" s="176" t="s">
        <v>499</v>
      </c>
      <c r="D587" s="174" t="s">
        <v>86</v>
      </c>
      <c r="E587" s="175">
        <v>4090944.8415999999</v>
      </c>
      <c r="F587" s="75"/>
      <c r="G587" s="341"/>
      <c r="H587" s="341"/>
      <c r="I587" s="1"/>
      <c r="J587" s="1"/>
      <c r="K587" s="1"/>
      <c r="L587" s="1"/>
      <c r="M587" s="1"/>
    </row>
    <row r="588" spans="1:13" x14ac:dyDescent="0.2">
      <c r="A588" s="171" t="s">
        <v>1556</v>
      </c>
      <c r="B588" s="179" t="s">
        <v>500</v>
      </c>
      <c r="C588" s="176" t="s">
        <v>483</v>
      </c>
      <c r="D588" s="174" t="s">
        <v>86</v>
      </c>
      <c r="E588" s="175">
        <v>149284.5808</v>
      </c>
      <c r="F588" s="75"/>
      <c r="G588" s="341"/>
      <c r="H588" s="341"/>
      <c r="I588" s="1"/>
      <c r="J588" s="1"/>
      <c r="K588" s="1"/>
      <c r="L588" s="1"/>
      <c r="M588" s="1"/>
    </row>
    <row r="589" spans="1:13" x14ac:dyDescent="0.2">
      <c r="A589" s="171" t="s">
        <v>1557</v>
      </c>
      <c r="B589" s="177"/>
      <c r="C589" s="176" t="s">
        <v>501</v>
      </c>
      <c r="D589" s="174" t="s">
        <v>86</v>
      </c>
      <c r="E589" s="175">
        <v>1101144.3312000001</v>
      </c>
      <c r="F589" s="75"/>
      <c r="G589" s="341"/>
      <c r="H589" s="341"/>
      <c r="I589" s="1"/>
      <c r="J589" s="1"/>
      <c r="K589" s="1"/>
      <c r="L589" s="1"/>
      <c r="M589" s="1"/>
    </row>
    <row r="590" spans="1:13" x14ac:dyDescent="0.2">
      <c r="A590" s="171" t="s">
        <v>1558</v>
      </c>
      <c r="B590" s="172"/>
      <c r="C590" s="176" t="s">
        <v>311</v>
      </c>
      <c r="D590" s="174" t="s">
        <v>86</v>
      </c>
      <c r="E590" s="175">
        <v>375327.76319999999</v>
      </c>
      <c r="F590" s="75"/>
      <c r="G590" s="341"/>
      <c r="H590" s="341"/>
      <c r="I590" s="1"/>
      <c r="J590" s="1"/>
      <c r="K590" s="1"/>
      <c r="L590" s="1"/>
      <c r="M590" s="1"/>
    </row>
    <row r="591" spans="1:13" x14ac:dyDescent="0.2">
      <c r="A591" s="171" t="s">
        <v>1559</v>
      </c>
      <c r="B591" s="172"/>
      <c r="C591" s="176" t="s">
        <v>757</v>
      </c>
      <c r="D591" s="174" t="s">
        <v>86</v>
      </c>
      <c r="E591" s="175">
        <v>83541.145600000003</v>
      </c>
      <c r="F591" s="75"/>
      <c r="G591" s="341"/>
      <c r="H591" s="341"/>
      <c r="I591" s="1"/>
      <c r="J591" s="1"/>
      <c r="K591" s="1"/>
      <c r="L591" s="1"/>
      <c r="M591" s="1"/>
    </row>
    <row r="592" spans="1:13" x14ac:dyDescent="0.2">
      <c r="A592" s="171" t="s">
        <v>1560</v>
      </c>
      <c r="B592" s="172"/>
      <c r="C592" s="173" t="s">
        <v>502</v>
      </c>
      <c r="D592" s="174" t="s">
        <v>86</v>
      </c>
      <c r="E592" s="175">
        <v>84751.430399999997</v>
      </c>
      <c r="F592" s="75"/>
      <c r="G592" s="341"/>
      <c r="H592" s="341"/>
      <c r="I592" s="1"/>
      <c r="J592" s="1"/>
      <c r="K592" s="1"/>
      <c r="L592" s="1"/>
      <c r="M592" s="1"/>
    </row>
    <row r="593" spans="1:13" x14ac:dyDescent="0.2">
      <c r="A593" s="171" t="s">
        <v>1561</v>
      </c>
      <c r="B593" s="177"/>
      <c r="C593" s="176" t="s">
        <v>190</v>
      </c>
      <c r="D593" s="174" t="s">
        <v>86</v>
      </c>
      <c r="E593" s="175">
        <v>350613.65760000004</v>
      </c>
      <c r="F593" s="75"/>
      <c r="G593" s="341"/>
      <c r="H593" s="341"/>
      <c r="I593" s="1"/>
      <c r="J593" s="1"/>
      <c r="K593" s="1"/>
      <c r="L593" s="1"/>
      <c r="M593" s="1"/>
    </row>
    <row r="594" spans="1:13" x14ac:dyDescent="0.2">
      <c r="A594" s="171" t="s">
        <v>1562</v>
      </c>
      <c r="B594" s="177"/>
      <c r="C594" s="176" t="s">
        <v>315</v>
      </c>
      <c r="D594" s="174" t="s">
        <v>86</v>
      </c>
      <c r="E594" s="175">
        <v>638226.14240000001</v>
      </c>
      <c r="F594" s="75"/>
      <c r="G594" s="341"/>
      <c r="H594" s="341"/>
      <c r="I594" s="1"/>
      <c r="J594" s="1"/>
      <c r="K594" s="1"/>
      <c r="L594" s="1"/>
      <c r="M594" s="1"/>
    </row>
    <row r="595" spans="1:13" x14ac:dyDescent="0.2">
      <c r="A595" s="171" t="s">
        <v>1563</v>
      </c>
      <c r="B595" s="177"/>
      <c r="C595" s="176" t="s">
        <v>194</v>
      </c>
      <c r="D595" s="174" t="s">
        <v>86</v>
      </c>
      <c r="E595" s="175">
        <v>591659.42240000004</v>
      </c>
      <c r="F595" s="75"/>
      <c r="G595" s="341"/>
      <c r="H595" s="341"/>
      <c r="I595" s="1"/>
      <c r="J595" s="1"/>
      <c r="K595" s="1"/>
      <c r="L595" s="1"/>
      <c r="M595" s="1"/>
    </row>
    <row r="596" spans="1:13" x14ac:dyDescent="0.2">
      <c r="A596" s="171" t="s">
        <v>1564</v>
      </c>
      <c r="B596" s="172">
        <v>5225332</v>
      </c>
      <c r="C596" s="176" t="s">
        <v>503</v>
      </c>
      <c r="D596" s="174" t="s">
        <v>86</v>
      </c>
      <c r="E596" s="175">
        <v>3666374.4591999999</v>
      </c>
      <c r="F596" s="75"/>
      <c r="G596" s="341"/>
      <c r="H596" s="341"/>
      <c r="I596" s="1"/>
      <c r="J596" s="1"/>
      <c r="K596" s="1"/>
      <c r="L596" s="1"/>
      <c r="M596" s="1"/>
    </row>
    <row r="597" spans="1:13" x14ac:dyDescent="0.2">
      <c r="A597" s="171" t="s">
        <v>1565</v>
      </c>
      <c r="B597" s="172">
        <v>5113032</v>
      </c>
      <c r="C597" s="176" t="s">
        <v>504</v>
      </c>
      <c r="D597" s="174" t="s">
        <v>86</v>
      </c>
      <c r="E597" s="175">
        <v>3890090.4304</v>
      </c>
      <c r="F597" s="75"/>
      <c r="G597" s="341"/>
      <c r="H597" s="341"/>
      <c r="I597" s="1"/>
      <c r="J597" s="1"/>
      <c r="K597" s="1"/>
      <c r="L597" s="1"/>
      <c r="M597" s="1"/>
    </row>
    <row r="598" spans="1:13" x14ac:dyDescent="0.2">
      <c r="A598" s="171" t="s">
        <v>1566</v>
      </c>
      <c r="B598" s="177"/>
      <c r="C598" s="176" t="s">
        <v>446</v>
      </c>
      <c r="D598" s="174" t="s">
        <v>86</v>
      </c>
      <c r="E598" s="175">
        <v>294460.2672</v>
      </c>
      <c r="F598" s="75"/>
      <c r="G598" s="341"/>
      <c r="H598" s="341"/>
      <c r="I598" s="1"/>
      <c r="J598" s="1"/>
      <c r="K598" s="1"/>
      <c r="L598" s="1"/>
      <c r="M598" s="1"/>
    </row>
    <row r="599" spans="1:13" x14ac:dyDescent="0.2">
      <c r="A599" s="171" t="s">
        <v>1567</v>
      </c>
      <c r="B599" s="177"/>
      <c r="C599" s="176" t="s">
        <v>202</v>
      </c>
      <c r="D599" s="174" t="s">
        <v>86</v>
      </c>
      <c r="E599" s="175">
        <v>551941.60959999997</v>
      </c>
      <c r="F599" s="75"/>
      <c r="G599" s="341"/>
      <c r="H599" s="341"/>
      <c r="I599" s="1"/>
      <c r="J599" s="1"/>
      <c r="K599" s="1"/>
      <c r="L599" s="1"/>
      <c r="M599" s="1"/>
    </row>
    <row r="600" spans="1:13" x14ac:dyDescent="0.2">
      <c r="A600" s="171" t="s">
        <v>1568</v>
      </c>
      <c r="B600" s="177"/>
      <c r="C600" s="176" t="s">
        <v>204</v>
      </c>
      <c r="D600" s="174" t="s">
        <v>86</v>
      </c>
      <c r="E600" s="175">
        <v>425940.38880000002</v>
      </c>
      <c r="F600" s="75"/>
      <c r="G600" s="341"/>
      <c r="H600" s="341"/>
      <c r="I600" s="1"/>
      <c r="J600" s="1"/>
      <c r="K600" s="1"/>
      <c r="L600" s="1"/>
      <c r="M600" s="1"/>
    </row>
    <row r="601" spans="1:13" x14ac:dyDescent="0.2">
      <c r="A601" s="171" t="s">
        <v>1569</v>
      </c>
      <c r="B601" s="172"/>
      <c r="C601" s="176" t="s">
        <v>505</v>
      </c>
      <c r="D601" s="174" t="s">
        <v>86</v>
      </c>
      <c r="E601" s="175">
        <v>883380.80160000001</v>
      </c>
      <c r="F601" s="75"/>
      <c r="G601" s="341"/>
      <c r="H601" s="341"/>
      <c r="I601" s="1"/>
      <c r="J601" s="1"/>
      <c r="K601" s="1"/>
      <c r="L601" s="1"/>
      <c r="M601" s="1"/>
    </row>
    <row r="602" spans="1:13" x14ac:dyDescent="0.2">
      <c r="A602" s="171" t="s">
        <v>1570</v>
      </c>
      <c r="B602" s="172"/>
      <c r="C602" s="176" t="s">
        <v>506</v>
      </c>
      <c r="D602" s="174" t="s">
        <v>86</v>
      </c>
      <c r="E602" s="175">
        <v>130110.1152</v>
      </c>
      <c r="F602" s="75"/>
      <c r="G602" s="341"/>
      <c r="H602" s="341"/>
      <c r="I602" s="1"/>
      <c r="J602" s="1"/>
      <c r="K602" s="1"/>
      <c r="L602" s="1"/>
      <c r="M602" s="1"/>
    </row>
    <row r="603" spans="1:13" x14ac:dyDescent="0.2">
      <c r="A603" s="171" t="s">
        <v>1571</v>
      </c>
      <c r="B603" s="177"/>
      <c r="C603" s="176" t="s">
        <v>208</v>
      </c>
      <c r="D603" s="174" t="s">
        <v>86</v>
      </c>
      <c r="E603" s="175">
        <v>149284.5808</v>
      </c>
      <c r="F603" s="75"/>
      <c r="G603" s="341"/>
      <c r="H603" s="341"/>
      <c r="I603" s="1"/>
      <c r="J603" s="1"/>
      <c r="K603" s="1"/>
      <c r="L603" s="1"/>
      <c r="M603" s="1"/>
    </row>
    <row r="604" spans="1:13" x14ac:dyDescent="0.2">
      <c r="A604" s="171" t="s">
        <v>1572</v>
      </c>
      <c r="B604" s="177"/>
      <c r="C604" s="176" t="s">
        <v>330</v>
      </c>
      <c r="D604" s="174" t="s">
        <v>86</v>
      </c>
      <c r="E604" s="175">
        <v>106827.88</v>
      </c>
      <c r="F604" s="75"/>
      <c r="G604" s="341"/>
      <c r="H604" s="341"/>
      <c r="I604" s="1"/>
      <c r="J604" s="1"/>
      <c r="K604" s="1"/>
      <c r="L604" s="1"/>
      <c r="M604" s="1"/>
    </row>
    <row r="605" spans="1:13" x14ac:dyDescent="0.2">
      <c r="A605" s="171" t="s">
        <v>1573</v>
      </c>
      <c r="B605" s="172"/>
      <c r="C605" s="173" t="s">
        <v>507</v>
      </c>
      <c r="D605" s="174" t="s">
        <v>86</v>
      </c>
      <c r="E605" s="175">
        <v>9685.6527999999998</v>
      </c>
      <c r="F605" s="75"/>
      <c r="G605" s="341"/>
      <c r="H605" s="341"/>
      <c r="I605" s="1"/>
      <c r="J605" s="1"/>
      <c r="K605" s="1"/>
      <c r="L605" s="1"/>
      <c r="M605" s="1"/>
    </row>
    <row r="606" spans="1:13" x14ac:dyDescent="0.2">
      <c r="A606" s="171" t="s">
        <v>1574</v>
      </c>
      <c r="B606" s="177"/>
      <c r="C606" s="176" t="s">
        <v>222</v>
      </c>
      <c r="D606" s="174" t="s">
        <v>86</v>
      </c>
      <c r="E606" s="175">
        <v>15791612.728</v>
      </c>
      <c r="F606" s="75"/>
      <c r="G606" s="341"/>
      <c r="H606" s="341"/>
      <c r="I606" s="1"/>
      <c r="J606" s="1"/>
      <c r="K606" s="1"/>
      <c r="L606" s="1"/>
      <c r="M606" s="1"/>
    </row>
    <row r="607" spans="1:13" x14ac:dyDescent="0.2">
      <c r="A607" s="171" t="s">
        <v>1575</v>
      </c>
      <c r="B607" s="172"/>
      <c r="C607" s="176" t="s">
        <v>756</v>
      </c>
      <c r="D607" s="174" t="s">
        <v>86</v>
      </c>
      <c r="E607" s="175">
        <v>968587.77600000007</v>
      </c>
      <c r="F607" s="75"/>
      <c r="G607" s="341"/>
      <c r="H607" s="341"/>
      <c r="I607" s="1"/>
      <c r="J607" s="1"/>
      <c r="K607" s="1"/>
      <c r="L607" s="1"/>
      <c r="M607" s="1"/>
    </row>
    <row r="608" spans="1:13" x14ac:dyDescent="0.2">
      <c r="A608" s="171" t="s">
        <v>1576</v>
      </c>
      <c r="B608" s="172"/>
      <c r="C608" s="176" t="s">
        <v>508</v>
      </c>
      <c r="D608" s="174" t="s">
        <v>86</v>
      </c>
      <c r="E608" s="175">
        <v>1368130.2335999999</v>
      </c>
      <c r="F608" s="75"/>
      <c r="G608" s="341"/>
      <c r="H608" s="341"/>
      <c r="I608" s="1"/>
      <c r="J608" s="1"/>
      <c r="K608" s="1"/>
      <c r="L608" s="1"/>
      <c r="M608" s="1"/>
    </row>
    <row r="609" spans="1:13" x14ac:dyDescent="0.2">
      <c r="A609" s="180" t="s">
        <v>1577</v>
      </c>
      <c r="B609" s="181"/>
      <c r="C609" s="182" t="s">
        <v>469</v>
      </c>
      <c r="D609" s="183" t="s">
        <v>86</v>
      </c>
      <c r="E609" s="175">
        <v>2484427.8703999999</v>
      </c>
      <c r="F609" s="75"/>
      <c r="G609" s="341"/>
      <c r="H609" s="341"/>
      <c r="I609" s="1"/>
      <c r="J609" s="1"/>
      <c r="K609" s="1"/>
      <c r="L609" s="1"/>
      <c r="M609" s="1"/>
    </row>
    <row r="610" spans="1:13" x14ac:dyDescent="0.2">
      <c r="A610" s="171" t="s">
        <v>1578</v>
      </c>
      <c r="B610" s="184"/>
      <c r="C610" s="185" t="s">
        <v>1579</v>
      </c>
      <c r="D610" s="186" t="s">
        <v>86</v>
      </c>
      <c r="E610" s="175">
        <v>258704</v>
      </c>
      <c r="F610" s="75"/>
      <c r="G610" s="341"/>
      <c r="H610" s="341"/>
      <c r="I610" s="1"/>
      <c r="J610" s="1"/>
      <c r="K610" s="1"/>
      <c r="L610" s="1"/>
      <c r="M610" s="1"/>
    </row>
    <row r="611" spans="1:13" x14ac:dyDescent="0.2">
      <c r="A611" s="180" t="s">
        <v>1580</v>
      </c>
      <c r="B611" s="184"/>
      <c r="C611" s="185" t="s">
        <v>1581</v>
      </c>
      <c r="D611" s="186" t="s">
        <v>86</v>
      </c>
      <c r="E611" s="175">
        <v>337440</v>
      </c>
      <c r="F611" s="75"/>
      <c r="G611" s="341"/>
      <c r="H611" s="341"/>
      <c r="I611" s="1"/>
      <c r="J611" s="1"/>
      <c r="K611" s="1"/>
      <c r="L611" s="1"/>
      <c r="M611" s="1"/>
    </row>
    <row r="612" spans="1:13" x14ac:dyDescent="0.2">
      <c r="A612" s="171" t="s">
        <v>1582</v>
      </c>
      <c r="B612" s="184"/>
      <c r="C612" s="185" t="s">
        <v>1583</v>
      </c>
      <c r="D612" s="186" t="s">
        <v>86</v>
      </c>
      <c r="E612" s="175">
        <v>281200</v>
      </c>
      <c r="F612" s="75"/>
      <c r="G612" s="341"/>
      <c r="H612" s="341"/>
      <c r="I612" s="1"/>
      <c r="J612" s="1"/>
      <c r="K612" s="1"/>
      <c r="L612" s="1"/>
      <c r="M612" s="1"/>
    </row>
    <row r="613" spans="1:13" x14ac:dyDescent="0.2">
      <c r="A613" s="180" t="s">
        <v>1584</v>
      </c>
      <c r="B613" s="184"/>
      <c r="C613" s="185" t="s">
        <v>1585</v>
      </c>
      <c r="D613" s="186" t="s">
        <v>86</v>
      </c>
      <c r="E613" s="175">
        <v>249705.60000000001</v>
      </c>
      <c r="F613" s="75"/>
      <c r="G613" s="341"/>
      <c r="H613" s="341"/>
      <c r="I613" s="1"/>
      <c r="J613" s="1"/>
      <c r="K613" s="1"/>
      <c r="L613" s="1"/>
      <c r="M613" s="1"/>
    </row>
    <row r="614" spans="1:13" x14ac:dyDescent="0.2">
      <c r="A614" s="171" t="s">
        <v>1586</v>
      </c>
      <c r="B614" s="184"/>
      <c r="C614" s="185" t="s">
        <v>1587</v>
      </c>
      <c r="D614" s="186" t="s">
        <v>86</v>
      </c>
      <c r="E614" s="175">
        <v>213712</v>
      </c>
      <c r="F614" s="75"/>
      <c r="G614" s="341"/>
      <c r="H614" s="341"/>
      <c r="I614" s="1"/>
      <c r="J614" s="1"/>
      <c r="K614" s="1"/>
      <c r="L614" s="1"/>
      <c r="M614" s="1"/>
    </row>
    <row r="615" spans="1:13" x14ac:dyDescent="0.2">
      <c r="A615" s="180" t="s">
        <v>1588</v>
      </c>
      <c r="B615" s="184"/>
      <c r="C615" s="185" t="s">
        <v>1589</v>
      </c>
      <c r="D615" s="186" t="s">
        <v>86</v>
      </c>
      <c r="E615" s="175">
        <v>759155.64</v>
      </c>
      <c r="F615" s="75"/>
      <c r="G615" s="341"/>
      <c r="H615" s="341"/>
      <c r="I615" s="1"/>
      <c r="J615" s="1"/>
      <c r="K615" s="1"/>
      <c r="L615" s="1"/>
      <c r="M615" s="1"/>
    </row>
    <row r="616" spans="1:13" x14ac:dyDescent="0.2">
      <c r="A616" s="171" t="s">
        <v>1590</v>
      </c>
      <c r="B616" s="184"/>
      <c r="C616" s="185" t="s">
        <v>1591</v>
      </c>
      <c r="D616" s="186" t="s">
        <v>86</v>
      </c>
      <c r="E616" s="175">
        <v>36933.932800000002</v>
      </c>
      <c r="F616" s="75"/>
      <c r="G616" s="341"/>
      <c r="H616" s="341"/>
      <c r="I616" s="1"/>
      <c r="J616" s="1"/>
      <c r="K616" s="1"/>
      <c r="L616" s="1"/>
      <c r="M616" s="1"/>
    </row>
    <row r="617" spans="1:13" x14ac:dyDescent="0.2">
      <c r="A617" s="180" t="s">
        <v>1592</v>
      </c>
      <c r="B617" s="184"/>
      <c r="C617" s="185" t="s">
        <v>1593</v>
      </c>
      <c r="D617" s="186" t="s">
        <v>86</v>
      </c>
      <c r="E617" s="175">
        <v>2182.1120000000001</v>
      </c>
      <c r="F617" s="75"/>
      <c r="G617" s="341"/>
      <c r="H617" s="341"/>
      <c r="I617" s="1"/>
      <c r="J617" s="1"/>
      <c r="K617" s="1"/>
      <c r="L617" s="1"/>
      <c r="M617" s="1"/>
    </row>
    <row r="618" spans="1:13" x14ac:dyDescent="0.2">
      <c r="A618" s="171" t="s">
        <v>1594</v>
      </c>
      <c r="B618" s="184"/>
      <c r="C618" s="185" t="s">
        <v>843</v>
      </c>
      <c r="D618" s="186" t="s">
        <v>86</v>
      </c>
      <c r="E618" s="175">
        <v>719.87200000000007</v>
      </c>
      <c r="F618" s="75"/>
      <c r="G618" s="341"/>
      <c r="H618" s="341"/>
      <c r="I618" s="1"/>
      <c r="J618" s="1"/>
      <c r="K618" s="1"/>
      <c r="L618" s="1"/>
      <c r="M618" s="1"/>
    </row>
    <row r="619" spans="1:13" x14ac:dyDescent="0.2">
      <c r="A619" s="180" t="s">
        <v>1595</v>
      </c>
      <c r="B619" s="184"/>
      <c r="C619" s="185" t="s">
        <v>1596</v>
      </c>
      <c r="D619" s="186" t="s">
        <v>86</v>
      </c>
      <c r="E619" s="175">
        <v>3299.0383999999999</v>
      </c>
      <c r="F619" s="75"/>
      <c r="G619" s="341"/>
      <c r="H619" s="341"/>
      <c r="I619" s="1"/>
      <c r="J619" s="1"/>
      <c r="K619" s="1"/>
      <c r="L619" s="1"/>
      <c r="M619" s="1"/>
    </row>
    <row r="620" spans="1:13" x14ac:dyDescent="0.2">
      <c r="A620" s="171" t="s">
        <v>1597</v>
      </c>
      <c r="B620" s="184"/>
      <c r="C620" s="185" t="s">
        <v>843</v>
      </c>
      <c r="D620" s="186" t="s">
        <v>86</v>
      </c>
      <c r="E620" s="175">
        <v>565.77440000000001</v>
      </c>
      <c r="F620" s="75"/>
      <c r="G620" s="341"/>
      <c r="H620" s="341"/>
      <c r="I620" s="1"/>
      <c r="J620" s="1"/>
      <c r="K620" s="1"/>
      <c r="L620" s="1"/>
      <c r="M620" s="1"/>
    </row>
    <row r="621" spans="1:13" x14ac:dyDescent="0.2">
      <c r="A621" s="180" t="s">
        <v>1598</v>
      </c>
      <c r="B621" s="184"/>
      <c r="C621" s="185" t="s">
        <v>1599</v>
      </c>
      <c r="D621" s="186" t="s">
        <v>86</v>
      </c>
      <c r="E621" s="175">
        <v>1106.8032000000001</v>
      </c>
      <c r="F621" s="75"/>
      <c r="G621" s="341"/>
      <c r="H621" s="341"/>
      <c r="I621" s="1"/>
      <c r="J621" s="1"/>
      <c r="K621" s="1"/>
      <c r="L621" s="1"/>
      <c r="M621" s="1"/>
    </row>
    <row r="622" spans="1:13" x14ac:dyDescent="0.2">
      <c r="A622" s="171" t="s">
        <v>1600</v>
      </c>
      <c r="B622" s="184"/>
      <c r="C622" s="185" t="s">
        <v>332</v>
      </c>
      <c r="D622" s="186" t="s">
        <v>86</v>
      </c>
      <c r="E622" s="175">
        <v>1943.6544000000001</v>
      </c>
      <c r="F622" s="75"/>
      <c r="G622" s="341"/>
      <c r="H622" s="341"/>
      <c r="I622" s="1"/>
      <c r="J622" s="1"/>
      <c r="K622" s="1"/>
      <c r="L622" s="1"/>
      <c r="M622" s="1"/>
    </row>
    <row r="623" spans="1:13" x14ac:dyDescent="0.2">
      <c r="A623" s="187"/>
      <c r="B623" s="188"/>
      <c r="C623" s="189"/>
      <c r="D623" s="188"/>
      <c r="E623" s="190"/>
      <c r="F623" s="75"/>
      <c r="G623" s="341"/>
      <c r="H623" s="341"/>
      <c r="I623" s="1"/>
      <c r="J623" s="1"/>
      <c r="K623" s="1"/>
      <c r="L623" s="1"/>
      <c r="M623" s="1"/>
    </row>
    <row r="624" spans="1:13" x14ac:dyDescent="0.2">
      <c r="A624" s="392" t="s">
        <v>2453</v>
      </c>
      <c r="B624" s="393"/>
      <c r="C624" s="393"/>
      <c r="D624" s="393"/>
      <c r="E624" s="394"/>
      <c r="F624" s="75"/>
      <c r="G624" s="341"/>
      <c r="H624" s="341"/>
      <c r="I624" s="1"/>
      <c r="J624" s="1"/>
      <c r="K624" s="1"/>
      <c r="L624" s="1"/>
      <c r="M624" s="1"/>
    </row>
    <row r="625" spans="1:13" ht="25.5" x14ac:dyDescent="0.2">
      <c r="A625" s="105" t="s">
        <v>83</v>
      </c>
      <c r="B625" s="106" t="s">
        <v>84</v>
      </c>
      <c r="C625" s="106" t="s">
        <v>85</v>
      </c>
      <c r="D625" s="106" t="s">
        <v>86</v>
      </c>
      <c r="E625" s="107" t="s">
        <v>87</v>
      </c>
      <c r="F625" s="75"/>
      <c r="G625" s="341"/>
      <c r="H625" s="341"/>
      <c r="I625" s="1"/>
      <c r="J625" s="1"/>
      <c r="K625" s="1"/>
      <c r="L625" s="1"/>
      <c r="M625" s="1"/>
    </row>
    <row r="626" spans="1:13" x14ac:dyDescent="0.2">
      <c r="A626" s="191" t="s">
        <v>1601</v>
      </c>
      <c r="B626" s="192"/>
      <c r="C626" s="193" t="s">
        <v>755</v>
      </c>
      <c r="D626" s="194" t="s">
        <v>86</v>
      </c>
      <c r="E626" s="195">
        <v>230039.5968</v>
      </c>
      <c r="F626" s="75"/>
      <c r="G626" s="341"/>
      <c r="H626" s="341"/>
      <c r="I626" s="1"/>
      <c r="J626" s="1"/>
      <c r="K626" s="1"/>
      <c r="L626" s="1"/>
      <c r="M626" s="1"/>
    </row>
    <row r="627" spans="1:13" x14ac:dyDescent="0.2">
      <c r="A627" s="191" t="s">
        <v>1602</v>
      </c>
      <c r="B627" s="194"/>
      <c r="C627" s="196" t="s">
        <v>509</v>
      </c>
      <c r="D627" s="194" t="s">
        <v>86</v>
      </c>
      <c r="E627" s="195">
        <v>409504.8112</v>
      </c>
      <c r="F627" s="75"/>
      <c r="G627" s="341"/>
      <c r="H627" s="341"/>
      <c r="I627" s="1"/>
      <c r="J627" s="1"/>
      <c r="K627" s="1"/>
      <c r="L627" s="1"/>
      <c r="M627" s="1"/>
    </row>
    <row r="628" spans="1:13" x14ac:dyDescent="0.2">
      <c r="A628" s="191" t="s">
        <v>1603</v>
      </c>
      <c r="B628" s="197"/>
      <c r="C628" s="196" t="s">
        <v>510</v>
      </c>
      <c r="D628" s="194" t="s">
        <v>86</v>
      </c>
      <c r="E628" s="195">
        <v>568377.18720000004</v>
      </c>
      <c r="F628" s="75"/>
      <c r="G628" s="341"/>
      <c r="H628" s="341"/>
      <c r="I628" s="1"/>
      <c r="J628" s="1"/>
      <c r="K628" s="1"/>
      <c r="L628" s="1"/>
      <c r="M628" s="1"/>
    </row>
    <row r="629" spans="1:13" x14ac:dyDescent="0.2">
      <c r="A629" s="191" t="s">
        <v>1604</v>
      </c>
      <c r="B629" s="197"/>
      <c r="C629" s="196" t="s">
        <v>511</v>
      </c>
      <c r="D629" s="194" t="s">
        <v>86</v>
      </c>
      <c r="E629" s="195">
        <v>727248.43839999998</v>
      </c>
      <c r="F629" s="75"/>
      <c r="G629" s="341"/>
      <c r="H629" s="341"/>
      <c r="I629" s="1"/>
      <c r="J629" s="1"/>
      <c r="K629" s="1"/>
      <c r="L629" s="1"/>
      <c r="M629" s="1"/>
    </row>
    <row r="630" spans="1:13" x14ac:dyDescent="0.2">
      <c r="A630" s="191" t="s">
        <v>1605</v>
      </c>
      <c r="B630" s="192"/>
      <c r="C630" s="193" t="s">
        <v>754</v>
      </c>
      <c r="D630" s="194" t="s">
        <v>86</v>
      </c>
      <c r="E630" s="195">
        <v>3026.8368</v>
      </c>
      <c r="F630" s="75"/>
      <c r="G630" s="341"/>
      <c r="H630" s="341"/>
      <c r="I630" s="1"/>
      <c r="J630" s="1"/>
      <c r="K630" s="1"/>
      <c r="L630" s="1"/>
      <c r="M630" s="1"/>
    </row>
    <row r="631" spans="1:13" x14ac:dyDescent="0.2">
      <c r="A631" s="191" t="s">
        <v>1606</v>
      </c>
      <c r="B631" s="194"/>
      <c r="C631" s="198" t="s">
        <v>512</v>
      </c>
      <c r="D631" s="194" t="s">
        <v>86</v>
      </c>
      <c r="E631" s="195">
        <v>221564.22880000001</v>
      </c>
      <c r="F631" s="75"/>
      <c r="G631" s="341"/>
      <c r="H631" s="341"/>
      <c r="I631" s="1"/>
      <c r="J631" s="1"/>
      <c r="K631" s="1"/>
      <c r="L631" s="1"/>
      <c r="M631" s="1"/>
    </row>
    <row r="632" spans="1:13" x14ac:dyDescent="0.2">
      <c r="A632" s="191" t="s">
        <v>1607</v>
      </c>
      <c r="B632" s="197"/>
      <c r="C632" s="196" t="s">
        <v>513</v>
      </c>
      <c r="D632" s="194" t="s">
        <v>86</v>
      </c>
      <c r="E632" s="195">
        <v>338286.97440000001</v>
      </c>
      <c r="F632" s="75"/>
      <c r="G632" s="341"/>
      <c r="H632" s="341"/>
      <c r="I632" s="1"/>
      <c r="J632" s="1"/>
      <c r="K632" s="1"/>
      <c r="L632" s="1"/>
      <c r="M632" s="1"/>
    </row>
    <row r="633" spans="1:13" x14ac:dyDescent="0.2">
      <c r="A633" s="191" t="s">
        <v>1608</v>
      </c>
      <c r="B633" s="194"/>
      <c r="C633" s="198" t="s">
        <v>514</v>
      </c>
      <c r="D633" s="194" t="s">
        <v>86</v>
      </c>
      <c r="E633" s="195">
        <v>242146.94400000002</v>
      </c>
      <c r="F633" s="75"/>
      <c r="G633" s="341"/>
      <c r="H633" s="341"/>
      <c r="I633" s="1"/>
      <c r="J633" s="1"/>
      <c r="K633" s="1"/>
      <c r="L633" s="1"/>
      <c r="M633" s="1"/>
    </row>
    <row r="634" spans="1:13" x14ac:dyDescent="0.2">
      <c r="A634" s="191" t="s">
        <v>1609</v>
      </c>
      <c r="B634" s="194"/>
      <c r="C634" s="198" t="s">
        <v>515</v>
      </c>
      <c r="D634" s="194" t="s">
        <v>86</v>
      </c>
      <c r="E634" s="195">
        <v>242146.94400000002</v>
      </c>
      <c r="F634" s="75"/>
      <c r="G634" s="341"/>
      <c r="H634" s="341"/>
      <c r="I634" s="1"/>
      <c r="J634" s="1"/>
      <c r="K634" s="1"/>
      <c r="L634" s="1"/>
      <c r="M634" s="1"/>
    </row>
    <row r="635" spans="1:13" x14ac:dyDescent="0.2">
      <c r="A635" s="191" t="s">
        <v>1610</v>
      </c>
      <c r="B635" s="197"/>
      <c r="C635" s="196" t="s">
        <v>516</v>
      </c>
      <c r="D635" s="194" t="s">
        <v>86</v>
      </c>
      <c r="E635" s="195">
        <v>642335.0368</v>
      </c>
      <c r="F635" s="75"/>
      <c r="G635" s="341"/>
      <c r="H635" s="341"/>
      <c r="I635" s="1"/>
      <c r="J635" s="1"/>
      <c r="K635" s="1"/>
      <c r="L635" s="1"/>
      <c r="M635" s="1"/>
    </row>
    <row r="636" spans="1:13" x14ac:dyDescent="0.2">
      <c r="A636" s="191" t="s">
        <v>1611</v>
      </c>
      <c r="B636" s="197"/>
      <c r="C636" s="196" t="s">
        <v>517</v>
      </c>
      <c r="D636" s="194" t="s">
        <v>86</v>
      </c>
      <c r="E636" s="195">
        <v>797097.39360000007</v>
      </c>
      <c r="F636" s="75"/>
      <c r="G636" s="341"/>
      <c r="H636" s="341"/>
      <c r="I636" s="1"/>
      <c r="J636" s="1"/>
      <c r="K636" s="1"/>
      <c r="L636" s="1"/>
      <c r="M636" s="1"/>
    </row>
    <row r="637" spans="1:13" x14ac:dyDescent="0.2">
      <c r="A637" s="191" t="s">
        <v>1612</v>
      </c>
      <c r="B637" s="192"/>
      <c r="C637" s="193" t="s">
        <v>753</v>
      </c>
      <c r="D637" s="194" t="s">
        <v>86</v>
      </c>
      <c r="E637" s="195">
        <v>2406695.1920000003</v>
      </c>
      <c r="F637" s="75"/>
      <c r="G637" s="341"/>
      <c r="H637" s="341"/>
      <c r="I637" s="1"/>
      <c r="J637" s="1"/>
      <c r="K637" s="1"/>
      <c r="L637" s="1"/>
      <c r="M637" s="1"/>
    </row>
    <row r="638" spans="1:13" x14ac:dyDescent="0.2">
      <c r="A638" s="191" t="s">
        <v>1613</v>
      </c>
      <c r="B638" s="194"/>
      <c r="C638" s="196" t="s">
        <v>518</v>
      </c>
      <c r="D638" s="194" t="s">
        <v>86</v>
      </c>
      <c r="E638" s="195">
        <v>1758544.9392000001</v>
      </c>
      <c r="F638" s="75"/>
      <c r="G638" s="341"/>
      <c r="H638" s="341"/>
      <c r="I638" s="1"/>
      <c r="J638" s="1"/>
      <c r="K638" s="1"/>
      <c r="L638" s="1"/>
      <c r="M638" s="1"/>
    </row>
    <row r="639" spans="1:13" x14ac:dyDescent="0.2">
      <c r="A639" s="191" t="s">
        <v>1614</v>
      </c>
      <c r="B639" s="197"/>
      <c r="C639" s="196" t="s">
        <v>103</v>
      </c>
      <c r="D639" s="194" t="s">
        <v>86</v>
      </c>
      <c r="E639" s="195">
        <v>825858.52960000001</v>
      </c>
      <c r="F639" s="75"/>
      <c r="G639" s="341"/>
      <c r="H639" s="341"/>
      <c r="I639" s="1"/>
      <c r="J639" s="1"/>
      <c r="K639" s="1"/>
      <c r="L639" s="1"/>
      <c r="M639" s="1"/>
    </row>
    <row r="640" spans="1:13" x14ac:dyDescent="0.2">
      <c r="A640" s="191" t="s">
        <v>1615</v>
      </c>
      <c r="B640" s="194"/>
      <c r="C640" s="196" t="s">
        <v>519</v>
      </c>
      <c r="D640" s="194" t="s">
        <v>86</v>
      </c>
      <c r="E640" s="195">
        <v>1369583.4752</v>
      </c>
      <c r="F640" s="75"/>
      <c r="G640" s="341"/>
      <c r="H640" s="341"/>
      <c r="I640" s="1"/>
      <c r="J640" s="1"/>
      <c r="K640" s="1"/>
      <c r="L640" s="1"/>
      <c r="M640" s="1"/>
    </row>
    <row r="641" spans="1:13" x14ac:dyDescent="0.2">
      <c r="A641" s="191" t="s">
        <v>1616</v>
      </c>
      <c r="B641" s="194"/>
      <c r="C641" s="196" t="s">
        <v>520</v>
      </c>
      <c r="D641" s="194" t="s">
        <v>86</v>
      </c>
      <c r="E641" s="195">
        <v>3503393.1888000001</v>
      </c>
      <c r="F641" s="75"/>
      <c r="G641" s="341"/>
      <c r="H641" s="341"/>
      <c r="I641" s="1"/>
      <c r="J641" s="1"/>
      <c r="K641" s="1"/>
      <c r="L641" s="1"/>
      <c r="M641" s="1"/>
    </row>
    <row r="642" spans="1:13" x14ac:dyDescent="0.2">
      <c r="A642" s="191" t="s">
        <v>1617</v>
      </c>
      <c r="B642" s="192"/>
      <c r="C642" s="193" t="s">
        <v>752</v>
      </c>
      <c r="D642" s="194" t="s">
        <v>86</v>
      </c>
      <c r="E642" s="195">
        <v>83541.145600000003</v>
      </c>
      <c r="F642" s="75"/>
      <c r="G642" s="341"/>
      <c r="H642" s="341"/>
      <c r="I642" s="1"/>
      <c r="J642" s="1"/>
      <c r="K642" s="1"/>
      <c r="L642" s="1"/>
      <c r="M642" s="1"/>
    </row>
    <row r="643" spans="1:13" x14ac:dyDescent="0.2">
      <c r="A643" s="191" t="s">
        <v>1618</v>
      </c>
      <c r="B643" s="194"/>
      <c r="C643" s="196" t="s">
        <v>521</v>
      </c>
      <c r="D643" s="194" t="s">
        <v>86</v>
      </c>
      <c r="E643" s="195">
        <v>776554.04639999999</v>
      </c>
      <c r="F643" s="75"/>
      <c r="G643" s="341"/>
      <c r="H643" s="341"/>
      <c r="I643" s="1"/>
      <c r="J643" s="1"/>
      <c r="K643" s="1"/>
      <c r="L643" s="1"/>
      <c r="M643" s="1"/>
    </row>
    <row r="644" spans="1:13" x14ac:dyDescent="0.2">
      <c r="A644" s="191" t="s">
        <v>1619</v>
      </c>
      <c r="B644" s="194"/>
      <c r="C644" s="196" t="s">
        <v>522</v>
      </c>
      <c r="D644" s="194" t="s">
        <v>86</v>
      </c>
      <c r="E644" s="195">
        <v>1068274.3008000001</v>
      </c>
      <c r="F644" s="75"/>
      <c r="G644" s="341"/>
      <c r="H644" s="341"/>
      <c r="I644" s="1"/>
      <c r="J644" s="1"/>
      <c r="K644" s="1"/>
      <c r="L644" s="1"/>
      <c r="M644" s="1"/>
    </row>
    <row r="645" spans="1:13" x14ac:dyDescent="0.2">
      <c r="A645" s="191" t="s">
        <v>1620</v>
      </c>
      <c r="B645" s="194"/>
      <c r="C645" s="198" t="s">
        <v>523</v>
      </c>
      <c r="D645" s="194" t="s">
        <v>86</v>
      </c>
      <c r="E645" s="195">
        <v>119863.1872</v>
      </c>
      <c r="F645" s="75"/>
      <c r="G645" s="341"/>
      <c r="H645" s="341"/>
      <c r="I645" s="1"/>
      <c r="J645" s="1"/>
      <c r="K645" s="1"/>
      <c r="L645" s="1"/>
      <c r="M645" s="1"/>
    </row>
    <row r="646" spans="1:13" x14ac:dyDescent="0.2">
      <c r="A646" s="191" t="s">
        <v>1621</v>
      </c>
      <c r="B646" s="194"/>
      <c r="C646" s="198" t="s">
        <v>524</v>
      </c>
      <c r="D646" s="194" t="s">
        <v>86</v>
      </c>
      <c r="E646" s="195">
        <v>581152.66560000007</v>
      </c>
      <c r="F646" s="75"/>
      <c r="G646" s="341"/>
      <c r="H646" s="341"/>
      <c r="I646" s="1"/>
      <c r="J646" s="1"/>
      <c r="K646" s="1"/>
      <c r="L646" s="1"/>
      <c r="M646" s="1"/>
    </row>
    <row r="647" spans="1:13" x14ac:dyDescent="0.2">
      <c r="A647" s="191" t="s">
        <v>1622</v>
      </c>
      <c r="B647" s="194"/>
      <c r="C647" s="196" t="s">
        <v>525</v>
      </c>
      <c r="D647" s="194" t="s">
        <v>86</v>
      </c>
      <c r="E647" s="195">
        <v>531398.26240000001</v>
      </c>
      <c r="F647" s="75"/>
      <c r="G647" s="341"/>
      <c r="H647" s="341"/>
      <c r="I647" s="1"/>
      <c r="J647" s="1"/>
      <c r="K647" s="1"/>
      <c r="L647" s="1"/>
      <c r="M647" s="1"/>
    </row>
    <row r="648" spans="1:13" x14ac:dyDescent="0.2">
      <c r="A648" s="191" t="s">
        <v>1623</v>
      </c>
      <c r="B648" s="197"/>
      <c r="C648" s="196" t="s">
        <v>125</v>
      </c>
      <c r="D648" s="194" t="s">
        <v>86</v>
      </c>
      <c r="E648" s="195">
        <v>195850.17600000001</v>
      </c>
      <c r="F648" s="75"/>
      <c r="G648" s="341"/>
      <c r="H648" s="341"/>
      <c r="I648" s="1"/>
      <c r="J648" s="1"/>
      <c r="K648" s="1"/>
      <c r="L648" s="1"/>
      <c r="M648" s="1"/>
    </row>
    <row r="649" spans="1:13" x14ac:dyDescent="0.2">
      <c r="A649" s="191" t="s">
        <v>1624</v>
      </c>
      <c r="B649" s="197"/>
      <c r="C649" s="196" t="s">
        <v>248</v>
      </c>
      <c r="D649" s="194" t="s">
        <v>86</v>
      </c>
      <c r="E649" s="195">
        <v>679312.83680000005</v>
      </c>
      <c r="F649" s="75"/>
      <c r="G649" s="341"/>
      <c r="H649" s="341"/>
      <c r="I649" s="1"/>
      <c r="J649" s="1"/>
      <c r="K649" s="1"/>
      <c r="L649" s="1"/>
      <c r="M649" s="1"/>
    </row>
    <row r="650" spans="1:13" x14ac:dyDescent="0.2">
      <c r="A650" s="191" t="s">
        <v>1625</v>
      </c>
      <c r="B650" s="200"/>
      <c r="C650" s="193" t="s">
        <v>254</v>
      </c>
      <c r="D650" s="194" t="s">
        <v>86</v>
      </c>
      <c r="E650" s="195">
        <v>121073.47200000001</v>
      </c>
      <c r="F650" s="75"/>
      <c r="G650" s="341"/>
      <c r="H650" s="341"/>
      <c r="I650" s="1"/>
      <c r="J650" s="1"/>
      <c r="K650" s="1"/>
      <c r="L650" s="1"/>
      <c r="M650" s="1"/>
    </row>
    <row r="651" spans="1:13" x14ac:dyDescent="0.2">
      <c r="A651" s="191" t="s">
        <v>1626</v>
      </c>
      <c r="B651" s="194"/>
      <c r="C651" s="198" t="s">
        <v>526</v>
      </c>
      <c r="D651" s="194" t="s">
        <v>86</v>
      </c>
      <c r="E651" s="195">
        <v>786977.56799999997</v>
      </c>
      <c r="F651" s="75"/>
      <c r="G651" s="341"/>
      <c r="H651" s="341"/>
      <c r="I651" s="1"/>
      <c r="J651" s="1"/>
      <c r="K651" s="1"/>
      <c r="L651" s="1"/>
      <c r="M651" s="1"/>
    </row>
    <row r="652" spans="1:13" x14ac:dyDescent="0.2">
      <c r="A652" s="191" t="s">
        <v>1627</v>
      </c>
      <c r="B652" s="194"/>
      <c r="C652" s="196" t="s">
        <v>527</v>
      </c>
      <c r="D652" s="194" t="s">
        <v>86</v>
      </c>
      <c r="E652" s="195">
        <v>684791.73759999999</v>
      </c>
      <c r="F652" s="75"/>
      <c r="G652" s="341"/>
      <c r="H652" s="341"/>
      <c r="I652" s="1"/>
      <c r="J652" s="1"/>
      <c r="K652" s="1"/>
      <c r="L652" s="1"/>
      <c r="M652" s="1"/>
    </row>
    <row r="653" spans="1:13" ht="25.5" x14ac:dyDescent="0.2">
      <c r="A653" s="191" t="s">
        <v>1628</v>
      </c>
      <c r="B653" s="194"/>
      <c r="C653" s="196" t="s">
        <v>528</v>
      </c>
      <c r="D653" s="194" t="s">
        <v>86</v>
      </c>
      <c r="E653" s="195">
        <v>849141.88959999999</v>
      </c>
      <c r="F653" s="75"/>
      <c r="G653" s="341"/>
      <c r="H653" s="341"/>
      <c r="I653" s="1"/>
      <c r="J653" s="1"/>
      <c r="K653" s="1"/>
      <c r="L653" s="1"/>
      <c r="M653" s="1"/>
    </row>
    <row r="654" spans="1:13" x14ac:dyDescent="0.2">
      <c r="A654" s="191" t="s">
        <v>1629</v>
      </c>
      <c r="B654" s="194"/>
      <c r="C654" s="196" t="s">
        <v>529</v>
      </c>
      <c r="D654" s="194" t="s">
        <v>86</v>
      </c>
      <c r="E654" s="195">
        <v>93131.190400000007</v>
      </c>
      <c r="F654" s="75"/>
      <c r="G654" s="341"/>
      <c r="H654" s="341"/>
      <c r="I654" s="1"/>
      <c r="J654" s="1"/>
      <c r="K654" s="1"/>
      <c r="L654" s="1"/>
      <c r="M654" s="1"/>
    </row>
    <row r="655" spans="1:13" x14ac:dyDescent="0.2">
      <c r="A655" s="191" t="s">
        <v>1630</v>
      </c>
      <c r="B655" s="192"/>
      <c r="C655" s="193" t="s">
        <v>751</v>
      </c>
      <c r="D655" s="194" t="s">
        <v>86</v>
      </c>
      <c r="E655" s="195">
        <v>107755.84</v>
      </c>
      <c r="F655" s="75"/>
      <c r="G655" s="341"/>
      <c r="H655" s="341"/>
      <c r="I655" s="1"/>
      <c r="J655" s="1"/>
      <c r="K655" s="1"/>
      <c r="L655" s="1"/>
      <c r="M655" s="1"/>
    </row>
    <row r="656" spans="1:13" x14ac:dyDescent="0.2">
      <c r="A656" s="191" t="s">
        <v>1631</v>
      </c>
      <c r="B656" s="194"/>
      <c r="C656" s="196" t="s">
        <v>530</v>
      </c>
      <c r="D656" s="194" t="s">
        <v>86</v>
      </c>
      <c r="E656" s="195">
        <v>517702.69760000001</v>
      </c>
      <c r="F656" s="75"/>
      <c r="G656" s="341"/>
      <c r="H656" s="341"/>
      <c r="I656" s="1"/>
      <c r="J656" s="1"/>
      <c r="K656" s="1"/>
      <c r="L656" s="1"/>
      <c r="M656" s="1"/>
    </row>
    <row r="657" spans="1:13" x14ac:dyDescent="0.2">
      <c r="A657" s="191" t="s">
        <v>1632</v>
      </c>
      <c r="B657" s="194"/>
      <c r="C657" s="198" t="s">
        <v>531</v>
      </c>
      <c r="D657" s="194" t="s">
        <v>86</v>
      </c>
      <c r="E657" s="195">
        <v>121073.47200000001</v>
      </c>
      <c r="F657" s="75"/>
      <c r="G657" s="341"/>
      <c r="H657" s="341"/>
      <c r="I657" s="1"/>
      <c r="J657" s="1"/>
      <c r="K657" s="1"/>
      <c r="L657" s="1"/>
      <c r="M657" s="1"/>
    </row>
    <row r="658" spans="1:13" x14ac:dyDescent="0.2">
      <c r="A658" s="191" t="s">
        <v>1633</v>
      </c>
      <c r="B658" s="192"/>
      <c r="C658" s="193" t="s">
        <v>750</v>
      </c>
      <c r="D658" s="194" t="s">
        <v>86</v>
      </c>
      <c r="E658" s="195">
        <v>193717.5552</v>
      </c>
      <c r="F658" s="75"/>
      <c r="G658" s="341"/>
      <c r="H658" s="341"/>
      <c r="I658" s="1"/>
      <c r="J658" s="1"/>
      <c r="K658" s="1"/>
      <c r="L658" s="1"/>
      <c r="M658" s="1"/>
    </row>
    <row r="659" spans="1:13" x14ac:dyDescent="0.2">
      <c r="A659" s="191" t="s">
        <v>1634</v>
      </c>
      <c r="B659" s="194"/>
      <c r="C659" s="198" t="s">
        <v>532</v>
      </c>
      <c r="D659" s="194" t="s">
        <v>86</v>
      </c>
      <c r="E659" s="195">
        <v>484293.88800000004</v>
      </c>
      <c r="F659" s="75"/>
      <c r="G659" s="341"/>
      <c r="H659" s="341"/>
      <c r="I659" s="1"/>
      <c r="J659" s="1"/>
      <c r="K659" s="1"/>
      <c r="L659" s="1"/>
      <c r="M659" s="1"/>
    </row>
    <row r="660" spans="1:13" x14ac:dyDescent="0.2">
      <c r="A660" s="191" t="s">
        <v>1635</v>
      </c>
      <c r="B660" s="194"/>
      <c r="C660" s="196" t="s">
        <v>533</v>
      </c>
      <c r="D660" s="194" t="s">
        <v>86</v>
      </c>
      <c r="E660" s="195">
        <v>1900981.7376000001</v>
      </c>
      <c r="F660" s="75"/>
      <c r="G660" s="341"/>
      <c r="H660" s="341"/>
      <c r="I660" s="1"/>
      <c r="J660" s="1"/>
      <c r="K660" s="1"/>
      <c r="L660" s="1"/>
      <c r="M660" s="1"/>
    </row>
    <row r="661" spans="1:13" x14ac:dyDescent="0.2">
      <c r="A661" s="191" t="s">
        <v>1636</v>
      </c>
      <c r="B661" s="194"/>
      <c r="C661" s="196" t="s">
        <v>534</v>
      </c>
      <c r="D661" s="194" t="s">
        <v>86</v>
      </c>
      <c r="E661" s="195">
        <v>1914677.3023999999</v>
      </c>
      <c r="F661" s="75"/>
      <c r="G661" s="341"/>
      <c r="H661" s="341"/>
      <c r="I661" s="1"/>
      <c r="J661" s="1"/>
      <c r="K661" s="1"/>
      <c r="L661" s="1"/>
      <c r="M661" s="1"/>
    </row>
    <row r="662" spans="1:13" x14ac:dyDescent="0.2">
      <c r="A662" s="191" t="s">
        <v>1637</v>
      </c>
      <c r="B662" s="194" t="s">
        <v>535</v>
      </c>
      <c r="C662" s="196" t="s">
        <v>536</v>
      </c>
      <c r="D662" s="194" t="s">
        <v>86</v>
      </c>
      <c r="E662" s="195">
        <v>183524.6176</v>
      </c>
      <c r="F662" s="75"/>
      <c r="G662" s="341"/>
      <c r="H662" s="341"/>
      <c r="I662" s="1"/>
      <c r="J662" s="1"/>
      <c r="K662" s="1"/>
      <c r="L662" s="1"/>
      <c r="M662" s="1"/>
    </row>
    <row r="663" spans="1:13" x14ac:dyDescent="0.2">
      <c r="A663" s="191" t="s">
        <v>1638</v>
      </c>
      <c r="B663" s="194" t="s">
        <v>537</v>
      </c>
      <c r="C663" s="196" t="s">
        <v>538</v>
      </c>
      <c r="D663" s="194" t="s">
        <v>86</v>
      </c>
      <c r="E663" s="195">
        <v>582072.75199999998</v>
      </c>
      <c r="F663" s="75"/>
      <c r="G663" s="341"/>
      <c r="H663" s="341"/>
      <c r="I663" s="1"/>
      <c r="J663" s="1"/>
      <c r="K663" s="1"/>
      <c r="L663" s="1"/>
      <c r="M663" s="1"/>
    </row>
    <row r="664" spans="1:13" x14ac:dyDescent="0.2">
      <c r="A664" s="191" t="s">
        <v>1639</v>
      </c>
      <c r="B664" s="201">
        <v>3932217</v>
      </c>
      <c r="C664" s="196" t="s">
        <v>539</v>
      </c>
      <c r="D664" s="194" t="s">
        <v>86</v>
      </c>
      <c r="E664" s="195">
        <v>53413.3776</v>
      </c>
      <c r="F664" s="75"/>
      <c r="G664" s="341"/>
      <c r="H664" s="341"/>
      <c r="I664" s="1"/>
      <c r="J664" s="1"/>
      <c r="K664" s="1"/>
      <c r="L664" s="1"/>
      <c r="M664" s="1"/>
    </row>
    <row r="665" spans="1:13" x14ac:dyDescent="0.2">
      <c r="A665" s="191" t="s">
        <v>1640</v>
      </c>
      <c r="B665" s="201">
        <v>4934845</v>
      </c>
      <c r="C665" s="196" t="s">
        <v>150</v>
      </c>
      <c r="D665" s="194" t="s">
        <v>86</v>
      </c>
      <c r="E665" s="195">
        <v>165719.0336</v>
      </c>
      <c r="F665" s="75"/>
      <c r="G665" s="341"/>
      <c r="H665" s="341"/>
      <c r="I665" s="1"/>
      <c r="J665" s="1"/>
      <c r="K665" s="1"/>
      <c r="L665" s="1"/>
      <c r="M665" s="1"/>
    </row>
    <row r="666" spans="1:13" x14ac:dyDescent="0.2">
      <c r="A666" s="191" t="s">
        <v>1641</v>
      </c>
      <c r="B666" s="200"/>
      <c r="C666" s="193" t="s">
        <v>283</v>
      </c>
      <c r="D666" s="192" t="s">
        <v>86</v>
      </c>
      <c r="E666" s="195">
        <v>54483.062400000003</v>
      </c>
      <c r="F666" s="75"/>
      <c r="G666" s="341"/>
      <c r="H666" s="341"/>
      <c r="I666" s="1"/>
      <c r="J666" s="1"/>
      <c r="K666" s="1"/>
      <c r="L666" s="1"/>
      <c r="M666" s="1"/>
    </row>
    <row r="667" spans="1:13" x14ac:dyDescent="0.2">
      <c r="A667" s="191" t="s">
        <v>1642</v>
      </c>
      <c r="B667" s="194"/>
      <c r="C667" s="196" t="s">
        <v>540</v>
      </c>
      <c r="D667" s="194" t="s">
        <v>86</v>
      </c>
      <c r="E667" s="195">
        <v>409504.8112</v>
      </c>
      <c r="F667" s="75"/>
      <c r="G667" s="341"/>
      <c r="H667" s="341"/>
      <c r="I667" s="1"/>
      <c r="J667" s="1"/>
      <c r="K667" s="1"/>
      <c r="L667" s="1"/>
      <c r="M667" s="1"/>
    </row>
    <row r="668" spans="1:13" x14ac:dyDescent="0.2">
      <c r="A668" s="191" t="s">
        <v>1643</v>
      </c>
      <c r="B668" s="201">
        <v>4434879</v>
      </c>
      <c r="C668" s="196" t="s">
        <v>541</v>
      </c>
      <c r="D668" s="194" t="s">
        <v>86</v>
      </c>
      <c r="E668" s="195">
        <v>315003.61440000002</v>
      </c>
      <c r="F668" s="75"/>
      <c r="G668" s="341"/>
      <c r="H668" s="341"/>
      <c r="I668" s="1"/>
      <c r="J668" s="1"/>
      <c r="K668" s="1"/>
      <c r="L668" s="1"/>
      <c r="M668" s="1"/>
    </row>
    <row r="669" spans="1:13" x14ac:dyDescent="0.2">
      <c r="A669" s="191" t="s">
        <v>1644</v>
      </c>
      <c r="B669" s="194"/>
      <c r="C669" s="196" t="s">
        <v>542</v>
      </c>
      <c r="D669" s="194" t="s">
        <v>86</v>
      </c>
      <c r="E669" s="195">
        <v>68478.948799999998</v>
      </c>
      <c r="F669" s="75"/>
      <c r="G669" s="341"/>
      <c r="H669" s="341"/>
      <c r="I669" s="1"/>
      <c r="J669" s="1"/>
      <c r="K669" s="1"/>
      <c r="L669" s="1"/>
      <c r="M669" s="1"/>
    </row>
    <row r="670" spans="1:13" x14ac:dyDescent="0.2">
      <c r="A670" s="191" t="s">
        <v>1645</v>
      </c>
      <c r="B670" s="194"/>
      <c r="C670" s="196" t="s">
        <v>543</v>
      </c>
      <c r="D670" s="194" t="s">
        <v>86</v>
      </c>
      <c r="E670" s="195">
        <v>819010.74719999998</v>
      </c>
      <c r="F670" s="75"/>
      <c r="G670" s="341"/>
      <c r="H670" s="341"/>
      <c r="I670" s="1"/>
      <c r="J670" s="1"/>
      <c r="K670" s="1"/>
      <c r="L670" s="1"/>
      <c r="M670" s="1"/>
    </row>
    <row r="671" spans="1:13" x14ac:dyDescent="0.2">
      <c r="A671" s="191" t="s">
        <v>1646</v>
      </c>
      <c r="B671" s="194"/>
      <c r="C671" s="198" t="s">
        <v>544</v>
      </c>
      <c r="D671" s="194" t="s">
        <v>86</v>
      </c>
      <c r="E671" s="195">
        <v>219505.84479999999</v>
      </c>
      <c r="F671" s="75"/>
      <c r="G671" s="341"/>
      <c r="H671" s="341"/>
      <c r="I671" s="1"/>
      <c r="J671" s="1"/>
      <c r="K671" s="1"/>
      <c r="L671" s="1"/>
      <c r="M671" s="1"/>
    </row>
    <row r="672" spans="1:13" x14ac:dyDescent="0.2">
      <c r="A672" s="191" t="s">
        <v>1647</v>
      </c>
      <c r="B672" s="197"/>
      <c r="C672" s="196" t="s">
        <v>545</v>
      </c>
      <c r="D672" s="194" t="s">
        <v>86</v>
      </c>
      <c r="E672" s="195">
        <v>428679.27679999999</v>
      </c>
      <c r="F672" s="75"/>
      <c r="G672" s="341"/>
      <c r="H672" s="341"/>
      <c r="I672" s="1"/>
      <c r="J672" s="1"/>
      <c r="K672" s="1"/>
      <c r="L672" s="1"/>
      <c r="M672" s="1"/>
    </row>
    <row r="673" spans="1:13" x14ac:dyDescent="0.2">
      <c r="A673" s="191" t="s">
        <v>1648</v>
      </c>
      <c r="B673" s="194"/>
      <c r="C673" s="196" t="s">
        <v>546</v>
      </c>
      <c r="D673" s="194" t="s">
        <v>86</v>
      </c>
      <c r="E673" s="195">
        <v>401288.14720000001</v>
      </c>
      <c r="F673" s="75"/>
      <c r="G673" s="341"/>
      <c r="H673" s="341"/>
      <c r="I673" s="1"/>
      <c r="J673" s="1"/>
      <c r="K673" s="1"/>
      <c r="L673" s="1"/>
      <c r="M673" s="1"/>
    </row>
    <row r="674" spans="1:13" x14ac:dyDescent="0.2">
      <c r="A674" s="191" t="s">
        <v>1649</v>
      </c>
      <c r="B674" s="194"/>
      <c r="C674" s="196" t="s">
        <v>547</v>
      </c>
      <c r="D674" s="194" t="s">
        <v>86</v>
      </c>
      <c r="E674" s="195">
        <v>373895.89280000003</v>
      </c>
      <c r="F674" s="75"/>
      <c r="G674" s="341"/>
      <c r="H674" s="341"/>
      <c r="I674" s="1"/>
      <c r="J674" s="1"/>
      <c r="K674" s="1"/>
      <c r="L674" s="1"/>
      <c r="M674" s="1"/>
    </row>
    <row r="675" spans="1:13" x14ac:dyDescent="0.2">
      <c r="A675" s="191" t="s">
        <v>1650</v>
      </c>
      <c r="B675" s="194"/>
      <c r="C675" s="198" t="s">
        <v>548</v>
      </c>
      <c r="D675" s="194" t="s">
        <v>86</v>
      </c>
      <c r="E675" s="195">
        <v>328108.65919999999</v>
      </c>
      <c r="F675" s="75"/>
      <c r="G675" s="341"/>
      <c r="H675" s="341"/>
      <c r="I675" s="1"/>
      <c r="J675" s="1"/>
      <c r="K675" s="1"/>
      <c r="L675" s="1"/>
      <c r="M675" s="1"/>
    </row>
    <row r="676" spans="1:13" x14ac:dyDescent="0.2">
      <c r="A676" s="191" t="s">
        <v>1651</v>
      </c>
      <c r="B676" s="194"/>
      <c r="C676" s="198" t="s">
        <v>549</v>
      </c>
      <c r="D676" s="194" t="s">
        <v>86</v>
      </c>
      <c r="E676" s="195">
        <v>325688.08960000001</v>
      </c>
      <c r="F676" s="75"/>
      <c r="G676" s="341"/>
      <c r="H676" s="341"/>
      <c r="I676" s="1"/>
      <c r="J676" s="1"/>
      <c r="K676" s="1"/>
      <c r="L676" s="1"/>
      <c r="M676" s="1"/>
    </row>
    <row r="677" spans="1:13" x14ac:dyDescent="0.2">
      <c r="A677" s="191" t="s">
        <v>1652</v>
      </c>
      <c r="B677" s="194"/>
      <c r="C677" s="198" t="s">
        <v>550</v>
      </c>
      <c r="D677" s="194" t="s">
        <v>86</v>
      </c>
      <c r="E677" s="195">
        <v>323266.39520000003</v>
      </c>
      <c r="F677" s="75"/>
      <c r="G677" s="341"/>
      <c r="H677" s="341"/>
      <c r="I677" s="1"/>
      <c r="J677" s="1"/>
      <c r="K677" s="1"/>
      <c r="L677" s="1"/>
      <c r="M677" s="1"/>
    </row>
    <row r="678" spans="1:13" x14ac:dyDescent="0.2">
      <c r="A678" s="191" t="s">
        <v>1653</v>
      </c>
      <c r="B678" s="194"/>
      <c r="C678" s="198" t="s">
        <v>551</v>
      </c>
      <c r="D678" s="194" t="s">
        <v>86</v>
      </c>
      <c r="E678" s="195">
        <v>320844.70079999999</v>
      </c>
      <c r="F678" s="75"/>
      <c r="G678" s="341"/>
      <c r="H678" s="341"/>
      <c r="I678" s="1"/>
      <c r="J678" s="1"/>
      <c r="K678" s="1"/>
      <c r="L678" s="1"/>
      <c r="M678" s="1"/>
    </row>
    <row r="679" spans="1:13" x14ac:dyDescent="0.2">
      <c r="A679" s="191" t="s">
        <v>1654</v>
      </c>
      <c r="B679" s="194"/>
      <c r="C679" s="198" t="s">
        <v>552</v>
      </c>
      <c r="D679" s="194" t="s">
        <v>86</v>
      </c>
      <c r="E679" s="195">
        <v>316001.31200000003</v>
      </c>
      <c r="F679" s="75"/>
      <c r="G679" s="341"/>
      <c r="H679" s="341"/>
      <c r="I679" s="1"/>
      <c r="J679" s="1"/>
      <c r="K679" s="1"/>
      <c r="L679" s="1"/>
      <c r="M679" s="1"/>
    </row>
    <row r="680" spans="1:13" x14ac:dyDescent="0.2">
      <c r="A680" s="191" t="s">
        <v>1655</v>
      </c>
      <c r="B680" s="197"/>
      <c r="C680" s="196" t="s">
        <v>553</v>
      </c>
      <c r="D680" s="194" t="s">
        <v>86</v>
      </c>
      <c r="E680" s="195">
        <v>476614.87839999999</v>
      </c>
      <c r="F680" s="75"/>
      <c r="G680" s="341"/>
      <c r="H680" s="341"/>
      <c r="I680" s="1"/>
      <c r="J680" s="1"/>
      <c r="K680" s="1"/>
      <c r="L680" s="1"/>
      <c r="M680" s="1"/>
    </row>
    <row r="681" spans="1:13" x14ac:dyDescent="0.2">
      <c r="A681" s="191" t="s">
        <v>1656</v>
      </c>
      <c r="B681" s="194"/>
      <c r="C681" s="196" t="s">
        <v>554</v>
      </c>
      <c r="D681" s="194" t="s">
        <v>86</v>
      </c>
      <c r="E681" s="195">
        <v>394440.36479999998</v>
      </c>
      <c r="F681" s="75"/>
      <c r="G681" s="341"/>
      <c r="H681" s="341"/>
      <c r="I681" s="1"/>
      <c r="J681" s="1"/>
      <c r="K681" s="1"/>
      <c r="L681" s="1"/>
      <c r="M681" s="1"/>
    </row>
    <row r="682" spans="1:13" x14ac:dyDescent="0.2">
      <c r="A682" s="191" t="s">
        <v>1657</v>
      </c>
      <c r="B682" s="194"/>
      <c r="C682" s="196" t="s">
        <v>555</v>
      </c>
      <c r="D682" s="194" t="s">
        <v>86</v>
      </c>
      <c r="E682" s="195">
        <v>339656.98080000002</v>
      </c>
      <c r="F682" s="75"/>
      <c r="G682" s="341"/>
      <c r="H682" s="341"/>
      <c r="I682" s="1"/>
      <c r="J682" s="1"/>
      <c r="K682" s="1"/>
      <c r="L682" s="1"/>
      <c r="M682" s="1"/>
    </row>
    <row r="683" spans="1:13" x14ac:dyDescent="0.2">
      <c r="A683" s="191" t="s">
        <v>1658</v>
      </c>
      <c r="B683" s="194"/>
      <c r="C683" s="196" t="s">
        <v>556</v>
      </c>
      <c r="D683" s="194" t="s">
        <v>86</v>
      </c>
      <c r="E683" s="195">
        <v>312264.72639999999</v>
      </c>
      <c r="F683" s="75"/>
      <c r="G683" s="341"/>
      <c r="H683" s="341"/>
      <c r="I683" s="1"/>
      <c r="J683" s="1"/>
      <c r="K683" s="1"/>
      <c r="L683" s="1"/>
      <c r="M683" s="1"/>
    </row>
    <row r="684" spans="1:13" x14ac:dyDescent="0.2">
      <c r="A684" s="191" t="s">
        <v>1659</v>
      </c>
      <c r="B684" s="194"/>
      <c r="C684" s="196" t="s">
        <v>557</v>
      </c>
      <c r="D684" s="194" t="s">
        <v>86</v>
      </c>
      <c r="E684" s="195">
        <v>164350.152</v>
      </c>
      <c r="F684" s="75"/>
      <c r="G684" s="341"/>
      <c r="H684" s="341"/>
      <c r="I684" s="1"/>
      <c r="J684" s="1"/>
      <c r="K684" s="1"/>
      <c r="L684" s="1"/>
      <c r="M684" s="1"/>
    </row>
    <row r="685" spans="1:13" x14ac:dyDescent="0.2">
      <c r="A685" s="191" t="s">
        <v>1660</v>
      </c>
      <c r="B685" s="194"/>
      <c r="C685" s="196" t="s">
        <v>558</v>
      </c>
      <c r="D685" s="194" t="s">
        <v>86</v>
      </c>
      <c r="E685" s="195">
        <v>272546.91360000003</v>
      </c>
      <c r="F685" s="75"/>
      <c r="G685" s="341"/>
      <c r="H685" s="341"/>
      <c r="I685" s="1"/>
      <c r="J685" s="1"/>
      <c r="K685" s="1"/>
      <c r="L685" s="1"/>
      <c r="M685" s="1"/>
    </row>
    <row r="686" spans="1:13" x14ac:dyDescent="0.2">
      <c r="A686" s="191" t="s">
        <v>1661</v>
      </c>
      <c r="B686" s="192"/>
      <c r="C686" s="193" t="s">
        <v>749</v>
      </c>
      <c r="D686" s="194" t="s">
        <v>86</v>
      </c>
      <c r="E686" s="195">
        <v>362010.1312</v>
      </c>
      <c r="F686" s="75"/>
      <c r="G686" s="341"/>
      <c r="H686" s="341"/>
      <c r="I686" s="1"/>
      <c r="J686" s="1"/>
      <c r="K686" s="1"/>
      <c r="L686" s="1"/>
      <c r="M686" s="1"/>
    </row>
    <row r="687" spans="1:13" x14ac:dyDescent="0.2">
      <c r="A687" s="191" t="s">
        <v>1662</v>
      </c>
      <c r="B687" s="194"/>
      <c r="C687" s="196" t="s">
        <v>559</v>
      </c>
      <c r="D687" s="194" t="s">
        <v>86</v>
      </c>
      <c r="E687" s="195">
        <v>912141.93760000006</v>
      </c>
      <c r="F687" s="75"/>
      <c r="G687" s="341"/>
      <c r="H687" s="341"/>
      <c r="I687" s="1"/>
      <c r="J687" s="1"/>
      <c r="K687" s="1"/>
      <c r="L687" s="1"/>
      <c r="M687" s="1"/>
    </row>
    <row r="688" spans="1:13" x14ac:dyDescent="0.2">
      <c r="A688" s="191" t="s">
        <v>1663</v>
      </c>
      <c r="B688" s="197"/>
      <c r="C688" s="196" t="s">
        <v>560</v>
      </c>
      <c r="D688" s="194" t="s">
        <v>86</v>
      </c>
      <c r="E688" s="195">
        <v>3044582.7696000002</v>
      </c>
      <c r="F688" s="75"/>
      <c r="G688" s="341"/>
      <c r="H688" s="341"/>
      <c r="I688" s="1"/>
      <c r="J688" s="1"/>
      <c r="K688" s="1"/>
      <c r="L688" s="1"/>
      <c r="M688" s="1"/>
    </row>
    <row r="689" spans="1:13" x14ac:dyDescent="0.2">
      <c r="A689" s="191" t="s">
        <v>1664</v>
      </c>
      <c r="B689" s="197"/>
      <c r="C689" s="196" t="s">
        <v>561</v>
      </c>
      <c r="D689" s="194" t="s">
        <v>86</v>
      </c>
      <c r="E689" s="195">
        <v>3044582.7696000002</v>
      </c>
      <c r="F689" s="75"/>
      <c r="G689" s="341"/>
      <c r="H689" s="341"/>
      <c r="I689" s="1"/>
      <c r="J689" s="1"/>
      <c r="K689" s="1"/>
      <c r="L689" s="1"/>
      <c r="M689" s="1"/>
    </row>
    <row r="690" spans="1:13" x14ac:dyDescent="0.2">
      <c r="A690" s="191" t="s">
        <v>1665</v>
      </c>
      <c r="B690" s="194"/>
      <c r="C690" s="198" t="s">
        <v>562</v>
      </c>
      <c r="D690" s="194" t="s">
        <v>86</v>
      </c>
      <c r="E690" s="195">
        <v>152552.12479999999</v>
      </c>
      <c r="F690" s="75"/>
      <c r="G690" s="341"/>
      <c r="H690" s="341"/>
      <c r="I690" s="1"/>
      <c r="J690" s="1"/>
      <c r="K690" s="1"/>
      <c r="L690" s="1"/>
      <c r="M690" s="1"/>
    </row>
    <row r="691" spans="1:13" x14ac:dyDescent="0.2">
      <c r="A691" s="191" t="s">
        <v>1666</v>
      </c>
      <c r="B691" s="194"/>
      <c r="C691" s="198" t="s">
        <v>563</v>
      </c>
      <c r="D691" s="194" t="s">
        <v>86</v>
      </c>
      <c r="E691" s="195">
        <v>177978.22880000001</v>
      </c>
      <c r="F691" s="75"/>
      <c r="G691" s="341"/>
      <c r="H691" s="341"/>
      <c r="I691" s="1"/>
      <c r="J691" s="1"/>
      <c r="K691" s="1"/>
      <c r="L691" s="1"/>
      <c r="M691" s="1"/>
    </row>
    <row r="692" spans="1:13" x14ac:dyDescent="0.2">
      <c r="A692" s="191" t="s">
        <v>1667</v>
      </c>
      <c r="B692" s="192"/>
      <c r="C692" s="193" t="s">
        <v>748</v>
      </c>
      <c r="D692" s="194" t="s">
        <v>86</v>
      </c>
      <c r="E692" s="195">
        <v>460079.1936</v>
      </c>
      <c r="F692" s="75"/>
      <c r="G692" s="341"/>
      <c r="H692" s="341"/>
      <c r="I692" s="1"/>
      <c r="J692" s="1"/>
      <c r="K692" s="1"/>
      <c r="L692" s="1"/>
      <c r="M692" s="1"/>
    </row>
    <row r="693" spans="1:13" ht="25.5" x14ac:dyDescent="0.2">
      <c r="A693" s="191" t="s">
        <v>1668</v>
      </c>
      <c r="B693" s="200"/>
      <c r="C693" s="193" t="s">
        <v>171</v>
      </c>
      <c r="D693" s="192" t="s">
        <v>86</v>
      </c>
      <c r="E693" s="195">
        <v>447971.84639999998</v>
      </c>
      <c r="F693" s="75"/>
      <c r="G693" s="341"/>
      <c r="H693" s="341"/>
      <c r="I693" s="1"/>
      <c r="J693" s="1"/>
      <c r="K693" s="1"/>
      <c r="L693" s="1"/>
      <c r="M693" s="1"/>
    </row>
    <row r="694" spans="1:13" x14ac:dyDescent="0.2">
      <c r="A694" s="191" t="s">
        <v>1669</v>
      </c>
      <c r="B694" s="194"/>
      <c r="C694" s="198" t="s">
        <v>564</v>
      </c>
      <c r="D694" s="192" t="s">
        <v>86</v>
      </c>
      <c r="E694" s="195">
        <v>871728.99840000004</v>
      </c>
      <c r="F694" s="75"/>
      <c r="G694" s="341"/>
      <c r="H694" s="341"/>
      <c r="I694" s="1"/>
      <c r="J694" s="1"/>
      <c r="K694" s="1"/>
      <c r="L694" s="1"/>
      <c r="M694" s="1"/>
    </row>
    <row r="695" spans="1:13" x14ac:dyDescent="0.2">
      <c r="A695" s="191" t="s">
        <v>1670</v>
      </c>
      <c r="B695" s="200"/>
      <c r="C695" s="193" t="s">
        <v>351</v>
      </c>
      <c r="D695" s="192" t="s">
        <v>174</v>
      </c>
      <c r="E695" s="195">
        <v>26636.388800000001</v>
      </c>
      <c r="F695" s="75"/>
      <c r="G695" s="341"/>
      <c r="H695" s="341"/>
      <c r="I695" s="1"/>
      <c r="J695" s="1"/>
      <c r="K695" s="1"/>
      <c r="L695" s="1"/>
      <c r="M695" s="1"/>
    </row>
    <row r="696" spans="1:13" x14ac:dyDescent="0.2">
      <c r="A696" s="191" t="s">
        <v>1671</v>
      </c>
      <c r="B696" s="192"/>
      <c r="C696" s="193" t="s">
        <v>747</v>
      </c>
      <c r="D696" s="194" t="s">
        <v>86</v>
      </c>
      <c r="E696" s="195">
        <v>55693.347200000004</v>
      </c>
      <c r="F696" s="75"/>
      <c r="G696" s="341"/>
      <c r="H696" s="341"/>
      <c r="I696" s="1"/>
      <c r="J696" s="1"/>
      <c r="K696" s="1"/>
      <c r="L696" s="1"/>
      <c r="M696" s="1"/>
    </row>
    <row r="697" spans="1:13" x14ac:dyDescent="0.2">
      <c r="A697" s="191" t="s">
        <v>1672</v>
      </c>
      <c r="B697" s="194"/>
      <c r="C697" s="198" t="s">
        <v>565</v>
      </c>
      <c r="D697" s="112" t="s">
        <v>86</v>
      </c>
      <c r="E697" s="195">
        <v>181610.20800000001</v>
      </c>
      <c r="F697" s="75"/>
      <c r="G697" s="341"/>
      <c r="H697" s="341"/>
      <c r="I697" s="1"/>
      <c r="J697" s="1"/>
      <c r="K697" s="1"/>
      <c r="L697" s="1"/>
      <c r="M697" s="1"/>
    </row>
    <row r="698" spans="1:13" x14ac:dyDescent="0.2">
      <c r="A698" s="191" t="s">
        <v>1673</v>
      </c>
      <c r="B698" s="194"/>
      <c r="C698" s="196" t="s">
        <v>566</v>
      </c>
      <c r="D698" s="194" t="s">
        <v>86</v>
      </c>
      <c r="E698" s="195">
        <v>923098.61439999996</v>
      </c>
      <c r="F698" s="75"/>
      <c r="G698" s="341"/>
      <c r="H698" s="341"/>
      <c r="I698" s="1"/>
      <c r="J698" s="1"/>
      <c r="K698" s="1"/>
      <c r="L698" s="1"/>
      <c r="M698" s="1"/>
    </row>
    <row r="699" spans="1:13" x14ac:dyDescent="0.2">
      <c r="A699" s="191" t="s">
        <v>1674</v>
      </c>
      <c r="B699" s="194"/>
      <c r="C699" s="196" t="s">
        <v>497</v>
      </c>
      <c r="D699" s="194" t="s">
        <v>86</v>
      </c>
      <c r="E699" s="195">
        <v>47935.601600000002</v>
      </c>
      <c r="F699" s="75"/>
      <c r="G699" s="341"/>
      <c r="H699" s="341"/>
      <c r="I699" s="1"/>
      <c r="J699" s="1"/>
      <c r="K699" s="1"/>
      <c r="L699" s="1"/>
      <c r="M699" s="1"/>
    </row>
    <row r="700" spans="1:13" x14ac:dyDescent="0.2">
      <c r="A700" s="191" t="s">
        <v>1675</v>
      </c>
      <c r="B700" s="197"/>
      <c r="C700" s="196" t="s">
        <v>567</v>
      </c>
      <c r="D700" s="194" t="s">
        <v>86</v>
      </c>
      <c r="E700" s="195">
        <v>2524141.1839999999</v>
      </c>
      <c r="F700" s="75"/>
      <c r="G700" s="341"/>
      <c r="H700" s="341"/>
      <c r="I700" s="1"/>
      <c r="J700" s="1"/>
      <c r="K700" s="1"/>
      <c r="L700" s="1"/>
      <c r="M700" s="1"/>
    </row>
    <row r="701" spans="1:13" x14ac:dyDescent="0.2">
      <c r="A701" s="191" t="s">
        <v>1676</v>
      </c>
      <c r="B701" s="197"/>
      <c r="C701" s="196" t="s">
        <v>568</v>
      </c>
      <c r="D701" s="194" t="s">
        <v>86</v>
      </c>
      <c r="E701" s="195">
        <v>3262347.4240000001</v>
      </c>
      <c r="F701" s="75"/>
      <c r="G701" s="341"/>
      <c r="H701" s="341"/>
      <c r="I701" s="1"/>
      <c r="J701" s="1"/>
      <c r="K701" s="1"/>
      <c r="L701" s="1"/>
      <c r="M701" s="1"/>
    </row>
    <row r="702" spans="1:13" x14ac:dyDescent="0.2">
      <c r="A702" s="191" t="s">
        <v>1677</v>
      </c>
      <c r="B702" s="194"/>
      <c r="C702" s="198" t="s">
        <v>569</v>
      </c>
      <c r="D702" s="194" t="s">
        <v>86</v>
      </c>
      <c r="E702" s="195">
        <v>3148.3152</v>
      </c>
      <c r="F702" s="75"/>
      <c r="G702" s="341"/>
      <c r="H702" s="341"/>
      <c r="I702" s="1"/>
      <c r="J702" s="1"/>
      <c r="K702" s="1"/>
      <c r="L702" s="1"/>
      <c r="M702" s="1"/>
    </row>
    <row r="703" spans="1:13" x14ac:dyDescent="0.2">
      <c r="A703" s="191" t="s">
        <v>1678</v>
      </c>
      <c r="B703" s="194"/>
      <c r="C703" s="198" t="s">
        <v>570</v>
      </c>
      <c r="D703" s="194" t="s">
        <v>86</v>
      </c>
      <c r="E703" s="195">
        <v>14529.0416</v>
      </c>
      <c r="F703" s="75"/>
      <c r="G703" s="341"/>
      <c r="H703" s="341"/>
      <c r="I703" s="1"/>
      <c r="J703" s="1"/>
      <c r="K703" s="1"/>
      <c r="L703" s="1"/>
      <c r="M703" s="1"/>
    </row>
    <row r="704" spans="1:13" x14ac:dyDescent="0.2">
      <c r="A704" s="191" t="s">
        <v>1679</v>
      </c>
      <c r="B704" s="194"/>
      <c r="C704" s="196" t="s">
        <v>571</v>
      </c>
      <c r="D704" s="194" t="s">
        <v>86</v>
      </c>
      <c r="E704" s="195">
        <v>6281291.5024000006</v>
      </c>
      <c r="F704" s="75"/>
      <c r="G704" s="341"/>
      <c r="H704" s="341"/>
      <c r="I704" s="1"/>
      <c r="J704" s="1"/>
      <c r="K704" s="1"/>
      <c r="L704" s="1"/>
      <c r="M704" s="1"/>
    </row>
    <row r="705" spans="1:13" x14ac:dyDescent="0.2">
      <c r="A705" s="191" t="s">
        <v>1680</v>
      </c>
      <c r="B705" s="192"/>
      <c r="C705" s="193" t="s">
        <v>746</v>
      </c>
      <c r="D705" s="194" t="s">
        <v>86</v>
      </c>
      <c r="E705" s="195">
        <v>121073.47200000001</v>
      </c>
      <c r="F705" s="75"/>
      <c r="G705" s="341"/>
      <c r="H705" s="341"/>
      <c r="I705" s="1"/>
      <c r="J705" s="1"/>
      <c r="K705" s="1"/>
      <c r="L705" s="1"/>
      <c r="M705" s="1"/>
    </row>
    <row r="706" spans="1:13" x14ac:dyDescent="0.2">
      <c r="A706" s="191" t="s">
        <v>1681</v>
      </c>
      <c r="B706" s="197"/>
      <c r="C706" s="196" t="s">
        <v>300</v>
      </c>
      <c r="D706" s="194" t="s">
        <v>86</v>
      </c>
      <c r="E706" s="195">
        <v>126001.2208</v>
      </c>
      <c r="F706" s="75"/>
      <c r="G706" s="341"/>
      <c r="H706" s="341"/>
      <c r="I706" s="1"/>
      <c r="J706" s="1"/>
      <c r="K706" s="1"/>
      <c r="L706" s="1"/>
      <c r="M706" s="1"/>
    </row>
    <row r="707" spans="1:13" x14ac:dyDescent="0.2">
      <c r="A707" s="191" t="s">
        <v>1682</v>
      </c>
      <c r="B707" s="192"/>
      <c r="C707" s="193" t="s">
        <v>745</v>
      </c>
      <c r="D707" s="194" t="s">
        <v>86</v>
      </c>
      <c r="E707" s="195">
        <v>108966.12480000001</v>
      </c>
      <c r="F707" s="75"/>
      <c r="G707" s="341"/>
      <c r="H707" s="341"/>
      <c r="I707" s="1"/>
      <c r="J707" s="1"/>
      <c r="K707" s="1"/>
      <c r="L707" s="1"/>
      <c r="M707" s="1"/>
    </row>
    <row r="708" spans="1:13" x14ac:dyDescent="0.2">
      <c r="A708" s="191" t="s">
        <v>1683</v>
      </c>
      <c r="B708" s="194"/>
      <c r="C708" s="198" t="s">
        <v>572</v>
      </c>
      <c r="D708" s="194" t="s">
        <v>86</v>
      </c>
      <c r="E708" s="195">
        <v>2417679.9887999999</v>
      </c>
      <c r="F708" s="75"/>
      <c r="G708" s="341"/>
      <c r="H708" s="341"/>
      <c r="I708" s="1"/>
      <c r="J708" s="1"/>
      <c r="K708" s="1"/>
      <c r="L708" s="1"/>
      <c r="M708" s="1"/>
    </row>
    <row r="709" spans="1:13" x14ac:dyDescent="0.2">
      <c r="A709" s="191" t="s">
        <v>1684</v>
      </c>
      <c r="B709" s="192"/>
      <c r="C709" s="193" t="s">
        <v>744</v>
      </c>
      <c r="D709" s="194" t="s">
        <v>86</v>
      </c>
      <c r="E709" s="195">
        <v>121073.47200000001</v>
      </c>
      <c r="F709" s="75"/>
      <c r="G709" s="341"/>
      <c r="H709" s="341"/>
      <c r="I709" s="1"/>
      <c r="J709" s="1"/>
      <c r="K709" s="1"/>
      <c r="L709" s="1"/>
      <c r="M709" s="1"/>
    </row>
    <row r="710" spans="1:13" x14ac:dyDescent="0.2">
      <c r="A710" s="191" t="s">
        <v>1685</v>
      </c>
      <c r="B710" s="194"/>
      <c r="C710" s="196" t="s">
        <v>573</v>
      </c>
      <c r="D710" s="194" t="s">
        <v>86</v>
      </c>
      <c r="E710" s="195">
        <v>267069.13760000002</v>
      </c>
      <c r="F710" s="75"/>
      <c r="G710" s="341"/>
      <c r="H710" s="341"/>
      <c r="I710" s="1"/>
      <c r="J710" s="1"/>
      <c r="K710" s="1"/>
      <c r="L710" s="1"/>
      <c r="M710" s="1"/>
    </row>
    <row r="711" spans="1:13" x14ac:dyDescent="0.2">
      <c r="A711" s="191" t="s">
        <v>1686</v>
      </c>
      <c r="B711" s="192"/>
      <c r="C711" s="193" t="s">
        <v>573</v>
      </c>
      <c r="D711" s="194" t="s">
        <v>86</v>
      </c>
      <c r="E711" s="195">
        <v>236093.27040000001</v>
      </c>
      <c r="F711" s="75"/>
      <c r="G711" s="341"/>
      <c r="H711" s="341"/>
      <c r="I711" s="1"/>
      <c r="J711" s="1"/>
      <c r="K711" s="1"/>
      <c r="L711" s="1"/>
      <c r="M711" s="1"/>
    </row>
    <row r="712" spans="1:13" x14ac:dyDescent="0.2">
      <c r="A712" s="191" t="s">
        <v>1687</v>
      </c>
      <c r="B712" s="192"/>
      <c r="C712" s="193" t="s">
        <v>743</v>
      </c>
      <c r="D712" s="194" t="s">
        <v>86</v>
      </c>
      <c r="E712" s="195">
        <v>95648.492800000007</v>
      </c>
      <c r="F712" s="75"/>
      <c r="G712" s="341"/>
      <c r="H712" s="341"/>
      <c r="I712" s="1"/>
      <c r="J712" s="1"/>
      <c r="K712" s="1"/>
      <c r="L712" s="1"/>
      <c r="M712" s="1"/>
    </row>
    <row r="713" spans="1:13" x14ac:dyDescent="0.2">
      <c r="A713" s="191" t="s">
        <v>1688</v>
      </c>
      <c r="B713" s="194"/>
      <c r="C713" s="196" t="s">
        <v>574</v>
      </c>
      <c r="D713" s="194" t="s">
        <v>86</v>
      </c>
      <c r="E713" s="195">
        <v>135589.016</v>
      </c>
      <c r="F713" s="75"/>
      <c r="G713" s="341"/>
      <c r="H713" s="341"/>
      <c r="I713" s="1"/>
      <c r="J713" s="1"/>
      <c r="K713" s="1"/>
      <c r="L713" s="1"/>
      <c r="M713" s="1"/>
    </row>
    <row r="714" spans="1:13" x14ac:dyDescent="0.2">
      <c r="A714" s="191" t="s">
        <v>1689</v>
      </c>
      <c r="B714" s="194"/>
      <c r="C714" s="196" t="s">
        <v>575</v>
      </c>
      <c r="D714" s="194" t="s">
        <v>86</v>
      </c>
      <c r="E714" s="195">
        <v>821749.63520000002</v>
      </c>
      <c r="F714" s="75"/>
      <c r="G714" s="341"/>
      <c r="H714" s="341"/>
      <c r="I714" s="1"/>
      <c r="J714" s="1"/>
      <c r="K714" s="1"/>
      <c r="L714" s="1"/>
      <c r="M714" s="1"/>
    </row>
    <row r="715" spans="1:13" x14ac:dyDescent="0.2">
      <c r="A715" s="191" t="s">
        <v>1690</v>
      </c>
      <c r="B715" s="194"/>
      <c r="C715" s="196" t="s">
        <v>576</v>
      </c>
      <c r="D715" s="194" t="s">
        <v>86</v>
      </c>
      <c r="E715" s="195">
        <v>821749.63520000002</v>
      </c>
      <c r="F715" s="75"/>
      <c r="G715" s="341"/>
      <c r="H715" s="341"/>
      <c r="I715" s="1"/>
      <c r="J715" s="1"/>
      <c r="K715" s="1"/>
      <c r="L715" s="1"/>
      <c r="M715" s="1"/>
    </row>
    <row r="716" spans="1:13" x14ac:dyDescent="0.2">
      <c r="A716" s="191" t="s">
        <v>1691</v>
      </c>
      <c r="B716" s="194"/>
      <c r="C716" s="198" t="s">
        <v>577</v>
      </c>
      <c r="D716" s="194" t="s">
        <v>86</v>
      </c>
      <c r="E716" s="195">
        <v>163449.18720000001</v>
      </c>
      <c r="F716" s="75"/>
      <c r="G716" s="341"/>
      <c r="H716" s="341"/>
      <c r="I716" s="1"/>
      <c r="J716" s="1"/>
      <c r="K716" s="1"/>
      <c r="L716" s="1"/>
      <c r="M716" s="1"/>
    </row>
    <row r="717" spans="1:13" x14ac:dyDescent="0.2">
      <c r="A717" s="191" t="s">
        <v>1692</v>
      </c>
      <c r="B717" s="194"/>
      <c r="C717" s="196" t="s">
        <v>578</v>
      </c>
      <c r="D717" s="194" t="s">
        <v>86</v>
      </c>
      <c r="E717" s="195">
        <v>61631.166400000002</v>
      </c>
      <c r="F717" s="75"/>
      <c r="G717" s="341"/>
      <c r="H717" s="341"/>
      <c r="I717" s="1"/>
      <c r="J717" s="1"/>
      <c r="K717" s="1"/>
      <c r="L717" s="1"/>
      <c r="M717" s="1"/>
    </row>
    <row r="718" spans="1:13" x14ac:dyDescent="0.2">
      <c r="A718" s="191" t="s">
        <v>1693</v>
      </c>
      <c r="B718" s="197"/>
      <c r="C718" s="196" t="s">
        <v>579</v>
      </c>
      <c r="D718" s="194" t="s">
        <v>86</v>
      </c>
      <c r="E718" s="195">
        <v>666987.27840000007</v>
      </c>
      <c r="F718" s="75"/>
      <c r="G718" s="341"/>
      <c r="H718" s="341"/>
      <c r="I718" s="1"/>
      <c r="J718" s="1"/>
      <c r="K718" s="1"/>
      <c r="L718" s="1"/>
      <c r="M718" s="1"/>
    </row>
    <row r="719" spans="1:13" x14ac:dyDescent="0.2">
      <c r="A719" s="191" t="s">
        <v>1694</v>
      </c>
      <c r="B719" s="197"/>
      <c r="C719" s="196" t="s">
        <v>580</v>
      </c>
      <c r="D719" s="194" t="s">
        <v>86</v>
      </c>
      <c r="E719" s="195">
        <v>513593.80320000002</v>
      </c>
      <c r="F719" s="75"/>
      <c r="G719" s="341"/>
      <c r="H719" s="341"/>
      <c r="I719" s="1"/>
      <c r="J719" s="1"/>
      <c r="K719" s="1"/>
      <c r="L719" s="1"/>
      <c r="M719" s="1"/>
    </row>
    <row r="720" spans="1:13" x14ac:dyDescent="0.2">
      <c r="A720" s="191" t="s">
        <v>1695</v>
      </c>
      <c r="B720" s="192"/>
      <c r="C720" s="193" t="s">
        <v>742</v>
      </c>
      <c r="D720" s="194" t="s">
        <v>86</v>
      </c>
      <c r="E720" s="195">
        <v>460079.1936</v>
      </c>
      <c r="F720" s="75"/>
      <c r="G720" s="341"/>
      <c r="H720" s="341"/>
      <c r="I720" s="1"/>
      <c r="J720" s="1"/>
      <c r="K720" s="1"/>
      <c r="L720" s="1"/>
      <c r="M720" s="1"/>
    </row>
    <row r="721" spans="1:13" x14ac:dyDescent="0.2">
      <c r="A721" s="191" t="s">
        <v>1696</v>
      </c>
      <c r="B721" s="192"/>
      <c r="C721" s="193" t="s">
        <v>741</v>
      </c>
      <c r="D721" s="194" t="s">
        <v>86</v>
      </c>
      <c r="E721" s="195">
        <v>532723.27679999999</v>
      </c>
      <c r="F721" s="75"/>
      <c r="G721" s="341"/>
      <c r="H721" s="341"/>
      <c r="I721" s="1"/>
      <c r="J721" s="1"/>
      <c r="K721" s="1"/>
      <c r="L721" s="1"/>
      <c r="M721" s="1"/>
    </row>
    <row r="722" spans="1:13" x14ac:dyDescent="0.2">
      <c r="A722" s="191" t="s">
        <v>1697</v>
      </c>
      <c r="B722" s="197"/>
      <c r="C722" s="196" t="s">
        <v>581</v>
      </c>
      <c r="D722" s="194" t="s">
        <v>86</v>
      </c>
      <c r="E722" s="195">
        <v>312264.72639999999</v>
      </c>
      <c r="F722" s="75"/>
      <c r="G722" s="341"/>
      <c r="H722" s="341"/>
      <c r="I722" s="1"/>
      <c r="J722" s="1"/>
      <c r="K722" s="1"/>
      <c r="L722" s="1"/>
      <c r="M722" s="1"/>
    </row>
    <row r="723" spans="1:13" x14ac:dyDescent="0.2">
      <c r="A723" s="191" t="s">
        <v>1698</v>
      </c>
      <c r="B723" s="197"/>
      <c r="C723" s="196" t="s">
        <v>204</v>
      </c>
      <c r="D723" s="194" t="s">
        <v>86</v>
      </c>
      <c r="E723" s="195">
        <v>424570.3824</v>
      </c>
      <c r="F723" s="75"/>
      <c r="G723" s="341"/>
      <c r="H723" s="341"/>
      <c r="I723" s="1"/>
      <c r="J723" s="1"/>
      <c r="K723" s="1"/>
      <c r="L723" s="1"/>
      <c r="M723" s="1"/>
    </row>
    <row r="724" spans="1:13" x14ac:dyDescent="0.2">
      <c r="A724" s="191" t="s">
        <v>1699</v>
      </c>
      <c r="B724" s="194"/>
      <c r="C724" s="198" t="s">
        <v>582</v>
      </c>
      <c r="D724" s="194" t="s">
        <v>86</v>
      </c>
      <c r="E724" s="195">
        <v>18161.020800000002</v>
      </c>
      <c r="F724" s="75"/>
      <c r="G724" s="341"/>
      <c r="H724" s="341"/>
      <c r="I724" s="1"/>
      <c r="J724" s="1"/>
      <c r="K724" s="1"/>
      <c r="L724" s="1"/>
      <c r="M724" s="1"/>
    </row>
    <row r="725" spans="1:13" x14ac:dyDescent="0.2">
      <c r="A725" s="191" t="s">
        <v>1700</v>
      </c>
      <c r="B725" s="194"/>
      <c r="C725" s="198" t="s">
        <v>583</v>
      </c>
      <c r="D725" s="194" t="s">
        <v>86</v>
      </c>
      <c r="E725" s="195">
        <v>290576.33280000003</v>
      </c>
      <c r="F725" s="75"/>
      <c r="G725" s="341"/>
      <c r="H725" s="341"/>
      <c r="I725" s="1"/>
      <c r="J725" s="1"/>
      <c r="K725" s="1"/>
      <c r="L725" s="1"/>
      <c r="M725" s="1"/>
    </row>
    <row r="726" spans="1:13" x14ac:dyDescent="0.2">
      <c r="A726" s="191" t="s">
        <v>1701</v>
      </c>
      <c r="B726" s="194"/>
      <c r="C726" s="198" t="s">
        <v>584</v>
      </c>
      <c r="D726" s="194" t="s">
        <v>86</v>
      </c>
      <c r="E726" s="195">
        <v>374056.73920000001</v>
      </c>
      <c r="F726" s="75"/>
      <c r="G726" s="341"/>
      <c r="H726" s="341"/>
      <c r="I726" s="1"/>
      <c r="J726" s="1"/>
      <c r="K726" s="1"/>
      <c r="L726" s="1"/>
      <c r="M726" s="1"/>
    </row>
    <row r="727" spans="1:13" x14ac:dyDescent="0.2">
      <c r="A727" s="191" t="s">
        <v>1702</v>
      </c>
      <c r="B727" s="194"/>
      <c r="C727" s="196" t="s">
        <v>585</v>
      </c>
      <c r="D727" s="194" t="s">
        <v>86</v>
      </c>
      <c r="E727" s="195">
        <v>872424.12479999999</v>
      </c>
      <c r="F727" s="75"/>
      <c r="G727" s="341"/>
      <c r="H727" s="341"/>
      <c r="I727" s="1"/>
      <c r="J727" s="1"/>
      <c r="K727" s="1"/>
      <c r="L727" s="1"/>
      <c r="M727" s="1"/>
    </row>
    <row r="728" spans="1:13" x14ac:dyDescent="0.2">
      <c r="A728" s="191" t="s">
        <v>1703</v>
      </c>
      <c r="B728" s="194"/>
      <c r="C728" s="196" t="s">
        <v>586</v>
      </c>
      <c r="D728" s="194" t="s">
        <v>86</v>
      </c>
      <c r="E728" s="195">
        <v>1266864.4896</v>
      </c>
      <c r="F728" s="75"/>
      <c r="G728" s="341"/>
      <c r="H728" s="341"/>
      <c r="I728" s="1"/>
      <c r="J728" s="1"/>
      <c r="K728" s="1"/>
      <c r="L728" s="1"/>
      <c r="M728" s="1"/>
    </row>
    <row r="729" spans="1:13" x14ac:dyDescent="0.2">
      <c r="A729" s="191" t="s">
        <v>1704</v>
      </c>
      <c r="B729" s="194"/>
      <c r="C729" s="198" t="s">
        <v>587</v>
      </c>
      <c r="D729" s="194" t="s">
        <v>86</v>
      </c>
      <c r="E729" s="195">
        <v>71433.7984</v>
      </c>
      <c r="F729" s="75"/>
      <c r="G729" s="341"/>
      <c r="H729" s="341"/>
      <c r="I729" s="1"/>
      <c r="J729" s="1"/>
      <c r="K729" s="1"/>
      <c r="L729" s="1"/>
      <c r="M729" s="1"/>
    </row>
    <row r="730" spans="1:13" x14ac:dyDescent="0.2">
      <c r="A730" s="191" t="s">
        <v>1705</v>
      </c>
      <c r="B730" s="194"/>
      <c r="C730" s="198" t="s">
        <v>588</v>
      </c>
      <c r="D730" s="194" t="s">
        <v>86</v>
      </c>
      <c r="E730" s="195">
        <v>605125.52800000005</v>
      </c>
      <c r="F730" s="75"/>
      <c r="G730" s="341"/>
      <c r="H730" s="341"/>
      <c r="I730" s="1"/>
      <c r="J730" s="1"/>
      <c r="K730" s="1"/>
      <c r="L730" s="1"/>
      <c r="M730" s="1"/>
    </row>
    <row r="731" spans="1:13" x14ac:dyDescent="0.2">
      <c r="A731" s="191" t="s">
        <v>1706</v>
      </c>
      <c r="B731" s="194"/>
      <c r="C731" s="196" t="s">
        <v>589</v>
      </c>
      <c r="D731" s="194" t="s">
        <v>86</v>
      </c>
      <c r="E731" s="195">
        <v>1390126.8223999999</v>
      </c>
      <c r="F731" s="75"/>
      <c r="G731" s="341"/>
      <c r="H731" s="341"/>
      <c r="I731" s="1"/>
      <c r="J731" s="1"/>
      <c r="K731" s="1"/>
      <c r="L731" s="1"/>
      <c r="M731" s="1"/>
    </row>
    <row r="732" spans="1:13" x14ac:dyDescent="0.2">
      <c r="A732" s="191" t="s">
        <v>1707</v>
      </c>
      <c r="B732" s="194"/>
      <c r="C732" s="196" t="s">
        <v>590</v>
      </c>
      <c r="D732" s="194" t="s">
        <v>86</v>
      </c>
      <c r="E732" s="195">
        <v>121893.4512</v>
      </c>
      <c r="F732" s="75"/>
      <c r="G732" s="341"/>
      <c r="H732" s="341"/>
      <c r="I732" s="1"/>
      <c r="J732" s="1"/>
      <c r="K732" s="1"/>
      <c r="L732" s="1"/>
      <c r="M732" s="1"/>
    </row>
    <row r="733" spans="1:13" ht="25.5" x14ac:dyDescent="0.2">
      <c r="A733" s="191" t="s">
        <v>1708</v>
      </c>
      <c r="B733" s="194"/>
      <c r="C733" s="198" t="s">
        <v>591</v>
      </c>
      <c r="D733" s="194" t="s">
        <v>86</v>
      </c>
      <c r="E733" s="195">
        <v>230039.5968</v>
      </c>
      <c r="F733" s="75"/>
      <c r="G733" s="341"/>
      <c r="H733" s="341"/>
      <c r="I733" s="1"/>
      <c r="J733" s="1"/>
      <c r="K733" s="1"/>
      <c r="L733" s="1"/>
      <c r="M733" s="1"/>
    </row>
    <row r="734" spans="1:13" x14ac:dyDescent="0.2">
      <c r="A734" s="191" t="s">
        <v>1709</v>
      </c>
      <c r="B734" s="192"/>
      <c r="C734" s="193" t="s">
        <v>740</v>
      </c>
      <c r="D734" s="194" t="s">
        <v>86</v>
      </c>
      <c r="E734" s="195">
        <v>193717.5552</v>
      </c>
      <c r="F734" s="75"/>
      <c r="G734" s="341"/>
      <c r="H734" s="341"/>
      <c r="I734" s="1"/>
      <c r="J734" s="1"/>
      <c r="K734" s="1"/>
      <c r="L734" s="1"/>
      <c r="M734" s="1"/>
    </row>
    <row r="735" spans="1:13" x14ac:dyDescent="0.2">
      <c r="A735" s="191" t="s">
        <v>1710</v>
      </c>
      <c r="B735" s="194"/>
      <c r="C735" s="196" t="s">
        <v>592</v>
      </c>
      <c r="D735" s="194" t="s">
        <v>86</v>
      </c>
      <c r="E735" s="195">
        <v>917620.83840000001</v>
      </c>
      <c r="F735" s="75"/>
      <c r="G735" s="341"/>
      <c r="H735" s="341"/>
      <c r="I735" s="1"/>
      <c r="J735" s="1"/>
      <c r="K735" s="1"/>
      <c r="L735" s="1"/>
      <c r="M735" s="1"/>
    </row>
    <row r="736" spans="1:13" x14ac:dyDescent="0.2">
      <c r="A736" s="191" t="s">
        <v>1711</v>
      </c>
      <c r="B736" s="194"/>
      <c r="C736" s="196" t="s">
        <v>593</v>
      </c>
      <c r="D736" s="194" t="s">
        <v>86</v>
      </c>
      <c r="E736" s="195">
        <v>593029.42879999999</v>
      </c>
      <c r="F736" s="75"/>
      <c r="G736" s="341"/>
      <c r="H736" s="341"/>
      <c r="I736" s="1"/>
      <c r="J736" s="1"/>
      <c r="K736" s="1"/>
      <c r="L736" s="1"/>
      <c r="M736" s="1"/>
    </row>
    <row r="737" spans="1:13" x14ac:dyDescent="0.2">
      <c r="A737" s="191" t="s">
        <v>1712</v>
      </c>
      <c r="B737" s="194"/>
      <c r="C737" s="196" t="s">
        <v>594</v>
      </c>
      <c r="D737" s="194" t="s">
        <v>86</v>
      </c>
      <c r="E737" s="195">
        <v>273916.92</v>
      </c>
      <c r="F737" s="75"/>
      <c r="G737" s="341"/>
      <c r="H737" s="341"/>
      <c r="I737" s="1"/>
      <c r="J737" s="1"/>
      <c r="K737" s="1"/>
      <c r="L737" s="1"/>
      <c r="M737" s="1"/>
    </row>
    <row r="738" spans="1:13" x14ac:dyDescent="0.2">
      <c r="A738" s="191" t="s">
        <v>1713</v>
      </c>
      <c r="B738" s="192"/>
      <c r="C738" s="193" t="s">
        <v>330</v>
      </c>
      <c r="D738" s="194" t="s">
        <v>86</v>
      </c>
      <c r="E738" s="195">
        <v>193717.5552</v>
      </c>
      <c r="F738" s="75"/>
      <c r="G738" s="341"/>
      <c r="H738" s="341"/>
      <c r="I738" s="1"/>
      <c r="J738" s="1"/>
      <c r="K738" s="1"/>
      <c r="L738" s="1"/>
      <c r="M738" s="1"/>
    </row>
    <row r="739" spans="1:13" x14ac:dyDescent="0.2">
      <c r="A739" s="191" t="s">
        <v>1714</v>
      </c>
      <c r="B739" s="194"/>
      <c r="C739" s="196" t="s">
        <v>595</v>
      </c>
      <c r="D739" s="194" t="s">
        <v>86</v>
      </c>
      <c r="E739" s="195">
        <v>24652.241600000001</v>
      </c>
      <c r="F739" s="75"/>
      <c r="G739" s="341"/>
      <c r="H739" s="341"/>
      <c r="I739" s="1"/>
      <c r="J739" s="1"/>
      <c r="K739" s="1"/>
      <c r="L739" s="1"/>
      <c r="M739" s="1"/>
    </row>
    <row r="740" spans="1:13" x14ac:dyDescent="0.2">
      <c r="A740" s="191" t="s">
        <v>1715</v>
      </c>
      <c r="B740" s="194"/>
      <c r="C740" s="198" t="s">
        <v>596</v>
      </c>
      <c r="D740" s="194" t="s">
        <v>86</v>
      </c>
      <c r="E740" s="195">
        <v>9080.510400000001</v>
      </c>
      <c r="F740" s="75"/>
      <c r="G740" s="341"/>
      <c r="H740" s="341"/>
      <c r="I740" s="1"/>
      <c r="J740" s="1"/>
      <c r="K740" s="1"/>
      <c r="L740" s="1"/>
      <c r="M740" s="1"/>
    </row>
    <row r="741" spans="1:13" x14ac:dyDescent="0.2">
      <c r="A741" s="191" t="s">
        <v>1716</v>
      </c>
      <c r="B741" s="192"/>
      <c r="C741" s="193" t="s">
        <v>739</v>
      </c>
      <c r="D741" s="194" t="s">
        <v>86</v>
      </c>
      <c r="E741" s="195">
        <v>10897.062400000001</v>
      </c>
      <c r="F741" s="75"/>
      <c r="G741" s="341"/>
      <c r="H741" s="341"/>
      <c r="I741" s="1"/>
      <c r="J741" s="1"/>
      <c r="K741" s="1"/>
      <c r="L741" s="1"/>
      <c r="M741" s="1"/>
    </row>
    <row r="742" spans="1:13" x14ac:dyDescent="0.2">
      <c r="A742" s="191" t="s">
        <v>1717</v>
      </c>
      <c r="B742" s="192"/>
      <c r="C742" s="193" t="s">
        <v>738</v>
      </c>
      <c r="D742" s="194" t="s">
        <v>86</v>
      </c>
      <c r="E742" s="195">
        <v>956480.42879999999</v>
      </c>
      <c r="F742" s="75"/>
      <c r="G742" s="341"/>
      <c r="H742" s="341"/>
      <c r="I742" s="1"/>
      <c r="J742" s="1"/>
      <c r="K742" s="1"/>
      <c r="L742" s="1"/>
      <c r="M742" s="1"/>
    </row>
    <row r="743" spans="1:13" ht="25.5" x14ac:dyDescent="0.2">
      <c r="A743" s="191" t="s">
        <v>1718</v>
      </c>
      <c r="B743" s="192"/>
      <c r="C743" s="193" t="s">
        <v>737</v>
      </c>
      <c r="D743" s="194" t="s">
        <v>86</v>
      </c>
      <c r="E743" s="195">
        <v>110176.4096</v>
      </c>
      <c r="F743" s="75"/>
      <c r="G743" s="341"/>
      <c r="H743" s="341"/>
      <c r="I743" s="1"/>
      <c r="J743" s="1"/>
      <c r="K743" s="1"/>
      <c r="L743" s="1"/>
      <c r="M743" s="1"/>
    </row>
    <row r="744" spans="1:13" ht="25.5" x14ac:dyDescent="0.2">
      <c r="A744" s="191" t="s">
        <v>1719</v>
      </c>
      <c r="B744" s="192"/>
      <c r="C744" s="193" t="s">
        <v>736</v>
      </c>
      <c r="D744" s="194" t="s">
        <v>86</v>
      </c>
      <c r="E744" s="195">
        <v>108966.12480000001</v>
      </c>
      <c r="F744" s="75"/>
      <c r="G744" s="341"/>
      <c r="H744" s="341"/>
      <c r="I744" s="1"/>
      <c r="J744" s="1"/>
      <c r="K744" s="1"/>
      <c r="L744" s="1"/>
      <c r="M744" s="1"/>
    </row>
    <row r="745" spans="1:13" ht="25.5" x14ac:dyDescent="0.2">
      <c r="A745" s="191" t="s">
        <v>1720</v>
      </c>
      <c r="B745" s="192"/>
      <c r="C745" s="193" t="s">
        <v>735</v>
      </c>
      <c r="D745" s="194" t="s">
        <v>86</v>
      </c>
      <c r="E745" s="195">
        <v>111387.8192</v>
      </c>
      <c r="F745" s="75"/>
      <c r="G745" s="341"/>
      <c r="H745" s="341"/>
      <c r="I745" s="1"/>
      <c r="J745" s="1"/>
      <c r="K745" s="1"/>
      <c r="L745" s="1"/>
      <c r="M745" s="1"/>
    </row>
    <row r="746" spans="1:13" x14ac:dyDescent="0.2">
      <c r="A746" s="191" t="s">
        <v>1721</v>
      </c>
      <c r="B746" s="194"/>
      <c r="C746" s="198" t="s">
        <v>597</v>
      </c>
      <c r="D746" s="194" t="s">
        <v>86</v>
      </c>
      <c r="E746" s="195">
        <v>399542.45760000002</v>
      </c>
      <c r="F746" s="75"/>
      <c r="G746" s="341"/>
      <c r="H746" s="341"/>
      <c r="I746" s="1"/>
      <c r="J746" s="1"/>
      <c r="K746" s="1"/>
      <c r="L746" s="1"/>
      <c r="M746" s="1"/>
    </row>
    <row r="747" spans="1:13" x14ac:dyDescent="0.2">
      <c r="A747" s="191" t="s">
        <v>1722</v>
      </c>
      <c r="B747" s="194"/>
      <c r="C747" s="196" t="s">
        <v>598</v>
      </c>
      <c r="D747" s="194" t="s">
        <v>86</v>
      </c>
      <c r="E747" s="195">
        <v>532768.26879999996</v>
      </c>
      <c r="F747" s="75"/>
      <c r="G747" s="341"/>
      <c r="H747" s="341"/>
      <c r="I747" s="1"/>
      <c r="J747" s="1"/>
      <c r="K747" s="1"/>
      <c r="L747" s="1"/>
      <c r="M747" s="1"/>
    </row>
    <row r="748" spans="1:13" x14ac:dyDescent="0.2">
      <c r="A748" s="191" t="s">
        <v>1723</v>
      </c>
      <c r="B748" s="194"/>
      <c r="C748" s="198" t="s">
        <v>599</v>
      </c>
      <c r="D748" s="194" t="s">
        <v>86</v>
      </c>
      <c r="E748" s="195">
        <v>108966.12480000001</v>
      </c>
      <c r="F748" s="75"/>
      <c r="G748" s="341"/>
      <c r="H748" s="341"/>
      <c r="I748" s="1"/>
      <c r="J748" s="1"/>
      <c r="K748" s="1"/>
      <c r="L748" s="1"/>
      <c r="M748" s="1"/>
    </row>
    <row r="749" spans="1:13" x14ac:dyDescent="0.2">
      <c r="A749" s="191" t="s">
        <v>1724</v>
      </c>
      <c r="B749" s="192"/>
      <c r="C749" s="193" t="s">
        <v>734</v>
      </c>
      <c r="D749" s="194" t="s">
        <v>86</v>
      </c>
      <c r="E749" s="195">
        <v>3629184.0720000002</v>
      </c>
      <c r="F749" s="75"/>
      <c r="G749" s="341"/>
      <c r="H749" s="341"/>
      <c r="I749" s="1"/>
      <c r="J749" s="1"/>
      <c r="K749" s="1"/>
      <c r="L749" s="1"/>
      <c r="M749" s="1"/>
    </row>
    <row r="750" spans="1:13" x14ac:dyDescent="0.2">
      <c r="A750" s="191" t="s">
        <v>1725</v>
      </c>
      <c r="B750" s="194"/>
      <c r="C750" s="196" t="s">
        <v>600</v>
      </c>
      <c r="D750" s="194" t="s">
        <v>86</v>
      </c>
      <c r="E750" s="195">
        <v>4878050.6368000004</v>
      </c>
      <c r="F750" s="75"/>
      <c r="G750" s="341"/>
      <c r="H750" s="341"/>
      <c r="I750" s="1"/>
      <c r="J750" s="1"/>
      <c r="K750" s="1"/>
      <c r="L750" s="1"/>
      <c r="M750" s="1"/>
    </row>
    <row r="751" spans="1:13" x14ac:dyDescent="0.2">
      <c r="A751" s="202" t="s">
        <v>1726</v>
      </c>
      <c r="B751" s="203"/>
      <c r="C751" s="204" t="s">
        <v>601</v>
      </c>
      <c r="D751" s="203" t="s">
        <v>86</v>
      </c>
      <c r="E751" s="195">
        <v>339005.72159999999</v>
      </c>
      <c r="F751" s="75"/>
      <c r="G751" s="341"/>
      <c r="H751" s="341"/>
      <c r="I751" s="1"/>
      <c r="J751" s="1"/>
      <c r="K751" s="1"/>
      <c r="L751" s="1"/>
      <c r="M751" s="1"/>
    </row>
    <row r="752" spans="1:13" x14ac:dyDescent="0.2">
      <c r="A752" s="191" t="s">
        <v>1727</v>
      </c>
      <c r="B752" s="205"/>
      <c r="C752" s="206" t="s">
        <v>1728</v>
      </c>
      <c r="D752" s="205" t="s">
        <v>86</v>
      </c>
      <c r="E752" s="195">
        <v>936.95839999999998</v>
      </c>
      <c r="F752" s="75"/>
      <c r="G752" s="341"/>
      <c r="H752" s="341"/>
      <c r="I752" s="1"/>
      <c r="J752" s="1"/>
      <c r="K752" s="1"/>
      <c r="L752" s="1"/>
      <c r="M752" s="1"/>
    </row>
    <row r="753" spans="1:13" x14ac:dyDescent="0.2">
      <c r="A753" s="191" t="s">
        <v>1729</v>
      </c>
      <c r="B753" s="205"/>
      <c r="C753" s="206" t="s">
        <v>1730</v>
      </c>
      <c r="D753" s="205" t="s">
        <v>86</v>
      </c>
      <c r="E753" s="195">
        <v>2141.6192000000001</v>
      </c>
      <c r="F753" s="75"/>
      <c r="G753" s="341"/>
      <c r="H753" s="341"/>
      <c r="I753" s="1"/>
      <c r="J753" s="1"/>
      <c r="K753" s="1"/>
      <c r="L753" s="1"/>
      <c r="M753" s="1"/>
    </row>
    <row r="754" spans="1:13" x14ac:dyDescent="0.2">
      <c r="A754" s="202" t="s">
        <v>1731</v>
      </c>
      <c r="B754" s="205"/>
      <c r="C754" s="206" t="s">
        <v>1732</v>
      </c>
      <c r="D754" s="205" t="s">
        <v>86</v>
      </c>
      <c r="E754" s="195">
        <v>14723.632</v>
      </c>
      <c r="F754" s="75"/>
      <c r="G754" s="341"/>
      <c r="H754" s="341"/>
      <c r="I754" s="1"/>
      <c r="J754" s="1"/>
      <c r="K754" s="1"/>
      <c r="L754" s="1"/>
      <c r="M754" s="1"/>
    </row>
    <row r="755" spans="1:13" x14ac:dyDescent="0.2">
      <c r="A755" s="191" t="s">
        <v>1733</v>
      </c>
      <c r="B755" s="205"/>
      <c r="C755" s="206" t="s">
        <v>1734</v>
      </c>
      <c r="D755" s="205" t="s">
        <v>86</v>
      </c>
      <c r="E755" s="195">
        <v>157472</v>
      </c>
      <c r="F755" s="75"/>
      <c r="G755" s="341"/>
      <c r="H755" s="341"/>
      <c r="I755" s="1"/>
      <c r="J755" s="1"/>
      <c r="K755" s="1"/>
      <c r="L755" s="1"/>
      <c r="M755" s="1"/>
    </row>
    <row r="756" spans="1:13" x14ac:dyDescent="0.2">
      <c r="A756" s="191" t="s">
        <v>1735</v>
      </c>
      <c r="B756" s="205"/>
      <c r="C756" s="206" t="s">
        <v>1736</v>
      </c>
      <c r="D756" s="205" t="s">
        <v>86</v>
      </c>
      <c r="E756" s="195">
        <v>21416.191999999999</v>
      </c>
      <c r="F756" s="75"/>
      <c r="G756" s="341"/>
      <c r="H756" s="341"/>
      <c r="I756" s="1"/>
      <c r="J756" s="1"/>
      <c r="K756" s="1"/>
      <c r="L756" s="1"/>
      <c r="M756" s="1"/>
    </row>
    <row r="757" spans="1:13" x14ac:dyDescent="0.2">
      <c r="A757" s="202" t="s">
        <v>1737</v>
      </c>
      <c r="B757" s="205"/>
      <c r="C757" s="206" t="s">
        <v>1738</v>
      </c>
      <c r="D757" s="205" t="s">
        <v>86</v>
      </c>
      <c r="E757" s="195">
        <v>16062.144</v>
      </c>
      <c r="F757" s="75"/>
      <c r="G757" s="341"/>
      <c r="H757" s="341"/>
      <c r="I757" s="1"/>
      <c r="J757" s="1"/>
      <c r="K757" s="1"/>
      <c r="L757" s="1"/>
      <c r="M757" s="1"/>
    </row>
    <row r="758" spans="1:13" x14ac:dyDescent="0.2">
      <c r="A758" s="191" t="s">
        <v>1739</v>
      </c>
      <c r="B758" s="205"/>
      <c r="C758" s="206" t="s">
        <v>1740</v>
      </c>
      <c r="D758" s="205" t="s">
        <v>86</v>
      </c>
      <c r="E758" s="195">
        <v>1204660.8</v>
      </c>
      <c r="F758" s="75"/>
      <c r="G758" s="341"/>
      <c r="H758" s="341"/>
      <c r="I758" s="1"/>
      <c r="J758" s="1"/>
      <c r="K758" s="1"/>
      <c r="L758" s="1"/>
      <c r="M758" s="1"/>
    </row>
    <row r="759" spans="1:13" x14ac:dyDescent="0.2">
      <c r="A759" s="191" t="s">
        <v>1741</v>
      </c>
      <c r="B759" s="205"/>
      <c r="C759" s="206" t="s">
        <v>1742</v>
      </c>
      <c r="D759" s="205" t="s">
        <v>86</v>
      </c>
      <c r="E759" s="195">
        <v>24745.600000000002</v>
      </c>
      <c r="F759" s="75"/>
      <c r="G759" s="341"/>
      <c r="H759" s="341"/>
      <c r="I759" s="1"/>
      <c r="J759" s="1"/>
      <c r="K759" s="1"/>
      <c r="L759" s="1"/>
      <c r="M759" s="1"/>
    </row>
    <row r="760" spans="1:13" x14ac:dyDescent="0.2">
      <c r="A760" s="202" t="s">
        <v>1743</v>
      </c>
      <c r="B760" s="205"/>
      <c r="C760" s="206" t="s">
        <v>1744</v>
      </c>
      <c r="D760" s="205" t="s">
        <v>86</v>
      </c>
      <c r="E760" s="195">
        <v>336540.16000000003</v>
      </c>
      <c r="F760" s="75"/>
      <c r="G760" s="341"/>
      <c r="H760" s="341"/>
      <c r="I760" s="1"/>
      <c r="J760" s="1"/>
      <c r="K760" s="1"/>
      <c r="L760" s="1"/>
      <c r="M760" s="1"/>
    </row>
    <row r="761" spans="1:13" x14ac:dyDescent="0.2">
      <c r="A761" s="191" t="s">
        <v>1745</v>
      </c>
      <c r="B761" s="205"/>
      <c r="C761" s="206" t="s">
        <v>1746</v>
      </c>
      <c r="D761" s="205" t="s">
        <v>86</v>
      </c>
      <c r="E761" s="195">
        <v>776112</v>
      </c>
      <c r="F761" s="75"/>
      <c r="G761" s="341"/>
      <c r="H761" s="341"/>
      <c r="I761" s="1"/>
      <c r="J761" s="1"/>
      <c r="K761" s="1"/>
      <c r="L761" s="1"/>
      <c r="M761" s="1"/>
    </row>
    <row r="762" spans="1:13" x14ac:dyDescent="0.2">
      <c r="A762" s="191" t="s">
        <v>1747</v>
      </c>
      <c r="B762" s="205"/>
      <c r="C762" s="206" t="s">
        <v>1748</v>
      </c>
      <c r="D762" s="205" t="s">
        <v>86</v>
      </c>
      <c r="E762" s="195">
        <v>731120</v>
      </c>
      <c r="F762" s="75"/>
      <c r="G762" s="341"/>
      <c r="H762" s="341"/>
      <c r="I762" s="1"/>
      <c r="J762" s="1"/>
      <c r="K762" s="1"/>
      <c r="L762" s="1"/>
      <c r="M762" s="1"/>
    </row>
    <row r="763" spans="1:13" x14ac:dyDescent="0.2">
      <c r="A763" s="202" t="s">
        <v>1749</v>
      </c>
      <c r="B763" s="205"/>
      <c r="C763" s="206" t="s">
        <v>1750</v>
      </c>
      <c r="D763" s="205" t="s">
        <v>86</v>
      </c>
      <c r="E763" s="195">
        <v>696026.24</v>
      </c>
      <c r="F763" s="75"/>
      <c r="G763" s="341"/>
      <c r="H763" s="341"/>
      <c r="I763" s="1"/>
      <c r="J763" s="1"/>
      <c r="K763" s="1"/>
      <c r="L763" s="1"/>
      <c r="M763" s="1"/>
    </row>
    <row r="764" spans="1:13" x14ac:dyDescent="0.2">
      <c r="A764" s="191" t="s">
        <v>1751</v>
      </c>
      <c r="B764" s="205"/>
      <c r="C764" s="206" t="s">
        <v>1752</v>
      </c>
      <c r="D764" s="205" t="s">
        <v>86</v>
      </c>
      <c r="E764" s="195">
        <v>43394.784</v>
      </c>
      <c r="F764" s="75"/>
      <c r="G764" s="341"/>
      <c r="H764" s="341"/>
      <c r="I764" s="1"/>
      <c r="J764" s="1"/>
      <c r="K764" s="1"/>
      <c r="L764" s="1"/>
      <c r="M764" s="1"/>
    </row>
    <row r="765" spans="1:13" x14ac:dyDescent="0.2">
      <c r="A765" s="191" t="s">
        <v>1753</v>
      </c>
      <c r="B765" s="205"/>
      <c r="C765" s="206" t="s">
        <v>1754</v>
      </c>
      <c r="D765" s="205" t="s">
        <v>86</v>
      </c>
      <c r="E765" s="195">
        <v>165172.38080000001</v>
      </c>
      <c r="F765" s="75"/>
      <c r="G765" s="341"/>
      <c r="H765" s="341"/>
      <c r="I765" s="1"/>
      <c r="J765" s="1"/>
      <c r="K765" s="1"/>
      <c r="L765" s="1"/>
      <c r="M765" s="1"/>
    </row>
    <row r="766" spans="1:13" x14ac:dyDescent="0.2">
      <c r="A766" s="202" t="s">
        <v>1755</v>
      </c>
      <c r="B766" s="205"/>
      <c r="C766" s="206" t="s">
        <v>1756</v>
      </c>
      <c r="D766" s="205" t="s">
        <v>86</v>
      </c>
      <c r="E766" s="195">
        <v>48186.432000000001</v>
      </c>
      <c r="F766" s="75"/>
      <c r="G766" s="341"/>
      <c r="H766" s="341"/>
      <c r="I766" s="1"/>
      <c r="J766" s="1"/>
      <c r="K766" s="1"/>
      <c r="L766" s="1"/>
      <c r="M766" s="1"/>
    </row>
    <row r="767" spans="1:13" x14ac:dyDescent="0.2">
      <c r="A767" s="191" t="s">
        <v>1757</v>
      </c>
      <c r="B767" s="205"/>
      <c r="C767" s="206" t="s">
        <v>1758</v>
      </c>
      <c r="D767" s="205" t="s">
        <v>86</v>
      </c>
      <c r="E767" s="195">
        <v>67488</v>
      </c>
      <c r="F767" s="75"/>
      <c r="G767" s="341"/>
      <c r="H767" s="341"/>
      <c r="I767" s="1"/>
      <c r="J767" s="1"/>
      <c r="K767" s="1"/>
      <c r="L767" s="1"/>
      <c r="M767" s="1"/>
    </row>
    <row r="768" spans="1:13" x14ac:dyDescent="0.2">
      <c r="A768" s="191" t="s">
        <v>1759</v>
      </c>
      <c r="B768" s="205"/>
      <c r="C768" s="206" t="s">
        <v>1760</v>
      </c>
      <c r="D768" s="205" t="s">
        <v>86</v>
      </c>
      <c r="E768" s="195">
        <v>5905301.2319999998</v>
      </c>
      <c r="F768" s="75"/>
      <c r="G768" s="341"/>
      <c r="H768" s="341"/>
      <c r="I768" s="1"/>
      <c r="J768" s="1"/>
      <c r="K768" s="1"/>
      <c r="L768" s="1"/>
      <c r="M768" s="1"/>
    </row>
    <row r="769" spans="1:13" x14ac:dyDescent="0.2">
      <c r="A769" s="202" t="s">
        <v>1761</v>
      </c>
      <c r="B769" s="205"/>
      <c r="C769" s="206" t="s">
        <v>1762</v>
      </c>
      <c r="D769" s="205" t="s">
        <v>86</v>
      </c>
      <c r="E769" s="195">
        <v>69602.623999999996</v>
      </c>
      <c r="F769" s="75"/>
      <c r="G769" s="341"/>
      <c r="H769" s="341"/>
      <c r="I769" s="1"/>
      <c r="J769" s="1"/>
      <c r="K769" s="1"/>
      <c r="L769" s="1"/>
      <c r="M769" s="1"/>
    </row>
    <row r="770" spans="1:13" x14ac:dyDescent="0.2">
      <c r="A770" s="191" t="s">
        <v>1763</v>
      </c>
      <c r="B770" s="205"/>
      <c r="C770" s="206" t="s">
        <v>1764</v>
      </c>
      <c r="D770" s="205" t="s">
        <v>86</v>
      </c>
      <c r="E770" s="195">
        <v>7763369.6000000006</v>
      </c>
      <c r="F770" s="75"/>
      <c r="G770" s="341"/>
      <c r="H770" s="341"/>
      <c r="I770" s="1"/>
      <c r="J770" s="1"/>
      <c r="K770" s="1"/>
      <c r="L770" s="1"/>
      <c r="M770" s="1"/>
    </row>
    <row r="771" spans="1:13" x14ac:dyDescent="0.2">
      <c r="A771" s="191" t="s">
        <v>1765</v>
      </c>
      <c r="B771" s="205"/>
      <c r="C771" s="206" t="s">
        <v>1766</v>
      </c>
      <c r="D771" s="205" t="s">
        <v>86</v>
      </c>
      <c r="E771" s="195">
        <v>22496</v>
      </c>
      <c r="F771" s="75"/>
      <c r="G771" s="341"/>
      <c r="H771" s="341"/>
      <c r="I771" s="1"/>
      <c r="J771" s="1"/>
      <c r="K771" s="1"/>
      <c r="L771" s="1"/>
      <c r="M771" s="1"/>
    </row>
    <row r="772" spans="1:13" x14ac:dyDescent="0.2">
      <c r="A772" s="202" t="s">
        <v>1767</v>
      </c>
      <c r="B772" s="205"/>
      <c r="C772" s="206" t="s">
        <v>1768</v>
      </c>
      <c r="D772" s="205" t="s">
        <v>86</v>
      </c>
      <c r="E772" s="195">
        <v>4949.12</v>
      </c>
      <c r="F772" s="75"/>
      <c r="G772" s="341"/>
      <c r="H772" s="341"/>
      <c r="I772" s="1"/>
      <c r="J772" s="1"/>
      <c r="K772" s="1"/>
      <c r="L772" s="1"/>
      <c r="M772" s="1"/>
    </row>
    <row r="773" spans="1:13" x14ac:dyDescent="0.2">
      <c r="A773" s="191" t="s">
        <v>1769</v>
      </c>
      <c r="B773" s="205"/>
      <c r="C773" s="206" t="s">
        <v>1770</v>
      </c>
      <c r="D773" s="205" t="s">
        <v>86</v>
      </c>
      <c r="E773" s="195">
        <v>4049280</v>
      </c>
      <c r="F773" s="75"/>
      <c r="G773" s="341"/>
      <c r="H773" s="341"/>
      <c r="I773" s="1"/>
      <c r="J773" s="1"/>
      <c r="K773" s="1"/>
      <c r="L773" s="1"/>
      <c r="M773" s="1"/>
    </row>
    <row r="774" spans="1:13" x14ac:dyDescent="0.2">
      <c r="A774" s="191" t="s">
        <v>1771</v>
      </c>
      <c r="B774" s="205"/>
      <c r="C774" s="206" t="s">
        <v>1772</v>
      </c>
      <c r="D774" s="205" t="s">
        <v>86</v>
      </c>
      <c r="E774" s="195">
        <v>2141.6192000000001</v>
      </c>
      <c r="F774" s="75"/>
      <c r="G774" s="341"/>
      <c r="H774" s="341"/>
      <c r="I774" s="1"/>
      <c r="J774" s="1"/>
      <c r="K774" s="1"/>
      <c r="L774" s="1"/>
      <c r="M774" s="1"/>
    </row>
    <row r="775" spans="1:13" x14ac:dyDescent="0.2">
      <c r="A775" s="202" t="s">
        <v>1773</v>
      </c>
      <c r="B775" s="205"/>
      <c r="C775" s="206" t="s">
        <v>1774</v>
      </c>
      <c r="D775" s="205" t="s">
        <v>86</v>
      </c>
      <c r="E775" s="195">
        <v>47216.854400000004</v>
      </c>
      <c r="F775" s="75"/>
      <c r="G775" s="341"/>
      <c r="H775" s="341"/>
      <c r="I775" s="1"/>
      <c r="J775" s="1"/>
      <c r="K775" s="1"/>
      <c r="L775" s="1"/>
      <c r="M775" s="1"/>
    </row>
    <row r="776" spans="1:13" x14ac:dyDescent="0.2">
      <c r="A776" s="191" t="s">
        <v>1775</v>
      </c>
      <c r="B776" s="205"/>
      <c r="C776" s="206" t="s">
        <v>1776</v>
      </c>
      <c r="D776" s="205" t="s">
        <v>86</v>
      </c>
      <c r="E776" s="195">
        <v>273056.44800000003</v>
      </c>
      <c r="F776" s="75"/>
      <c r="G776" s="341"/>
      <c r="H776" s="341"/>
      <c r="I776" s="1"/>
      <c r="J776" s="1"/>
      <c r="K776" s="1"/>
      <c r="L776" s="1"/>
      <c r="M776" s="1"/>
    </row>
    <row r="777" spans="1:13" x14ac:dyDescent="0.2">
      <c r="A777" s="191" t="s">
        <v>1777</v>
      </c>
      <c r="B777" s="205"/>
      <c r="C777" s="206" t="s">
        <v>1778</v>
      </c>
      <c r="D777" s="205" t="s">
        <v>86</v>
      </c>
      <c r="E777" s="195">
        <v>1009926.4256000001</v>
      </c>
      <c r="F777" s="75"/>
      <c r="G777" s="341"/>
      <c r="H777" s="341"/>
      <c r="I777" s="1"/>
      <c r="J777" s="1"/>
      <c r="K777" s="1"/>
      <c r="L777" s="1"/>
      <c r="M777" s="1"/>
    </row>
    <row r="778" spans="1:13" x14ac:dyDescent="0.2">
      <c r="A778" s="202" t="s">
        <v>1779</v>
      </c>
      <c r="B778" s="205"/>
      <c r="C778" s="206" t="s">
        <v>1780</v>
      </c>
      <c r="D778" s="205" t="s">
        <v>86</v>
      </c>
      <c r="E778" s="195">
        <v>40492.800000000003</v>
      </c>
      <c r="F778" s="75"/>
      <c r="G778" s="341"/>
      <c r="H778" s="341"/>
      <c r="I778" s="1"/>
      <c r="J778" s="1"/>
      <c r="K778" s="1"/>
      <c r="L778" s="1"/>
      <c r="M778" s="1"/>
    </row>
    <row r="779" spans="1:13" x14ac:dyDescent="0.2">
      <c r="A779" s="191" t="s">
        <v>1781</v>
      </c>
      <c r="B779" s="205"/>
      <c r="C779" s="206" t="s">
        <v>1782</v>
      </c>
      <c r="D779" s="205" t="s">
        <v>86</v>
      </c>
      <c r="E779" s="195">
        <v>419910.33600000001</v>
      </c>
      <c r="F779" s="75"/>
      <c r="G779" s="341"/>
      <c r="H779" s="341"/>
      <c r="I779" s="1"/>
      <c r="J779" s="1"/>
      <c r="K779" s="1"/>
      <c r="L779" s="1"/>
      <c r="M779" s="1"/>
    </row>
    <row r="780" spans="1:13" x14ac:dyDescent="0.2">
      <c r="A780" s="191" t="s">
        <v>1783</v>
      </c>
      <c r="B780" s="205"/>
      <c r="C780" s="206" t="s">
        <v>1784</v>
      </c>
      <c r="D780" s="205" t="s">
        <v>86</v>
      </c>
      <c r="E780" s="195">
        <v>78736</v>
      </c>
      <c r="F780" s="75"/>
      <c r="G780" s="341"/>
      <c r="H780" s="341"/>
      <c r="I780" s="1"/>
      <c r="J780" s="1"/>
      <c r="K780" s="1"/>
      <c r="L780" s="1"/>
      <c r="M780" s="1"/>
    </row>
    <row r="781" spans="1:13" x14ac:dyDescent="0.2">
      <c r="A781" s="202" t="s">
        <v>1785</v>
      </c>
      <c r="B781" s="205"/>
      <c r="C781" s="206" t="s">
        <v>1786</v>
      </c>
      <c r="D781" s="205" t="s">
        <v>86</v>
      </c>
      <c r="E781" s="195">
        <v>213712</v>
      </c>
      <c r="F781" s="75"/>
      <c r="G781" s="341"/>
      <c r="H781" s="341"/>
      <c r="I781" s="1"/>
      <c r="J781" s="1"/>
      <c r="K781" s="1"/>
      <c r="L781" s="1"/>
      <c r="M781" s="1"/>
    </row>
    <row r="782" spans="1:13" x14ac:dyDescent="0.2">
      <c r="A782" s="191" t="s">
        <v>1787</v>
      </c>
      <c r="B782" s="205"/>
      <c r="C782" s="206" t="s">
        <v>1788</v>
      </c>
      <c r="D782" s="205" t="s">
        <v>86</v>
      </c>
      <c r="E782" s="195">
        <v>428323.84000000003</v>
      </c>
      <c r="F782" s="75"/>
      <c r="G782" s="341"/>
      <c r="H782" s="341"/>
      <c r="I782" s="1"/>
      <c r="J782" s="1"/>
      <c r="K782" s="1"/>
      <c r="L782" s="1"/>
      <c r="M782" s="1"/>
    </row>
    <row r="783" spans="1:13" x14ac:dyDescent="0.2">
      <c r="A783" s="191" t="s">
        <v>1789</v>
      </c>
      <c r="B783" s="205"/>
      <c r="C783" s="206" t="s">
        <v>1790</v>
      </c>
      <c r="D783" s="205" t="s">
        <v>86</v>
      </c>
      <c r="E783" s="195">
        <v>139205.24799999999</v>
      </c>
      <c r="F783" s="75"/>
      <c r="G783" s="341"/>
      <c r="H783" s="341"/>
      <c r="I783" s="1"/>
      <c r="J783" s="1"/>
      <c r="K783" s="1"/>
      <c r="L783" s="1"/>
      <c r="M783" s="1"/>
    </row>
    <row r="784" spans="1:13" x14ac:dyDescent="0.2">
      <c r="A784" s="202" t="s">
        <v>1791</v>
      </c>
      <c r="B784" s="205"/>
      <c r="C784" s="206" t="s">
        <v>1792</v>
      </c>
      <c r="D784" s="205" t="s">
        <v>86</v>
      </c>
      <c r="E784" s="195">
        <v>110227.02560000001</v>
      </c>
      <c r="F784" s="75"/>
      <c r="G784" s="341"/>
      <c r="H784" s="341"/>
      <c r="I784" s="1"/>
      <c r="J784" s="1"/>
      <c r="K784" s="1"/>
      <c r="L784" s="1"/>
      <c r="M784" s="1"/>
    </row>
    <row r="785" spans="1:13" x14ac:dyDescent="0.2">
      <c r="A785" s="191" t="s">
        <v>1793</v>
      </c>
      <c r="B785" s="205"/>
      <c r="C785" s="206" t="s">
        <v>1794</v>
      </c>
      <c r="D785" s="205" t="s">
        <v>86</v>
      </c>
      <c r="E785" s="195">
        <v>1167182.4639999999</v>
      </c>
      <c r="F785" s="75"/>
      <c r="G785" s="341"/>
      <c r="H785" s="341"/>
      <c r="I785" s="1"/>
      <c r="J785" s="1"/>
      <c r="K785" s="1"/>
      <c r="L785" s="1"/>
      <c r="M785" s="1"/>
    </row>
    <row r="786" spans="1:13" x14ac:dyDescent="0.2">
      <c r="A786" s="191" t="s">
        <v>1795</v>
      </c>
      <c r="B786" s="205"/>
      <c r="C786" s="206" t="s">
        <v>1796</v>
      </c>
      <c r="D786" s="205" t="s">
        <v>86</v>
      </c>
      <c r="E786" s="195">
        <v>2451240.6464</v>
      </c>
      <c r="F786" s="75"/>
      <c r="G786" s="341"/>
      <c r="H786" s="341"/>
      <c r="I786" s="1"/>
      <c r="J786" s="1"/>
      <c r="K786" s="1"/>
      <c r="L786" s="1"/>
      <c r="M786" s="1"/>
    </row>
    <row r="787" spans="1:13" x14ac:dyDescent="0.2">
      <c r="A787" s="202" t="s">
        <v>1797</v>
      </c>
      <c r="B787" s="205"/>
      <c r="C787" s="206" t="s">
        <v>1798</v>
      </c>
      <c r="D787" s="205" t="s">
        <v>86</v>
      </c>
      <c r="E787" s="195">
        <v>287989.2928</v>
      </c>
      <c r="F787" s="75"/>
      <c r="G787" s="341"/>
      <c r="H787" s="341"/>
      <c r="I787" s="1"/>
      <c r="J787" s="1"/>
      <c r="K787" s="1"/>
      <c r="L787" s="1"/>
      <c r="M787" s="1"/>
    </row>
    <row r="788" spans="1:13" x14ac:dyDescent="0.2">
      <c r="A788" s="191" t="s">
        <v>1799</v>
      </c>
      <c r="B788" s="205"/>
      <c r="C788" s="206" t="s">
        <v>1800</v>
      </c>
      <c r="D788" s="205" t="s">
        <v>86</v>
      </c>
      <c r="E788" s="195">
        <v>15935.0416</v>
      </c>
      <c r="F788" s="75"/>
      <c r="G788" s="341"/>
      <c r="H788" s="341"/>
      <c r="I788" s="1"/>
      <c r="J788" s="1"/>
      <c r="K788" s="1"/>
      <c r="L788" s="1"/>
      <c r="M788" s="1"/>
    </row>
    <row r="789" spans="1:13" ht="25.5" x14ac:dyDescent="0.2">
      <c r="A789" s="191" t="s">
        <v>1801</v>
      </c>
      <c r="B789" s="205"/>
      <c r="C789" s="206" t="s">
        <v>1802</v>
      </c>
      <c r="D789" s="205" t="s">
        <v>86</v>
      </c>
      <c r="E789" s="195">
        <v>305945.60000000003</v>
      </c>
      <c r="F789" s="75"/>
      <c r="G789" s="341"/>
      <c r="H789" s="341"/>
      <c r="I789" s="1"/>
      <c r="J789" s="1"/>
      <c r="K789" s="1"/>
      <c r="L789" s="1"/>
      <c r="M789" s="1"/>
    </row>
    <row r="790" spans="1:13" x14ac:dyDescent="0.2">
      <c r="A790" s="202" t="s">
        <v>1803</v>
      </c>
      <c r="B790" s="205"/>
      <c r="C790" s="206" t="s">
        <v>1804</v>
      </c>
      <c r="D790" s="205" t="s">
        <v>86</v>
      </c>
      <c r="E790" s="195">
        <v>133851.20000000001</v>
      </c>
      <c r="F790" s="75"/>
      <c r="G790" s="341"/>
      <c r="H790" s="341"/>
      <c r="I790" s="1"/>
      <c r="J790" s="1"/>
      <c r="K790" s="1"/>
      <c r="L790" s="1"/>
      <c r="M790" s="1"/>
    </row>
    <row r="791" spans="1:13" x14ac:dyDescent="0.2">
      <c r="A791" s="191" t="s">
        <v>1805</v>
      </c>
      <c r="B791" s="205"/>
      <c r="C791" s="206" t="s">
        <v>1806</v>
      </c>
      <c r="D791" s="205" t="s">
        <v>86</v>
      </c>
      <c r="E791" s="195">
        <v>356936.15840000001</v>
      </c>
      <c r="F791" s="75"/>
      <c r="G791" s="341"/>
      <c r="H791" s="341"/>
      <c r="I791" s="1"/>
      <c r="J791" s="1"/>
      <c r="K791" s="1"/>
      <c r="L791" s="1"/>
      <c r="M791" s="1"/>
    </row>
    <row r="792" spans="1:13" x14ac:dyDescent="0.2">
      <c r="A792" s="191" t="s">
        <v>1807</v>
      </c>
      <c r="B792" s="205"/>
      <c r="C792" s="206" t="s">
        <v>1808</v>
      </c>
      <c r="D792" s="205" t="s">
        <v>86</v>
      </c>
      <c r="E792" s="195">
        <v>363179.92320000002</v>
      </c>
      <c r="F792" s="75"/>
      <c r="G792" s="341"/>
      <c r="H792" s="341"/>
      <c r="I792" s="1"/>
      <c r="J792" s="1"/>
      <c r="K792" s="1"/>
      <c r="L792" s="1"/>
      <c r="M792" s="1"/>
    </row>
    <row r="793" spans="1:13" x14ac:dyDescent="0.2">
      <c r="A793" s="202" t="s">
        <v>1809</v>
      </c>
      <c r="B793" s="205"/>
      <c r="C793" s="206" t="s">
        <v>1810</v>
      </c>
      <c r="D793" s="205" t="s">
        <v>86</v>
      </c>
      <c r="E793" s="195">
        <v>267702.40000000002</v>
      </c>
      <c r="F793" s="75"/>
      <c r="G793" s="341"/>
      <c r="H793" s="341"/>
      <c r="I793" s="1"/>
      <c r="J793" s="1"/>
      <c r="K793" s="1"/>
      <c r="L793" s="1"/>
      <c r="M793" s="1"/>
    </row>
    <row r="794" spans="1:13" x14ac:dyDescent="0.2">
      <c r="A794" s="191" t="s">
        <v>1811</v>
      </c>
      <c r="B794" s="205"/>
      <c r="C794" s="206" t="s">
        <v>1812</v>
      </c>
      <c r="D794" s="205" t="s">
        <v>86</v>
      </c>
      <c r="E794" s="195">
        <v>290010.55839999998</v>
      </c>
      <c r="F794" s="75"/>
      <c r="G794" s="341"/>
      <c r="H794" s="341"/>
      <c r="I794" s="1"/>
      <c r="J794" s="1"/>
      <c r="K794" s="1"/>
      <c r="L794" s="1"/>
      <c r="M794" s="1"/>
    </row>
    <row r="795" spans="1:13" x14ac:dyDescent="0.2">
      <c r="A795" s="191" t="s">
        <v>1813</v>
      </c>
      <c r="B795" s="205"/>
      <c r="C795" s="206" t="s">
        <v>1814</v>
      </c>
      <c r="D795" s="205" t="s">
        <v>86</v>
      </c>
      <c r="E795" s="195">
        <v>334628</v>
      </c>
      <c r="F795" s="75"/>
      <c r="G795" s="341"/>
      <c r="H795" s="341"/>
      <c r="I795" s="1"/>
      <c r="J795" s="1"/>
      <c r="K795" s="1"/>
      <c r="L795" s="1"/>
      <c r="M795" s="1"/>
    </row>
    <row r="796" spans="1:13" x14ac:dyDescent="0.2">
      <c r="A796" s="202" t="s">
        <v>1815</v>
      </c>
      <c r="B796" s="205"/>
      <c r="C796" s="206" t="s">
        <v>1816</v>
      </c>
      <c r="D796" s="205" t="s">
        <v>86</v>
      </c>
      <c r="E796" s="195">
        <v>200776.80000000002</v>
      </c>
      <c r="F796" s="75"/>
      <c r="G796" s="341"/>
      <c r="H796" s="341"/>
      <c r="I796" s="1"/>
      <c r="J796" s="1"/>
      <c r="K796" s="1"/>
      <c r="L796" s="1"/>
      <c r="M796" s="1"/>
    </row>
    <row r="797" spans="1:13" x14ac:dyDescent="0.2">
      <c r="A797" s="191" t="s">
        <v>1817</v>
      </c>
      <c r="B797" s="205"/>
      <c r="C797" s="206" t="s">
        <v>1818</v>
      </c>
      <c r="D797" s="205" t="s">
        <v>86</v>
      </c>
      <c r="E797" s="195">
        <v>93695.84</v>
      </c>
      <c r="F797" s="75"/>
      <c r="G797" s="341"/>
      <c r="H797" s="341"/>
      <c r="I797" s="1"/>
      <c r="J797" s="1"/>
      <c r="K797" s="1"/>
      <c r="L797" s="1"/>
      <c r="M797" s="1"/>
    </row>
    <row r="798" spans="1:13" x14ac:dyDescent="0.2">
      <c r="A798" s="191" t="s">
        <v>1819</v>
      </c>
      <c r="B798" s="205"/>
      <c r="C798" s="206" t="s">
        <v>1820</v>
      </c>
      <c r="D798" s="205" t="s">
        <v>86</v>
      </c>
      <c r="E798" s="195">
        <v>99888.988800000006</v>
      </c>
      <c r="F798" s="75"/>
      <c r="G798" s="341"/>
      <c r="H798" s="341"/>
      <c r="I798" s="1"/>
      <c r="J798" s="1"/>
      <c r="K798" s="1"/>
      <c r="L798" s="1"/>
      <c r="M798" s="1"/>
    </row>
    <row r="799" spans="1:13" x14ac:dyDescent="0.2">
      <c r="A799" s="202" t="s">
        <v>1821</v>
      </c>
      <c r="B799" s="205"/>
      <c r="C799" s="206" t="s">
        <v>1822</v>
      </c>
      <c r="D799" s="205" t="s">
        <v>86</v>
      </c>
      <c r="E799" s="195">
        <v>1799.68</v>
      </c>
      <c r="F799" s="75"/>
      <c r="G799" s="341"/>
      <c r="H799" s="341"/>
      <c r="I799" s="1"/>
      <c r="J799" s="1"/>
      <c r="K799" s="1"/>
      <c r="L799" s="1"/>
      <c r="M799" s="1"/>
    </row>
    <row r="800" spans="1:13" x14ac:dyDescent="0.2">
      <c r="A800" s="191" t="s">
        <v>1823</v>
      </c>
      <c r="B800" s="205"/>
      <c r="C800" s="206" t="s">
        <v>1199</v>
      </c>
      <c r="D800" s="205" t="s">
        <v>86</v>
      </c>
      <c r="E800" s="195">
        <v>1124.8</v>
      </c>
      <c r="F800" s="75"/>
      <c r="G800" s="341"/>
      <c r="H800" s="341"/>
      <c r="I800" s="1"/>
      <c r="J800" s="1"/>
      <c r="K800" s="1"/>
      <c r="L800" s="1"/>
      <c r="M800" s="1"/>
    </row>
    <row r="801" spans="1:13" x14ac:dyDescent="0.2">
      <c r="A801" s="191" t="s">
        <v>1824</v>
      </c>
      <c r="B801" s="205"/>
      <c r="C801" s="206" t="s">
        <v>1825</v>
      </c>
      <c r="D801" s="205" t="s">
        <v>86</v>
      </c>
      <c r="E801" s="195">
        <v>24745.600000000002</v>
      </c>
      <c r="F801" s="75"/>
      <c r="G801" s="341"/>
      <c r="H801" s="341"/>
      <c r="I801" s="1"/>
      <c r="J801" s="1"/>
      <c r="K801" s="1"/>
      <c r="L801" s="1"/>
      <c r="M801" s="1"/>
    </row>
    <row r="802" spans="1:13" x14ac:dyDescent="0.2">
      <c r="A802" s="202" t="s">
        <v>1826</v>
      </c>
      <c r="B802" s="205"/>
      <c r="C802" s="206" t="s">
        <v>1827</v>
      </c>
      <c r="D802" s="205" t="s">
        <v>86</v>
      </c>
      <c r="E802" s="195">
        <v>832761.42720000003</v>
      </c>
      <c r="F802" s="75"/>
      <c r="G802" s="341"/>
      <c r="H802" s="341"/>
      <c r="I802" s="1"/>
      <c r="J802" s="1"/>
      <c r="K802" s="1"/>
      <c r="L802" s="1"/>
      <c r="M802" s="1"/>
    </row>
    <row r="803" spans="1:13" x14ac:dyDescent="0.2">
      <c r="A803" s="191" t="s">
        <v>1828</v>
      </c>
      <c r="B803" s="205"/>
      <c r="C803" s="206" t="s">
        <v>1829</v>
      </c>
      <c r="D803" s="205" t="s">
        <v>86</v>
      </c>
      <c r="E803" s="195">
        <v>671.50559999999996</v>
      </c>
      <c r="F803" s="75"/>
      <c r="G803" s="341"/>
      <c r="H803" s="341"/>
      <c r="I803" s="1"/>
      <c r="J803" s="1"/>
      <c r="K803" s="1"/>
      <c r="L803" s="1"/>
      <c r="M803" s="1"/>
    </row>
    <row r="804" spans="1:13" x14ac:dyDescent="0.2">
      <c r="A804" s="191" t="s">
        <v>1830</v>
      </c>
      <c r="B804" s="205"/>
      <c r="C804" s="206" t="s">
        <v>1831</v>
      </c>
      <c r="D804" s="205" t="s">
        <v>86</v>
      </c>
      <c r="E804" s="195">
        <v>820264.89919999999</v>
      </c>
      <c r="F804" s="75"/>
      <c r="G804" s="341"/>
      <c r="H804" s="341"/>
      <c r="I804" s="1"/>
      <c r="J804" s="1"/>
      <c r="K804" s="1"/>
      <c r="L804" s="1"/>
      <c r="M804" s="1"/>
    </row>
    <row r="805" spans="1:13" x14ac:dyDescent="0.2">
      <c r="A805" s="202" t="s">
        <v>1832</v>
      </c>
      <c r="B805" s="205"/>
      <c r="C805" s="206" t="s">
        <v>1833</v>
      </c>
      <c r="D805" s="205" t="s">
        <v>86</v>
      </c>
      <c r="E805" s="195">
        <v>69334.921600000001</v>
      </c>
      <c r="F805" s="75"/>
      <c r="G805" s="341"/>
      <c r="H805" s="341"/>
      <c r="I805" s="1"/>
      <c r="J805" s="1"/>
      <c r="K805" s="1"/>
      <c r="L805" s="1"/>
      <c r="M805" s="1"/>
    </row>
    <row r="806" spans="1:13" x14ac:dyDescent="0.2">
      <c r="A806" s="191" t="s">
        <v>1834</v>
      </c>
      <c r="B806" s="205"/>
      <c r="C806" s="206" t="s">
        <v>1835</v>
      </c>
      <c r="D806" s="205" t="s">
        <v>86</v>
      </c>
      <c r="E806" s="195">
        <v>553670.42720000003</v>
      </c>
      <c r="F806" s="75"/>
      <c r="G806" s="341"/>
      <c r="H806" s="341"/>
      <c r="I806" s="1"/>
      <c r="J806" s="1"/>
      <c r="K806" s="1"/>
      <c r="L806" s="1"/>
      <c r="M806" s="1"/>
    </row>
    <row r="807" spans="1:13" x14ac:dyDescent="0.2">
      <c r="A807" s="191" t="s">
        <v>1836</v>
      </c>
      <c r="B807" s="205"/>
      <c r="C807" s="206" t="s">
        <v>1837</v>
      </c>
      <c r="D807" s="205" t="s">
        <v>86</v>
      </c>
      <c r="E807" s="195">
        <v>89043.667199999996</v>
      </c>
      <c r="F807" s="75"/>
      <c r="G807" s="341"/>
      <c r="H807" s="341"/>
      <c r="I807" s="1"/>
      <c r="J807" s="1"/>
      <c r="K807" s="1"/>
      <c r="L807" s="1"/>
      <c r="M807" s="1"/>
    </row>
    <row r="808" spans="1:13" x14ac:dyDescent="0.2">
      <c r="A808" s="202" t="s">
        <v>1838</v>
      </c>
      <c r="B808" s="205"/>
      <c r="C808" s="206" t="s">
        <v>1839</v>
      </c>
      <c r="D808" s="205" t="s">
        <v>86</v>
      </c>
      <c r="E808" s="195">
        <v>963728.64</v>
      </c>
      <c r="F808" s="75"/>
      <c r="G808" s="341"/>
      <c r="H808" s="341"/>
      <c r="I808" s="1"/>
      <c r="J808" s="1"/>
      <c r="K808" s="1"/>
      <c r="L808" s="1"/>
      <c r="M808" s="1"/>
    </row>
    <row r="809" spans="1:13" x14ac:dyDescent="0.2">
      <c r="A809" s="191" t="s">
        <v>1840</v>
      </c>
      <c r="B809" s="205"/>
      <c r="C809" s="206" t="s">
        <v>1841</v>
      </c>
      <c r="D809" s="205" t="s">
        <v>86</v>
      </c>
      <c r="E809" s="195">
        <v>112480</v>
      </c>
      <c r="F809" s="75"/>
      <c r="G809" s="341"/>
      <c r="H809" s="341"/>
      <c r="I809" s="1"/>
      <c r="J809" s="1"/>
      <c r="K809" s="1"/>
      <c r="L809" s="1"/>
      <c r="M809" s="1"/>
    </row>
    <row r="810" spans="1:13" x14ac:dyDescent="0.2">
      <c r="A810" s="191" t="s">
        <v>1842</v>
      </c>
      <c r="B810" s="205"/>
      <c r="C810" s="206" t="s">
        <v>1843</v>
      </c>
      <c r="D810" s="205" t="s">
        <v>86</v>
      </c>
      <c r="E810" s="195">
        <v>16872</v>
      </c>
      <c r="F810" s="75"/>
      <c r="G810" s="341"/>
      <c r="H810" s="341"/>
      <c r="I810" s="1"/>
      <c r="J810" s="1"/>
      <c r="K810" s="1"/>
      <c r="L810" s="1"/>
      <c r="M810" s="1"/>
    </row>
    <row r="811" spans="1:13" x14ac:dyDescent="0.2">
      <c r="A811" s="202" t="s">
        <v>1844</v>
      </c>
      <c r="B811" s="205"/>
      <c r="C811" s="206" t="s">
        <v>1845</v>
      </c>
      <c r="D811" s="205" t="s">
        <v>86</v>
      </c>
      <c r="E811" s="195">
        <v>70538.457599999994</v>
      </c>
      <c r="F811" s="75"/>
      <c r="G811" s="341"/>
      <c r="H811" s="341"/>
      <c r="I811" s="1"/>
      <c r="J811" s="1"/>
      <c r="K811" s="1"/>
      <c r="L811" s="1"/>
      <c r="M811" s="1"/>
    </row>
    <row r="812" spans="1:13" x14ac:dyDescent="0.2">
      <c r="A812" s="191" t="s">
        <v>1846</v>
      </c>
      <c r="B812" s="205"/>
      <c r="C812" s="206" t="s">
        <v>1847</v>
      </c>
      <c r="D812" s="205" t="s">
        <v>86</v>
      </c>
      <c r="E812" s="195">
        <v>451444.10399999999</v>
      </c>
      <c r="F812" s="75"/>
      <c r="G812" s="341"/>
      <c r="H812" s="341"/>
      <c r="I812" s="1"/>
      <c r="J812" s="1"/>
      <c r="K812" s="1"/>
      <c r="L812" s="1"/>
      <c r="M812" s="1"/>
    </row>
    <row r="813" spans="1:13" x14ac:dyDescent="0.2">
      <c r="A813" s="191" t="s">
        <v>1848</v>
      </c>
      <c r="B813" s="205"/>
      <c r="C813" s="206" t="s">
        <v>1849</v>
      </c>
      <c r="D813" s="205" t="s">
        <v>86</v>
      </c>
      <c r="E813" s="195">
        <v>872978.65119999996</v>
      </c>
      <c r="F813" s="75"/>
      <c r="G813" s="341"/>
      <c r="H813" s="341"/>
      <c r="I813" s="1"/>
      <c r="J813" s="1"/>
      <c r="K813" s="1"/>
      <c r="L813" s="1"/>
      <c r="M813" s="1"/>
    </row>
    <row r="814" spans="1:13" x14ac:dyDescent="0.2">
      <c r="A814" s="202" t="s">
        <v>1850</v>
      </c>
      <c r="B814" s="205"/>
      <c r="C814" s="206" t="s">
        <v>1734</v>
      </c>
      <c r="D814" s="205" t="s">
        <v>86</v>
      </c>
      <c r="E814" s="195">
        <v>83940.449600000007</v>
      </c>
      <c r="F814" s="75"/>
      <c r="G814" s="341"/>
      <c r="H814" s="341"/>
      <c r="I814" s="1"/>
      <c r="J814" s="1"/>
      <c r="K814" s="1"/>
      <c r="L814" s="1"/>
      <c r="M814" s="1"/>
    </row>
    <row r="815" spans="1:13" x14ac:dyDescent="0.2">
      <c r="A815" s="191" t="s">
        <v>1851</v>
      </c>
      <c r="B815" s="205"/>
      <c r="C815" s="206" t="s">
        <v>1852</v>
      </c>
      <c r="D815" s="205" t="s">
        <v>86</v>
      </c>
      <c r="E815" s="195">
        <v>507566</v>
      </c>
      <c r="F815" s="75"/>
      <c r="G815" s="341"/>
      <c r="H815" s="341"/>
      <c r="I815" s="1"/>
      <c r="J815" s="1"/>
      <c r="K815" s="1"/>
      <c r="L815" s="1"/>
      <c r="M815" s="1"/>
    </row>
    <row r="816" spans="1:13" x14ac:dyDescent="0.2">
      <c r="A816" s="191" t="s">
        <v>1853</v>
      </c>
      <c r="B816" s="205"/>
      <c r="C816" s="206" t="s">
        <v>1854</v>
      </c>
      <c r="D816" s="205" t="s">
        <v>86</v>
      </c>
      <c r="E816" s="195">
        <v>1062936</v>
      </c>
      <c r="F816" s="75"/>
      <c r="G816" s="341"/>
      <c r="H816" s="341"/>
      <c r="I816" s="1"/>
      <c r="J816" s="1"/>
      <c r="K816" s="1"/>
      <c r="L816" s="1"/>
      <c r="M816" s="1"/>
    </row>
    <row r="817" spans="1:13" x14ac:dyDescent="0.2">
      <c r="A817" s="202" t="s">
        <v>1855</v>
      </c>
      <c r="B817" s="205"/>
      <c r="C817" s="206" t="s">
        <v>1856</v>
      </c>
      <c r="D817" s="205" t="s">
        <v>86</v>
      </c>
      <c r="E817" s="195">
        <v>5356.2975999999999</v>
      </c>
      <c r="F817" s="75"/>
      <c r="G817" s="341"/>
      <c r="H817" s="341"/>
      <c r="I817" s="1"/>
      <c r="J817" s="1"/>
      <c r="K817" s="1"/>
      <c r="L817" s="1"/>
      <c r="M817" s="1"/>
    </row>
    <row r="818" spans="1:13" x14ac:dyDescent="0.2">
      <c r="A818" s="191" t="s">
        <v>1857</v>
      </c>
      <c r="B818" s="205"/>
      <c r="C818" s="206" t="s">
        <v>1858</v>
      </c>
      <c r="D818" s="205" t="s">
        <v>86</v>
      </c>
      <c r="E818" s="195">
        <v>50883.702400000002</v>
      </c>
      <c r="F818" s="75"/>
      <c r="G818" s="341"/>
      <c r="H818" s="341"/>
      <c r="I818" s="1"/>
      <c r="J818" s="1"/>
      <c r="K818" s="1"/>
      <c r="L818" s="1"/>
      <c r="M818" s="1"/>
    </row>
    <row r="819" spans="1:13" x14ac:dyDescent="0.2">
      <c r="A819" s="191" t="s">
        <v>1859</v>
      </c>
      <c r="B819" s="205"/>
      <c r="C819" s="206" t="s">
        <v>1860</v>
      </c>
      <c r="D819" s="205" t="s">
        <v>86</v>
      </c>
      <c r="E819" s="195">
        <v>234332.9584</v>
      </c>
      <c r="F819" s="75"/>
      <c r="G819" s="341"/>
      <c r="H819" s="341"/>
      <c r="I819" s="1"/>
      <c r="J819" s="1"/>
      <c r="K819" s="1"/>
      <c r="L819" s="1"/>
      <c r="M819" s="1"/>
    </row>
    <row r="820" spans="1:13" x14ac:dyDescent="0.2">
      <c r="A820" s="202" t="s">
        <v>1861</v>
      </c>
      <c r="B820" s="205"/>
      <c r="C820" s="206" t="s">
        <v>1862</v>
      </c>
      <c r="D820" s="205" t="s">
        <v>86</v>
      </c>
      <c r="E820" s="195">
        <v>399036.29759999999</v>
      </c>
      <c r="F820" s="75"/>
      <c r="G820" s="341"/>
      <c r="H820" s="341"/>
      <c r="I820" s="1"/>
      <c r="J820" s="1"/>
      <c r="K820" s="1"/>
      <c r="L820" s="1"/>
      <c r="M820" s="1"/>
    </row>
    <row r="821" spans="1:13" x14ac:dyDescent="0.2">
      <c r="A821" s="191" t="s">
        <v>1863</v>
      </c>
      <c r="B821" s="205"/>
      <c r="C821" s="206" t="s">
        <v>1864</v>
      </c>
      <c r="D821" s="205" t="s">
        <v>86</v>
      </c>
      <c r="E821" s="195">
        <v>224960</v>
      </c>
      <c r="F821" s="75"/>
      <c r="G821" s="341"/>
      <c r="H821" s="341"/>
      <c r="I821" s="1"/>
      <c r="J821" s="1"/>
      <c r="K821" s="1"/>
      <c r="L821" s="1"/>
      <c r="M821" s="1"/>
    </row>
    <row r="822" spans="1:13" x14ac:dyDescent="0.2">
      <c r="A822" s="191" t="s">
        <v>1865</v>
      </c>
      <c r="B822" s="205"/>
      <c r="C822" s="206" t="s">
        <v>1866</v>
      </c>
      <c r="D822" s="205" t="s">
        <v>86</v>
      </c>
      <c r="E822" s="195">
        <v>337440</v>
      </c>
      <c r="F822" s="75"/>
      <c r="G822" s="341"/>
      <c r="H822" s="341"/>
      <c r="I822" s="1"/>
      <c r="J822" s="1"/>
      <c r="K822" s="1"/>
      <c r="L822" s="1"/>
      <c r="M822" s="1"/>
    </row>
    <row r="823" spans="1:13" x14ac:dyDescent="0.2">
      <c r="A823" s="202" t="s">
        <v>1867</v>
      </c>
      <c r="B823" s="205"/>
      <c r="C823" s="206" t="s">
        <v>1868</v>
      </c>
      <c r="D823" s="205" t="s">
        <v>86</v>
      </c>
      <c r="E823" s="195">
        <v>624638.55839999998</v>
      </c>
      <c r="F823" s="75"/>
      <c r="G823" s="341"/>
      <c r="H823" s="341"/>
      <c r="I823" s="1"/>
      <c r="J823" s="1"/>
      <c r="K823" s="1"/>
      <c r="L823" s="1"/>
      <c r="M823" s="1"/>
    </row>
    <row r="824" spans="1:13" x14ac:dyDescent="0.2">
      <c r="A824" s="191" t="s">
        <v>1869</v>
      </c>
      <c r="B824" s="205"/>
      <c r="C824" s="206" t="s">
        <v>1870</v>
      </c>
      <c r="D824" s="205" t="s">
        <v>86</v>
      </c>
      <c r="E824" s="195">
        <v>624638.55839999998</v>
      </c>
      <c r="F824" s="75"/>
      <c r="G824" s="341"/>
      <c r="H824" s="341"/>
      <c r="I824" s="1"/>
      <c r="J824" s="1"/>
      <c r="K824" s="1"/>
      <c r="L824" s="1"/>
      <c r="M824" s="1"/>
    </row>
    <row r="825" spans="1:13" x14ac:dyDescent="0.2">
      <c r="A825" s="191" t="s">
        <v>1871</v>
      </c>
      <c r="B825" s="205"/>
      <c r="C825" s="206" t="s">
        <v>1872</v>
      </c>
      <c r="D825" s="205" t="s">
        <v>86</v>
      </c>
      <c r="E825" s="195">
        <v>2204609.1247999999</v>
      </c>
      <c r="F825" s="75"/>
      <c r="G825" s="341"/>
      <c r="H825" s="341"/>
      <c r="I825" s="1"/>
      <c r="J825" s="1"/>
      <c r="K825" s="1"/>
      <c r="L825" s="1"/>
      <c r="M825" s="1"/>
    </row>
    <row r="826" spans="1:13" x14ac:dyDescent="0.2">
      <c r="A826" s="202" t="s">
        <v>1873</v>
      </c>
      <c r="B826" s="205"/>
      <c r="C826" s="206" t="s">
        <v>1874</v>
      </c>
      <c r="D826" s="205" t="s">
        <v>86</v>
      </c>
      <c r="E826" s="195">
        <v>37492.958400000003</v>
      </c>
      <c r="F826" s="75"/>
      <c r="G826" s="341"/>
      <c r="H826" s="341"/>
      <c r="I826" s="1"/>
      <c r="J826" s="1"/>
      <c r="K826" s="1"/>
      <c r="L826" s="1"/>
      <c r="M826" s="1"/>
    </row>
    <row r="827" spans="1:13" x14ac:dyDescent="0.2">
      <c r="A827" s="191" t="s">
        <v>1875</v>
      </c>
      <c r="B827" s="205"/>
      <c r="C827" s="206" t="s">
        <v>1876</v>
      </c>
      <c r="D827" s="205" t="s">
        <v>86</v>
      </c>
      <c r="E827" s="195">
        <v>536442.99040000001</v>
      </c>
      <c r="F827" s="75"/>
      <c r="G827" s="341"/>
      <c r="H827" s="341"/>
      <c r="I827" s="1"/>
      <c r="J827" s="1"/>
      <c r="K827" s="1"/>
      <c r="L827" s="1"/>
      <c r="M827" s="1"/>
    </row>
    <row r="828" spans="1:13" x14ac:dyDescent="0.2">
      <c r="A828" s="191" t="s">
        <v>1877</v>
      </c>
      <c r="B828" s="205"/>
      <c r="C828" s="206" t="s">
        <v>1878</v>
      </c>
      <c r="D828" s="205" t="s">
        <v>86</v>
      </c>
      <c r="E828" s="195">
        <v>1647398.952</v>
      </c>
      <c r="F828" s="75"/>
      <c r="G828" s="341"/>
      <c r="H828" s="341"/>
      <c r="I828" s="1"/>
      <c r="J828" s="1"/>
      <c r="K828" s="1"/>
      <c r="L828" s="1"/>
      <c r="M828" s="1"/>
    </row>
    <row r="829" spans="1:13" x14ac:dyDescent="0.2">
      <c r="A829" s="202" t="s">
        <v>1879</v>
      </c>
      <c r="B829" s="205"/>
      <c r="C829" s="206" t="s">
        <v>1880</v>
      </c>
      <c r="D829" s="205" t="s">
        <v>86</v>
      </c>
      <c r="E829" s="195">
        <v>1317919.1616</v>
      </c>
      <c r="F829" s="75"/>
      <c r="G829" s="341"/>
      <c r="H829" s="341"/>
      <c r="I829" s="1"/>
      <c r="J829" s="1"/>
      <c r="K829" s="1"/>
      <c r="L829" s="1"/>
      <c r="M829" s="1"/>
    </row>
    <row r="830" spans="1:13" x14ac:dyDescent="0.2">
      <c r="A830" s="191" t="s">
        <v>1881</v>
      </c>
      <c r="B830" s="205"/>
      <c r="C830" s="206" t="s">
        <v>1882</v>
      </c>
      <c r="D830" s="205" t="s">
        <v>86</v>
      </c>
      <c r="E830" s="195">
        <v>185332.17120000001</v>
      </c>
      <c r="F830" s="75"/>
      <c r="G830" s="341"/>
      <c r="H830" s="341"/>
      <c r="I830" s="1"/>
      <c r="J830" s="1"/>
      <c r="K830" s="1"/>
      <c r="L830" s="1"/>
      <c r="M830" s="1"/>
    </row>
    <row r="831" spans="1:13" x14ac:dyDescent="0.2">
      <c r="A831" s="191" t="s">
        <v>1883</v>
      </c>
      <c r="B831" s="205"/>
      <c r="C831" s="206" t="s">
        <v>1884</v>
      </c>
      <c r="D831" s="205" t="s">
        <v>86</v>
      </c>
      <c r="E831" s="195">
        <v>205925.00959999999</v>
      </c>
      <c r="F831" s="75"/>
      <c r="G831" s="341"/>
      <c r="H831" s="341"/>
      <c r="I831" s="1"/>
      <c r="J831" s="1"/>
      <c r="K831" s="1"/>
      <c r="L831" s="1"/>
      <c r="M831" s="1"/>
    </row>
    <row r="832" spans="1:13" x14ac:dyDescent="0.2">
      <c r="A832" s="202" t="s">
        <v>1885</v>
      </c>
      <c r="B832" s="205"/>
      <c r="C832" s="206" t="s">
        <v>1886</v>
      </c>
      <c r="D832" s="205" t="s">
        <v>86</v>
      </c>
      <c r="E832" s="195">
        <v>61777.390400000004</v>
      </c>
      <c r="F832" s="75"/>
      <c r="G832" s="341"/>
      <c r="H832" s="341"/>
      <c r="I832" s="1"/>
      <c r="J832" s="1"/>
      <c r="K832" s="1"/>
      <c r="L832" s="1"/>
      <c r="M832" s="1"/>
    </row>
    <row r="833" spans="1:13" x14ac:dyDescent="0.2">
      <c r="A833" s="191" t="s">
        <v>1887</v>
      </c>
      <c r="B833" s="205"/>
      <c r="C833" s="206" t="s">
        <v>1888</v>
      </c>
      <c r="D833" s="205" t="s">
        <v>86</v>
      </c>
      <c r="E833" s="195">
        <v>144147.61920000002</v>
      </c>
      <c r="F833" s="75"/>
      <c r="G833" s="341"/>
      <c r="H833" s="341"/>
      <c r="I833" s="1"/>
      <c r="J833" s="1"/>
      <c r="K833" s="1"/>
      <c r="L833" s="1"/>
      <c r="M833" s="1"/>
    </row>
    <row r="834" spans="1:13" x14ac:dyDescent="0.2">
      <c r="A834" s="191" t="s">
        <v>1889</v>
      </c>
      <c r="B834" s="205"/>
      <c r="C834" s="206" t="s">
        <v>1890</v>
      </c>
      <c r="D834" s="205" t="s">
        <v>86</v>
      </c>
      <c r="E834" s="195">
        <v>576589.35199999996</v>
      </c>
      <c r="F834" s="75"/>
      <c r="G834" s="341"/>
      <c r="H834" s="341"/>
      <c r="I834" s="1"/>
      <c r="J834" s="1"/>
      <c r="K834" s="1"/>
      <c r="L834" s="1"/>
      <c r="M834" s="1"/>
    </row>
    <row r="835" spans="1:13" x14ac:dyDescent="0.2">
      <c r="A835" s="191" t="s">
        <v>1891</v>
      </c>
      <c r="B835" s="205"/>
      <c r="C835" s="206" t="s">
        <v>1892</v>
      </c>
      <c r="D835" s="205" t="s">
        <v>86</v>
      </c>
      <c r="E835" s="195">
        <v>20764.932799999999</v>
      </c>
      <c r="F835" s="75"/>
      <c r="G835" s="341"/>
      <c r="H835" s="341"/>
      <c r="I835" s="1"/>
      <c r="J835" s="1"/>
      <c r="K835" s="1"/>
      <c r="L835" s="1"/>
      <c r="M835" s="1"/>
    </row>
    <row r="836" spans="1:13" x14ac:dyDescent="0.2">
      <c r="A836" s="207"/>
      <c r="B836" s="207"/>
      <c r="C836" s="208"/>
      <c r="D836" s="207"/>
      <c r="E836" s="209"/>
      <c r="F836" s="75"/>
      <c r="G836" s="341"/>
      <c r="H836" s="341"/>
      <c r="I836" s="1"/>
      <c r="J836" s="1"/>
      <c r="K836" s="1"/>
      <c r="L836" s="1"/>
      <c r="M836" s="1"/>
    </row>
    <row r="837" spans="1:13" x14ac:dyDescent="0.2">
      <c r="A837" s="381" t="s">
        <v>2454</v>
      </c>
      <c r="B837" s="382"/>
      <c r="C837" s="382"/>
      <c r="D837" s="382"/>
      <c r="E837" s="383"/>
      <c r="F837" s="75"/>
      <c r="G837" s="341"/>
      <c r="H837" s="341"/>
      <c r="I837" s="1"/>
      <c r="J837" s="1"/>
      <c r="K837" s="1"/>
      <c r="L837" s="1"/>
      <c r="M837" s="1"/>
    </row>
    <row r="838" spans="1:13" ht="25.5" x14ac:dyDescent="0.2">
      <c r="A838" s="210" t="s">
        <v>83</v>
      </c>
      <c r="B838" s="211" t="s">
        <v>84</v>
      </c>
      <c r="C838" s="211" t="s">
        <v>85</v>
      </c>
      <c r="D838" s="211" t="s">
        <v>86</v>
      </c>
      <c r="E838" s="212" t="s">
        <v>87</v>
      </c>
      <c r="F838" s="75"/>
      <c r="G838" s="341"/>
      <c r="H838" s="341"/>
      <c r="I838" s="1"/>
      <c r="J838" s="1"/>
      <c r="K838" s="1"/>
      <c r="L838" s="1"/>
      <c r="M838" s="1"/>
    </row>
    <row r="839" spans="1:13" x14ac:dyDescent="0.2">
      <c r="A839" s="213" t="s">
        <v>1893</v>
      </c>
      <c r="B839" s="214"/>
      <c r="C839" s="215" t="s">
        <v>733</v>
      </c>
      <c r="D839" s="216" t="s">
        <v>86</v>
      </c>
      <c r="E839" s="217">
        <v>118651.7776</v>
      </c>
      <c r="F839" s="75"/>
      <c r="G839" s="341"/>
      <c r="H839" s="341"/>
      <c r="I839" s="1"/>
      <c r="J839" s="1"/>
      <c r="K839" s="1"/>
      <c r="L839" s="1"/>
      <c r="M839" s="1"/>
    </row>
    <row r="840" spans="1:13" x14ac:dyDescent="0.2">
      <c r="A840" s="213" t="s">
        <v>1894</v>
      </c>
      <c r="B840" s="218"/>
      <c r="C840" s="219" t="s">
        <v>510</v>
      </c>
      <c r="D840" s="216" t="s">
        <v>86</v>
      </c>
      <c r="E840" s="217">
        <v>568377.18720000004</v>
      </c>
      <c r="F840" s="75"/>
      <c r="G840" s="341"/>
      <c r="H840" s="341"/>
      <c r="I840" s="1"/>
      <c r="J840" s="1"/>
      <c r="K840" s="1"/>
      <c r="L840" s="1"/>
      <c r="M840" s="1"/>
    </row>
    <row r="841" spans="1:13" x14ac:dyDescent="0.2">
      <c r="A841" s="213" t="s">
        <v>1895</v>
      </c>
      <c r="B841" s="218"/>
      <c r="C841" s="219" t="s">
        <v>511</v>
      </c>
      <c r="D841" s="216" t="s">
        <v>86</v>
      </c>
      <c r="E841" s="217">
        <v>727248.43839999998</v>
      </c>
      <c r="F841" s="75"/>
      <c r="G841" s="341"/>
      <c r="H841" s="341"/>
      <c r="I841" s="1"/>
      <c r="J841" s="1"/>
      <c r="K841" s="1"/>
      <c r="L841" s="1"/>
      <c r="M841" s="1"/>
    </row>
    <row r="842" spans="1:13" x14ac:dyDescent="0.2">
      <c r="A842" s="213" t="s">
        <v>1896</v>
      </c>
      <c r="B842" s="214"/>
      <c r="C842" s="215" t="s">
        <v>732</v>
      </c>
      <c r="D842" s="216" t="s">
        <v>86</v>
      </c>
      <c r="E842" s="217">
        <v>496401.2352</v>
      </c>
      <c r="F842" s="75"/>
      <c r="G842" s="341"/>
      <c r="H842" s="341"/>
      <c r="I842" s="1"/>
      <c r="J842" s="1"/>
      <c r="K842" s="1"/>
      <c r="L842" s="1"/>
      <c r="M842" s="1"/>
    </row>
    <row r="843" spans="1:13" x14ac:dyDescent="0.2">
      <c r="A843" s="213" t="s">
        <v>1897</v>
      </c>
      <c r="B843" s="216"/>
      <c r="C843" s="220" t="s">
        <v>602</v>
      </c>
      <c r="D843" s="216" t="s">
        <v>86</v>
      </c>
      <c r="E843" s="217">
        <v>387435.11040000001</v>
      </c>
      <c r="F843" s="75"/>
      <c r="G843" s="341"/>
      <c r="H843" s="341"/>
      <c r="I843" s="1"/>
      <c r="J843" s="1"/>
      <c r="K843" s="1"/>
      <c r="L843" s="1"/>
      <c r="M843" s="1"/>
    </row>
    <row r="844" spans="1:13" x14ac:dyDescent="0.2">
      <c r="A844" s="213" t="s">
        <v>1898</v>
      </c>
      <c r="B844" s="218"/>
      <c r="C844" s="219" t="s">
        <v>516</v>
      </c>
      <c r="D844" s="216" t="s">
        <v>86</v>
      </c>
      <c r="E844" s="217">
        <v>642335.0368</v>
      </c>
      <c r="F844" s="75"/>
      <c r="G844" s="341"/>
      <c r="H844" s="341"/>
      <c r="I844" s="1"/>
      <c r="J844" s="1"/>
      <c r="K844" s="1"/>
      <c r="L844" s="1"/>
      <c r="M844" s="1"/>
    </row>
    <row r="845" spans="1:13" x14ac:dyDescent="0.2">
      <c r="A845" s="213" t="s">
        <v>1899</v>
      </c>
      <c r="B845" s="218"/>
      <c r="C845" s="219" t="s">
        <v>517</v>
      </c>
      <c r="D845" s="216" t="s">
        <v>86</v>
      </c>
      <c r="E845" s="217">
        <v>797097.39360000007</v>
      </c>
      <c r="F845" s="75"/>
      <c r="G845" s="341"/>
      <c r="H845" s="341"/>
      <c r="I845" s="1"/>
      <c r="J845" s="1"/>
      <c r="K845" s="1"/>
      <c r="L845" s="1"/>
      <c r="M845" s="1"/>
    </row>
    <row r="846" spans="1:13" x14ac:dyDescent="0.2">
      <c r="A846" s="213" t="s">
        <v>1900</v>
      </c>
      <c r="B846" s="218"/>
      <c r="C846" s="219" t="s">
        <v>103</v>
      </c>
      <c r="D846" s="216" t="s">
        <v>86</v>
      </c>
      <c r="E846" s="217">
        <v>825858.52960000001</v>
      </c>
      <c r="F846" s="75"/>
      <c r="G846" s="341"/>
      <c r="H846" s="341"/>
      <c r="I846" s="1"/>
      <c r="J846" s="1"/>
      <c r="K846" s="1"/>
      <c r="L846" s="1"/>
      <c r="M846" s="1"/>
    </row>
    <row r="847" spans="1:13" x14ac:dyDescent="0.2">
      <c r="A847" s="213" t="s">
        <v>1901</v>
      </c>
      <c r="B847" s="216"/>
      <c r="C847" s="219" t="s">
        <v>520</v>
      </c>
      <c r="D847" s="216" t="s">
        <v>86</v>
      </c>
      <c r="E847" s="217">
        <v>3097059.1888000001</v>
      </c>
      <c r="F847" s="75"/>
      <c r="G847" s="341"/>
      <c r="H847" s="341"/>
      <c r="I847" s="1"/>
      <c r="J847" s="1"/>
      <c r="K847" s="1"/>
      <c r="L847" s="1"/>
      <c r="M847" s="1"/>
    </row>
    <row r="848" spans="1:13" x14ac:dyDescent="0.2">
      <c r="A848" s="213" t="s">
        <v>1902</v>
      </c>
      <c r="B848" s="216"/>
      <c r="C848" s="219" t="s">
        <v>522</v>
      </c>
      <c r="D848" s="216" t="s">
        <v>86</v>
      </c>
      <c r="E848" s="217">
        <v>1068274.3008000001</v>
      </c>
      <c r="F848" s="75"/>
      <c r="G848" s="341"/>
      <c r="H848" s="341"/>
      <c r="I848" s="1"/>
      <c r="J848" s="1"/>
      <c r="K848" s="1"/>
      <c r="L848" s="1"/>
      <c r="M848" s="1"/>
    </row>
    <row r="849" spans="1:13" x14ac:dyDescent="0.2">
      <c r="A849" s="213" t="s">
        <v>1903</v>
      </c>
      <c r="B849" s="216"/>
      <c r="C849" s="219" t="s">
        <v>603</v>
      </c>
      <c r="D849" s="216" t="s">
        <v>86</v>
      </c>
      <c r="E849" s="217">
        <v>150654.58720000001</v>
      </c>
      <c r="F849" s="75"/>
      <c r="G849" s="341"/>
      <c r="H849" s="341"/>
      <c r="I849" s="1"/>
      <c r="J849" s="1"/>
      <c r="K849" s="1"/>
      <c r="L849" s="1"/>
      <c r="M849" s="1"/>
    </row>
    <row r="850" spans="1:13" x14ac:dyDescent="0.2">
      <c r="A850" s="213" t="s">
        <v>1904</v>
      </c>
      <c r="B850" s="218"/>
      <c r="C850" s="219" t="s">
        <v>604</v>
      </c>
      <c r="D850" s="216" t="s">
        <v>86</v>
      </c>
      <c r="E850" s="217">
        <v>1191537.7583999999</v>
      </c>
      <c r="F850" s="75"/>
      <c r="G850" s="341"/>
      <c r="H850" s="341"/>
      <c r="I850" s="1"/>
      <c r="J850" s="1"/>
      <c r="K850" s="1"/>
      <c r="L850" s="1"/>
      <c r="M850" s="1"/>
    </row>
    <row r="851" spans="1:13" x14ac:dyDescent="0.2">
      <c r="A851" s="213" t="s">
        <v>1905</v>
      </c>
      <c r="B851" s="218"/>
      <c r="C851" s="219" t="s">
        <v>605</v>
      </c>
      <c r="D851" s="216" t="s">
        <v>86</v>
      </c>
      <c r="E851" s="217">
        <v>201329.07680000001</v>
      </c>
      <c r="F851" s="75"/>
      <c r="G851" s="341"/>
      <c r="H851" s="341"/>
      <c r="I851" s="1"/>
      <c r="J851" s="1"/>
      <c r="K851" s="1"/>
      <c r="L851" s="1"/>
      <c r="M851" s="1"/>
    </row>
    <row r="852" spans="1:13" x14ac:dyDescent="0.2">
      <c r="A852" s="213" t="s">
        <v>1906</v>
      </c>
      <c r="B852" s="216"/>
      <c r="C852" s="219" t="s">
        <v>606</v>
      </c>
      <c r="D852" s="216" t="s">
        <v>86</v>
      </c>
      <c r="E852" s="217">
        <v>152023.4688</v>
      </c>
      <c r="F852" s="75"/>
      <c r="G852" s="341"/>
      <c r="H852" s="341"/>
      <c r="I852" s="1"/>
      <c r="J852" s="1"/>
      <c r="K852" s="1"/>
      <c r="L852" s="1"/>
      <c r="M852" s="1"/>
    </row>
    <row r="853" spans="1:13" x14ac:dyDescent="0.2">
      <c r="A853" s="213" t="s">
        <v>1907</v>
      </c>
      <c r="B853" s="216"/>
      <c r="C853" s="219" t="s">
        <v>607</v>
      </c>
      <c r="D853" s="216" t="s">
        <v>86</v>
      </c>
      <c r="E853" s="217">
        <v>35608.918400000002</v>
      </c>
      <c r="F853" s="75"/>
      <c r="G853" s="341"/>
      <c r="H853" s="341"/>
      <c r="I853" s="1"/>
      <c r="J853" s="1"/>
      <c r="K853" s="1"/>
      <c r="L853" s="1"/>
      <c r="M853" s="1"/>
    </row>
    <row r="854" spans="1:13" x14ac:dyDescent="0.2">
      <c r="A854" s="213" t="s">
        <v>1908</v>
      </c>
      <c r="B854" s="218"/>
      <c r="C854" s="219" t="s">
        <v>125</v>
      </c>
      <c r="D854" s="216" t="s">
        <v>86</v>
      </c>
      <c r="E854" s="217">
        <v>175306.82880000002</v>
      </c>
      <c r="F854" s="75"/>
      <c r="G854" s="341"/>
      <c r="H854" s="341"/>
      <c r="I854" s="1"/>
      <c r="J854" s="1"/>
      <c r="K854" s="1"/>
      <c r="L854" s="1"/>
      <c r="M854" s="1"/>
    </row>
    <row r="855" spans="1:13" x14ac:dyDescent="0.2">
      <c r="A855" s="213" t="s">
        <v>1909</v>
      </c>
      <c r="B855" s="218"/>
      <c r="C855" s="219" t="s">
        <v>248</v>
      </c>
      <c r="D855" s="216" t="s">
        <v>86</v>
      </c>
      <c r="E855" s="217">
        <v>161611.264</v>
      </c>
      <c r="F855" s="75"/>
      <c r="G855" s="341"/>
      <c r="H855" s="341"/>
      <c r="I855" s="1"/>
      <c r="J855" s="1"/>
      <c r="K855" s="1"/>
      <c r="L855" s="1"/>
      <c r="M855" s="1"/>
    </row>
    <row r="856" spans="1:13" x14ac:dyDescent="0.2">
      <c r="A856" s="213" t="s">
        <v>1910</v>
      </c>
      <c r="B856" s="221"/>
      <c r="C856" s="215" t="s">
        <v>254</v>
      </c>
      <c r="D856" s="216" t="s">
        <v>86</v>
      </c>
      <c r="E856" s="217">
        <v>121073.47200000001</v>
      </c>
      <c r="F856" s="75"/>
      <c r="G856" s="341"/>
      <c r="H856" s="341"/>
      <c r="I856" s="1"/>
      <c r="J856" s="1"/>
      <c r="K856" s="1"/>
      <c r="L856" s="1"/>
      <c r="M856" s="1"/>
    </row>
    <row r="857" spans="1:13" x14ac:dyDescent="0.2">
      <c r="A857" s="213" t="s">
        <v>1911</v>
      </c>
      <c r="B857" s="214"/>
      <c r="C857" s="215" t="s">
        <v>731</v>
      </c>
      <c r="D857" s="216" t="s">
        <v>86</v>
      </c>
      <c r="E857" s="217">
        <v>217932.24960000001</v>
      </c>
      <c r="F857" s="75"/>
      <c r="G857" s="341"/>
      <c r="H857" s="341"/>
      <c r="I857" s="1"/>
      <c r="J857" s="1"/>
      <c r="K857" s="1"/>
      <c r="L857" s="1"/>
      <c r="M857" s="1"/>
    </row>
    <row r="858" spans="1:13" x14ac:dyDescent="0.2">
      <c r="A858" s="213" t="s">
        <v>1912</v>
      </c>
      <c r="B858" s="216" t="s">
        <v>535</v>
      </c>
      <c r="C858" s="219" t="s">
        <v>536</v>
      </c>
      <c r="D858" s="216" t="s">
        <v>86</v>
      </c>
      <c r="E858" s="217">
        <v>183524.6176</v>
      </c>
      <c r="F858" s="75"/>
      <c r="G858" s="341"/>
      <c r="H858" s="341"/>
      <c r="I858" s="1"/>
      <c r="J858" s="1"/>
      <c r="K858" s="1"/>
      <c r="L858" s="1"/>
      <c r="M858" s="1"/>
    </row>
    <row r="859" spans="1:13" x14ac:dyDescent="0.2">
      <c r="A859" s="213" t="s">
        <v>1913</v>
      </c>
      <c r="B859" s="216" t="s">
        <v>608</v>
      </c>
      <c r="C859" s="219" t="s">
        <v>538</v>
      </c>
      <c r="D859" s="216" t="s">
        <v>86</v>
      </c>
      <c r="E859" s="217">
        <v>117784.55680000001</v>
      </c>
      <c r="F859" s="75"/>
      <c r="G859" s="341"/>
      <c r="H859" s="341"/>
      <c r="I859" s="1"/>
      <c r="J859" s="1"/>
      <c r="K859" s="1"/>
      <c r="L859" s="1"/>
      <c r="M859" s="1"/>
    </row>
    <row r="860" spans="1:13" x14ac:dyDescent="0.2">
      <c r="A860" s="213" t="s">
        <v>1914</v>
      </c>
      <c r="B860" s="214"/>
      <c r="C860" s="215" t="s">
        <v>730</v>
      </c>
      <c r="D860" s="216" t="s">
        <v>86</v>
      </c>
      <c r="E860" s="217">
        <v>362010.1312</v>
      </c>
      <c r="F860" s="75"/>
      <c r="G860" s="341"/>
      <c r="H860" s="341"/>
      <c r="I860" s="1"/>
      <c r="J860" s="1"/>
      <c r="K860" s="1"/>
      <c r="L860" s="1"/>
      <c r="M860" s="1"/>
    </row>
    <row r="861" spans="1:13" x14ac:dyDescent="0.2">
      <c r="A861" s="213" t="s">
        <v>1915</v>
      </c>
      <c r="B861" s="216" t="s">
        <v>609</v>
      </c>
      <c r="C861" s="219" t="s">
        <v>348</v>
      </c>
      <c r="D861" s="216" t="s">
        <v>86</v>
      </c>
      <c r="E861" s="217">
        <v>209545.7408</v>
      </c>
      <c r="F861" s="75"/>
      <c r="G861" s="341"/>
      <c r="H861" s="341"/>
      <c r="I861" s="1"/>
      <c r="J861" s="1"/>
      <c r="K861" s="1"/>
      <c r="L861" s="1"/>
      <c r="M861" s="1"/>
    </row>
    <row r="862" spans="1:13" x14ac:dyDescent="0.2">
      <c r="A862" s="213" t="s">
        <v>1916</v>
      </c>
      <c r="B862" s="216"/>
      <c r="C862" s="219" t="s">
        <v>610</v>
      </c>
      <c r="D862" s="216" t="s">
        <v>86</v>
      </c>
      <c r="E862" s="217">
        <v>121893.4512</v>
      </c>
      <c r="F862" s="75"/>
      <c r="G862" s="341"/>
      <c r="H862" s="341"/>
      <c r="I862" s="1"/>
      <c r="J862" s="1"/>
      <c r="K862" s="1"/>
      <c r="L862" s="1"/>
      <c r="M862" s="1"/>
    </row>
    <row r="863" spans="1:13" x14ac:dyDescent="0.2">
      <c r="A863" s="213" t="s">
        <v>1917</v>
      </c>
      <c r="B863" s="222">
        <v>4934845</v>
      </c>
      <c r="C863" s="219" t="s">
        <v>150</v>
      </c>
      <c r="D863" s="216" t="s">
        <v>86</v>
      </c>
      <c r="E863" s="217">
        <v>165719.0336</v>
      </c>
      <c r="F863" s="75"/>
      <c r="G863" s="341"/>
      <c r="H863" s="341"/>
      <c r="I863" s="1"/>
      <c r="J863" s="1"/>
      <c r="K863" s="1"/>
      <c r="L863" s="1"/>
      <c r="M863" s="1"/>
    </row>
    <row r="864" spans="1:13" x14ac:dyDescent="0.2">
      <c r="A864" s="213" t="s">
        <v>1918</v>
      </c>
      <c r="B864" s="221"/>
      <c r="C864" s="215" t="s">
        <v>283</v>
      </c>
      <c r="D864" s="216" t="s">
        <v>86</v>
      </c>
      <c r="E864" s="217">
        <v>54483.062400000003</v>
      </c>
      <c r="F864" s="75"/>
      <c r="G864" s="341"/>
      <c r="H864" s="341"/>
      <c r="I864" s="1"/>
      <c r="J864" s="1"/>
      <c r="K864" s="1"/>
      <c r="L864" s="1"/>
      <c r="M864" s="1"/>
    </row>
    <row r="865" spans="1:13" x14ac:dyDescent="0.2">
      <c r="A865" s="213" t="s">
        <v>1919</v>
      </c>
      <c r="B865" s="222">
        <v>3329289</v>
      </c>
      <c r="C865" s="219" t="s">
        <v>541</v>
      </c>
      <c r="D865" s="216" t="s">
        <v>86</v>
      </c>
      <c r="E865" s="217">
        <v>315003.61440000002</v>
      </c>
      <c r="F865" s="75"/>
      <c r="G865" s="341"/>
      <c r="H865" s="341"/>
      <c r="I865" s="1"/>
      <c r="J865" s="1"/>
      <c r="K865" s="1"/>
      <c r="L865" s="1"/>
      <c r="M865" s="1"/>
    </row>
    <row r="866" spans="1:13" x14ac:dyDescent="0.2">
      <c r="A866" s="213" t="s">
        <v>1920</v>
      </c>
      <c r="B866" s="214"/>
      <c r="C866" s="215" t="s">
        <v>542</v>
      </c>
      <c r="D866" s="216" t="s">
        <v>86</v>
      </c>
      <c r="E866" s="217">
        <v>60536.736000000004</v>
      </c>
      <c r="F866" s="75"/>
      <c r="G866" s="341"/>
      <c r="H866" s="341"/>
      <c r="I866" s="1"/>
      <c r="J866" s="1"/>
      <c r="K866" s="1"/>
      <c r="L866" s="1"/>
      <c r="M866" s="1"/>
    </row>
    <row r="867" spans="1:13" x14ac:dyDescent="0.2">
      <c r="A867" s="213" t="s">
        <v>1921</v>
      </c>
      <c r="B867" s="216"/>
      <c r="C867" s="219" t="s">
        <v>611</v>
      </c>
      <c r="D867" s="216" t="s">
        <v>86</v>
      </c>
      <c r="E867" s="217">
        <v>42456.700799999999</v>
      </c>
      <c r="F867" s="75"/>
      <c r="G867" s="341"/>
      <c r="H867" s="341"/>
      <c r="I867" s="1"/>
      <c r="J867" s="1"/>
      <c r="K867" s="1"/>
      <c r="L867" s="1"/>
      <c r="M867" s="1"/>
    </row>
    <row r="868" spans="1:13" x14ac:dyDescent="0.2">
      <c r="A868" s="213" t="s">
        <v>1922</v>
      </c>
      <c r="B868" s="216"/>
      <c r="C868" s="219" t="s">
        <v>612</v>
      </c>
      <c r="D868" s="216" t="s">
        <v>86</v>
      </c>
      <c r="E868" s="217">
        <v>164350.152</v>
      </c>
      <c r="F868" s="75"/>
      <c r="G868" s="341"/>
      <c r="H868" s="341"/>
      <c r="I868" s="1"/>
      <c r="J868" s="1"/>
      <c r="K868" s="1"/>
      <c r="L868" s="1"/>
      <c r="M868" s="1"/>
    </row>
    <row r="869" spans="1:13" x14ac:dyDescent="0.2">
      <c r="A869" s="213" t="s">
        <v>1923</v>
      </c>
      <c r="B869" s="214"/>
      <c r="C869" s="215" t="s">
        <v>729</v>
      </c>
      <c r="D869" s="216" t="s">
        <v>86</v>
      </c>
      <c r="E869" s="217">
        <v>339005.72159999999</v>
      </c>
      <c r="F869" s="75"/>
      <c r="G869" s="341"/>
      <c r="H869" s="341"/>
      <c r="I869" s="1"/>
      <c r="J869" s="1"/>
      <c r="K869" s="1"/>
      <c r="L869" s="1"/>
      <c r="M869" s="1"/>
    </row>
    <row r="870" spans="1:13" x14ac:dyDescent="0.2">
      <c r="A870" s="213" t="s">
        <v>1924</v>
      </c>
      <c r="B870" s="216"/>
      <c r="C870" s="219" t="s">
        <v>613</v>
      </c>
      <c r="D870" s="216" t="s">
        <v>86</v>
      </c>
      <c r="E870" s="217">
        <v>520441.58559999999</v>
      </c>
      <c r="F870" s="75"/>
      <c r="G870" s="341"/>
      <c r="H870" s="341"/>
      <c r="I870" s="1"/>
      <c r="J870" s="1"/>
      <c r="K870" s="1"/>
      <c r="L870" s="1"/>
      <c r="M870" s="1"/>
    </row>
    <row r="871" spans="1:13" x14ac:dyDescent="0.2">
      <c r="A871" s="213" t="s">
        <v>1925</v>
      </c>
      <c r="B871" s="214"/>
      <c r="C871" s="215" t="s">
        <v>558</v>
      </c>
      <c r="D871" s="216" t="s">
        <v>86</v>
      </c>
      <c r="E871" s="217">
        <v>240936.65919999999</v>
      </c>
      <c r="F871" s="75"/>
      <c r="G871" s="341"/>
      <c r="H871" s="341"/>
      <c r="I871" s="1"/>
      <c r="J871" s="1"/>
      <c r="K871" s="1"/>
      <c r="L871" s="1"/>
      <c r="M871" s="1"/>
    </row>
    <row r="872" spans="1:13" x14ac:dyDescent="0.2">
      <c r="A872" s="213" t="s">
        <v>1926</v>
      </c>
      <c r="B872" s="216"/>
      <c r="C872" s="220" t="s">
        <v>614</v>
      </c>
      <c r="D872" s="216" t="s">
        <v>86</v>
      </c>
      <c r="E872" s="217">
        <v>83541.145600000003</v>
      </c>
      <c r="F872" s="75"/>
      <c r="G872" s="341"/>
      <c r="H872" s="341"/>
      <c r="I872" s="1"/>
      <c r="J872" s="1"/>
      <c r="K872" s="1"/>
      <c r="L872" s="1"/>
      <c r="M872" s="1"/>
    </row>
    <row r="873" spans="1:13" x14ac:dyDescent="0.2">
      <c r="A873" s="213" t="s">
        <v>1927</v>
      </c>
      <c r="B873" s="218"/>
      <c r="C873" s="219" t="s">
        <v>615</v>
      </c>
      <c r="D873" s="216" t="s">
        <v>86</v>
      </c>
      <c r="E873" s="217">
        <v>3477372.0655999999</v>
      </c>
      <c r="F873" s="75"/>
      <c r="G873" s="341"/>
      <c r="H873" s="341"/>
      <c r="I873" s="1"/>
      <c r="J873" s="1"/>
      <c r="K873" s="1"/>
      <c r="L873" s="1"/>
      <c r="M873" s="1"/>
    </row>
    <row r="874" spans="1:13" x14ac:dyDescent="0.2">
      <c r="A874" s="213" t="s">
        <v>1928</v>
      </c>
      <c r="B874" s="218"/>
      <c r="C874" s="219" t="s">
        <v>616</v>
      </c>
      <c r="D874" s="216" t="s">
        <v>86</v>
      </c>
      <c r="E874" s="217">
        <v>3477372.0655999999</v>
      </c>
      <c r="F874" s="75"/>
      <c r="G874" s="341"/>
      <c r="H874" s="341"/>
      <c r="I874" s="1"/>
      <c r="J874" s="1"/>
      <c r="K874" s="1"/>
      <c r="L874" s="1"/>
      <c r="M874" s="1"/>
    </row>
    <row r="875" spans="1:13" ht="25.5" x14ac:dyDescent="0.2">
      <c r="A875" s="213" t="s">
        <v>1929</v>
      </c>
      <c r="B875" s="221"/>
      <c r="C875" s="215" t="s">
        <v>171</v>
      </c>
      <c r="D875" s="223" t="s">
        <v>86</v>
      </c>
      <c r="E875" s="217">
        <v>447971.84639999998</v>
      </c>
      <c r="F875" s="75"/>
      <c r="G875" s="341"/>
      <c r="H875" s="341"/>
      <c r="I875" s="1"/>
      <c r="J875" s="1"/>
      <c r="K875" s="1"/>
      <c r="L875" s="1"/>
      <c r="M875" s="1"/>
    </row>
    <row r="876" spans="1:13" x14ac:dyDescent="0.2">
      <c r="A876" s="213" t="s">
        <v>1930</v>
      </c>
      <c r="B876" s="221"/>
      <c r="C876" s="215" t="s">
        <v>351</v>
      </c>
      <c r="D876" s="223" t="s">
        <v>174</v>
      </c>
      <c r="E876" s="217">
        <v>26636.388800000001</v>
      </c>
      <c r="F876" s="75"/>
      <c r="G876" s="341"/>
      <c r="H876" s="341"/>
      <c r="I876" s="1"/>
      <c r="J876" s="1"/>
      <c r="K876" s="1"/>
      <c r="L876" s="1"/>
      <c r="M876" s="1"/>
    </row>
    <row r="877" spans="1:13" x14ac:dyDescent="0.2">
      <c r="A877" s="213" t="s">
        <v>1931</v>
      </c>
      <c r="B877" s="216"/>
      <c r="C877" s="219" t="s">
        <v>617</v>
      </c>
      <c r="D877" s="216" t="s">
        <v>86</v>
      </c>
      <c r="E877" s="217">
        <v>287612.48479999998</v>
      </c>
      <c r="F877" s="75"/>
      <c r="G877" s="341"/>
      <c r="H877" s="341"/>
      <c r="I877" s="1"/>
      <c r="J877" s="1"/>
      <c r="K877" s="1"/>
      <c r="L877" s="1"/>
      <c r="M877" s="1"/>
    </row>
    <row r="878" spans="1:13" x14ac:dyDescent="0.2">
      <c r="A878" s="213" t="s">
        <v>1932</v>
      </c>
      <c r="B878" s="216"/>
      <c r="C878" s="219" t="s">
        <v>419</v>
      </c>
      <c r="D878" s="216" t="s">
        <v>86</v>
      </c>
      <c r="E878" s="217">
        <v>47935.601600000002</v>
      </c>
      <c r="F878" s="75"/>
      <c r="G878" s="341"/>
      <c r="H878" s="341"/>
      <c r="I878" s="1"/>
      <c r="J878" s="1"/>
      <c r="K878" s="1"/>
      <c r="L878" s="1"/>
      <c r="M878" s="1"/>
    </row>
    <row r="879" spans="1:13" x14ac:dyDescent="0.2">
      <c r="A879" s="213" t="s">
        <v>1933</v>
      </c>
      <c r="B879" s="216"/>
      <c r="C879" s="219" t="s">
        <v>618</v>
      </c>
      <c r="D879" s="216" t="s">
        <v>86</v>
      </c>
      <c r="E879" s="217">
        <v>7952105.4160000002</v>
      </c>
      <c r="F879" s="75"/>
      <c r="G879" s="341"/>
      <c r="H879" s="341"/>
      <c r="I879" s="1"/>
      <c r="J879" s="1"/>
      <c r="K879" s="1"/>
      <c r="L879" s="1"/>
      <c r="M879" s="1"/>
    </row>
    <row r="880" spans="1:13" x14ac:dyDescent="0.2">
      <c r="A880" s="213" t="s">
        <v>1934</v>
      </c>
      <c r="B880" s="216"/>
      <c r="C880" s="219" t="s">
        <v>575</v>
      </c>
      <c r="D880" s="216" t="s">
        <v>86</v>
      </c>
      <c r="E880" s="217">
        <v>821749.63520000002</v>
      </c>
      <c r="F880" s="75"/>
      <c r="G880" s="341"/>
      <c r="H880" s="341"/>
      <c r="I880" s="1"/>
      <c r="J880" s="1"/>
      <c r="K880" s="1"/>
      <c r="L880" s="1"/>
      <c r="M880" s="1"/>
    </row>
    <row r="881" spans="1:13" x14ac:dyDescent="0.2">
      <c r="A881" s="213" t="s">
        <v>1935</v>
      </c>
      <c r="B881" s="216"/>
      <c r="C881" s="219" t="s">
        <v>576</v>
      </c>
      <c r="D881" s="216" t="s">
        <v>86</v>
      </c>
      <c r="E881" s="217">
        <v>691639.52</v>
      </c>
      <c r="F881" s="75"/>
      <c r="G881" s="341"/>
      <c r="H881" s="341"/>
      <c r="I881" s="1"/>
      <c r="J881" s="1"/>
      <c r="K881" s="1"/>
      <c r="L881" s="1"/>
      <c r="M881" s="1"/>
    </row>
    <row r="882" spans="1:13" x14ac:dyDescent="0.2">
      <c r="A882" s="213" t="s">
        <v>1936</v>
      </c>
      <c r="B882" s="216"/>
      <c r="C882" s="220" t="s">
        <v>619</v>
      </c>
      <c r="D882" s="216" t="s">
        <v>86</v>
      </c>
      <c r="E882" s="217">
        <v>163449.18720000001</v>
      </c>
      <c r="F882" s="75"/>
      <c r="G882" s="341"/>
      <c r="H882" s="341"/>
      <c r="I882" s="1"/>
      <c r="J882" s="1"/>
      <c r="K882" s="1"/>
      <c r="L882" s="1"/>
      <c r="M882" s="1"/>
    </row>
    <row r="883" spans="1:13" x14ac:dyDescent="0.2">
      <c r="A883" s="213" t="s">
        <v>1937</v>
      </c>
      <c r="B883" s="214"/>
      <c r="C883" s="215" t="s">
        <v>728</v>
      </c>
      <c r="D883" s="216" t="s">
        <v>86</v>
      </c>
      <c r="E883" s="217">
        <v>771238.24160000007</v>
      </c>
      <c r="F883" s="75"/>
      <c r="G883" s="341"/>
      <c r="H883" s="341"/>
      <c r="I883" s="1"/>
      <c r="J883" s="1"/>
      <c r="K883" s="1"/>
      <c r="L883" s="1"/>
      <c r="M883" s="1"/>
    </row>
    <row r="884" spans="1:13" x14ac:dyDescent="0.2">
      <c r="A884" s="213" t="s">
        <v>1938</v>
      </c>
      <c r="B884" s="214"/>
      <c r="C884" s="215" t="s">
        <v>727</v>
      </c>
      <c r="D884" s="216" t="s">
        <v>86</v>
      </c>
      <c r="E884" s="217">
        <v>1119929.6159999999</v>
      </c>
      <c r="F884" s="75"/>
      <c r="G884" s="341"/>
      <c r="H884" s="341"/>
      <c r="I884" s="1"/>
      <c r="J884" s="1"/>
      <c r="K884" s="1"/>
      <c r="L884" s="1"/>
      <c r="M884" s="1"/>
    </row>
    <row r="885" spans="1:13" x14ac:dyDescent="0.2">
      <c r="A885" s="213" t="s">
        <v>1939</v>
      </c>
      <c r="B885" s="214"/>
      <c r="C885" s="215" t="s">
        <v>726</v>
      </c>
      <c r="D885" s="216" t="s">
        <v>86</v>
      </c>
      <c r="E885" s="217">
        <v>115019.7984</v>
      </c>
      <c r="F885" s="75"/>
      <c r="G885" s="341"/>
      <c r="H885" s="341"/>
      <c r="I885" s="1"/>
      <c r="J885" s="1"/>
      <c r="K885" s="1"/>
      <c r="L885" s="1"/>
      <c r="M885" s="1"/>
    </row>
    <row r="886" spans="1:13" x14ac:dyDescent="0.2">
      <c r="A886" s="213" t="s">
        <v>1940</v>
      </c>
      <c r="B886" s="216"/>
      <c r="C886" s="219" t="s">
        <v>206</v>
      </c>
      <c r="D886" s="216" t="s">
        <v>86</v>
      </c>
      <c r="E886" s="217">
        <v>182154.61120000001</v>
      </c>
      <c r="F886" s="75"/>
      <c r="G886" s="341"/>
      <c r="H886" s="341"/>
      <c r="I886" s="1"/>
      <c r="J886" s="1"/>
      <c r="K886" s="1"/>
      <c r="L886" s="1"/>
      <c r="M886" s="1"/>
    </row>
    <row r="887" spans="1:13" x14ac:dyDescent="0.2">
      <c r="A887" s="213" t="s">
        <v>1941</v>
      </c>
      <c r="B887" s="216"/>
      <c r="C887" s="219" t="s">
        <v>620</v>
      </c>
      <c r="D887" s="216" t="s">
        <v>86</v>
      </c>
      <c r="E887" s="217">
        <v>268438.01919999998</v>
      </c>
      <c r="F887" s="75"/>
      <c r="G887" s="341"/>
      <c r="H887" s="341"/>
      <c r="I887" s="1"/>
      <c r="J887" s="1"/>
      <c r="K887" s="1"/>
      <c r="L887" s="1"/>
      <c r="M887" s="1"/>
    </row>
    <row r="888" spans="1:13" x14ac:dyDescent="0.2">
      <c r="A888" s="213" t="s">
        <v>1942</v>
      </c>
      <c r="B888" s="214"/>
      <c r="C888" s="215" t="s">
        <v>725</v>
      </c>
      <c r="D888" s="216" t="s">
        <v>86</v>
      </c>
      <c r="E888" s="217">
        <v>151341.84</v>
      </c>
      <c r="F888" s="75"/>
      <c r="G888" s="341"/>
      <c r="H888" s="341"/>
      <c r="I888" s="1"/>
      <c r="J888" s="1"/>
      <c r="K888" s="1"/>
      <c r="L888" s="1"/>
      <c r="M888" s="1"/>
    </row>
    <row r="889" spans="1:13" x14ac:dyDescent="0.2">
      <c r="A889" s="213" t="s">
        <v>1943</v>
      </c>
      <c r="B889" s="216"/>
      <c r="C889" s="219" t="s">
        <v>621</v>
      </c>
      <c r="D889" s="216" t="s">
        <v>86</v>
      </c>
      <c r="E889" s="217">
        <v>179415.72320000001</v>
      </c>
      <c r="F889" s="75"/>
      <c r="G889" s="341"/>
      <c r="H889" s="341"/>
      <c r="I889" s="1"/>
      <c r="J889" s="1"/>
      <c r="K889" s="1"/>
      <c r="L889" s="1"/>
      <c r="M889" s="1"/>
    </row>
    <row r="890" spans="1:13" x14ac:dyDescent="0.2">
      <c r="A890" s="213" t="s">
        <v>1944</v>
      </c>
      <c r="B890" s="214"/>
      <c r="C890" s="215" t="s">
        <v>724</v>
      </c>
      <c r="D890" s="216" t="s">
        <v>86</v>
      </c>
      <c r="E890" s="217">
        <v>472186.54080000002</v>
      </c>
      <c r="F890" s="75"/>
      <c r="G890" s="341"/>
      <c r="H890" s="341"/>
      <c r="I890" s="1"/>
      <c r="J890" s="1"/>
      <c r="K890" s="1"/>
      <c r="L890" s="1"/>
      <c r="M890" s="1"/>
    </row>
    <row r="891" spans="1:13" x14ac:dyDescent="0.2">
      <c r="A891" s="213" t="s">
        <v>1945</v>
      </c>
      <c r="B891" s="214"/>
      <c r="C891" s="215" t="s">
        <v>723</v>
      </c>
      <c r="D891" s="216" t="s">
        <v>86</v>
      </c>
      <c r="E891" s="217">
        <v>834196.67200000002</v>
      </c>
      <c r="F891" s="75"/>
      <c r="G891" s="341"/>
      <c r="H891" s="341"/>
      <c r="I891" s="1"/>
      <c r="J891" s="1"/>
      <c r="K891" s="1"/>
      <c r="L891" s="1"/>
      <c r="M891" s="1"/>
    </row>
    <row r="892" spans="1:13" x14ac:dyDescent="0.2">
      <c r="A892" s="213" t="s">
        <v>1946</v>
      </c>
      <c r="B892" s="216"/>
      <c r="C892" s="220" t="s">
        <v>622</v>
      </c>
      <c r="D892" s="216" t="s">
        <v>86</v>
      </c>
      <c r="E892" s="217">
        <v>266361.6384</v>
      </c>
      <c r="F892" s="75"/>
      <c r="G892" s="341"/>
      <c r="H892" s="341"/>
      <c r="I892" s="1"/>
      <c r="J892" s="1"/>
      <c r="K892" s="1"/>
      <c r="L892" s="1"/>
      <c r="M892" s="1"/>
    </row>
    <row r="893" spans="1:13" x14ac:dyDescent="0.2">
      <c r="A893" s="224" t="s">
        <v>1947</v>
      </c>
      <c r="B893" s="225"/>
      <c r="C893" s="226" t="s">
        <v>722</v>
      </c>
      <c r="D893" s="227" t="s">
        <v>86</v>
      </c>
      <c r="E893" s="217">
        <v>823299.60959999997</v>
      </c>
      <c r="F893" s="75"/>
      <c r="G893" s="341"/>
      <c r="H893" s="341"/>
      <c r="I893" s="1"/>
      <c r="J893" s="1"/>
      <c r="K893" s="1"/>
      <c r="L893" s="1"/>
      <c r="M893" s="1"/>
    </row>
    <row r="894" spans="1:13" x14ac:dyDescent="0.2">
      <c r="A894" s="213" t="s">
        <v>1948</v>
      </c>
      <c r="B894" s="228"/>
      <c r="C894" s="229" t="s">
        <v>1949</v>
      </c>
      <c r="D894" s="230" t="s">
        <v>86</v>
      </c>
      <c r="E894" s="217">
        <v>749566.72</v>
      </c>
      <c r="F894" s="75"/>
      <c r="G894" s="341"/>
      <c r="H894" s="341"/>
      <c r="I894" s="1"/>
      <c r="J894" s="1"/>
      <c r="K894" s="1"/>
      <c r="L894" s="1"/>
      <c r="M894" s="1"/>
    </row>
    <row r="895" spans="1:13" x14ac:dyDescent="0.2">
      <c r="A895" s="213" t="s">
        <v>1950</v>
      </c>
      <c r="B895" s="228"/>
      <c r="C895" s="229" t="s">
        <v>1951</v>
      </c>
      <c r="D895" s="230" t="s">
        <v>86</v>
      </c>
      <c r="E895" s="217">
        <v>103107.0416</v>
      </c>
      <c r="F895" s="75"/>
      <c r="G895" s="341"/>
      <c r="H895" s="341"/>
      <c r="I895" s="1"/>
      <c r="J895" s="1"/>
      <c r="K895" s="1"/>
      <c r="L895" s="1"/>
      <c r="M895" s="1"/>
    </row>
    <row r="896" spans="1:13" x14ac:dyDescent="0.2">
      <c r="A896" s="224" t="s">
        <v>1952</v>
      </c>
      <c r="B896" s="228"/>
      <c r="C896" s="229" t="s">
        <v>1953</v>
      </c>
      <c r="D896" s="230" t="s">
        <v>86</v>
      </c>
      <c r="E896" s="217">
        <v>17771.84</v>
      </c>
      <c r="F896" s="75"/>
      <c r="G896" s="341"/>
      <c r="H896" s="341"/>
      <c r="I896" s="1"/>
      <c r="J896" s="1"/>
      <c r="K896" s="1"/>
      <c r="L896" s="1"/>
      <c r="M896" s="1"/>
    </row>
    <row r="897" spans="1:13" x14ac:dyDescent="0.2">
      <c r="A897" s="213" t="s">
        <v>1954</v>
      </c>
      <c r="B897" s="228"/>
      <c r="C897" s="229" t="s">
        <v>1955</v>
      </c>
      <c r="D897" s="230" t="s">
        <v>86</v>
      </c>
      <c r="E897" s="217">
        <v>459292.9584</v>
      </c>
      <c r="F897" s="75"/>
      <c r="G897" s="341"/>
      <c r="H897" s="341"/>
      <c r="I897" s="1"/>
      <c r="J897" s="1"/>
      <c r="K897" s="1"/>
      <c r="L897" s="1"/>
      <c r="M897" s="1"/>
    </row>
    <row r="898" spans="1:13" x14ac:dyDescent="0.2">
      <c r="A898" s="213" t="s">
        <v>1956</v>
      </c>
      <c r="B898" s="228"/>
      <c r="C898" s="229" t="s">
        <v>1957</v>
      </c>
      <c r="D898" s="230" t="s">
        <v>86</v>
      </c>
      <c r="E898" s="217">
        <v>17510.886399999999</v>
      </c>
      <c r="F898" s="75"/>
      <c r="G898" s="341"/>
      <c r="H898" s="341"/>
      <c r="I898" s="1"/>
      <c r="J898" s="1"/>
      <c r="K898" s="1"/>
      <c r="L898" s="1"/>
      <c r="M898" s="1"/>
    </row>
    <row r="899" spans="1:13" x14ac:dyDescent="0.2">
      <c r="A899" s="224" t="s">
        <v>1958</v>
      </c>
      <c r="B899" s="228"/>
      <c r="C899" s="229" t="s">
        <v>1959</v>
      </c>
      <c r="D899" s="230" t="s">
        <v>86</v>
      </c>
      <c r="E899" s="217">
        <v>2024.64</v>
      </c>
      <c r="F899" s="75"/>
      <c r="G899" s="341"/>
      <c r="H899" s="341"/>
      <c r="I899" s="1"/>
      <c r="J899" s="1"/>
      <c r="K899" s="1"/>
      <c r="L899" s="1"/>
      <c r="M899" s="1"/>
    </row>
    <row r="900" spans="1:13" x14ac:dyDescent="0.2">
      <c r="A900" s="213" t="s">
        <v>1960</v>
      </c>
      <c r="B900" s="228"/>
      <c r="C900" s="229" t="s">
        <v>1961</v>
      </c>
      <c r="D900" s="230" t="s">
        <v>86</v>
      </c>
      <c r="E900" s="217">
        <v>1012.32</v>
      </c>
      <c r="F900" s="75"/>
      <c r="G900" s="341"/>
      <c r="H900" s="341"/>
      <c r="I900" s="1"/>
      <c r="J900" s="1"/>
      <c r="K900" s="1"/>
      <c r="L900" s="1"/>
      <c r="M900" s="1"/>
    </row>
    <row r="901" spans="1:13" x14ac:dyDescent="0.2">
      <c r="A901" s="213" t="s">
        <v>1962</v>
      </c>
      <c r="B901" s="228"/>
      <c r="C901" s="229" t="s">
        <v>1963</v>
      </c>
      <c r="D901" s="230" t="s">
        <v>86</v>
      </c>
      <c r="E901" s="217">
        <v>75546.067200000005</v>
      </c>
      <c r="F901" s="75"/>
      <c r="G901" s="341"/>
      <c r="H901" s="341"/>
      <c r="I901" s="1"/>
      <c r="J901" s="1"/>
      <c r="K901" s="1"/>
      <c r="L901" s="1"/>
      <c r="M901" s="1"/>
    </row>
    <row r="902" spans="1:13" x14ac:dyDescent="0.2">
      <c r="A902" s="224" t="s">
        <v>1964</v>
      </c>
      <c r="B902" s="228"/>
      <c r="C902" s="229" t="s">
        <v>1965</v>
      </c>
      <c r="D902" s="230" t="s">
        <v>86</v>
      </c>
      <c r="E902" s="217">
        <v>201456.17920000001</v>
      </c>
      <c r="F902" s="75"/>
      <c r="G902" s="341"/>
      <c r="H902" s="341"/>
      <c r="I902" s="1"/>
      <c r="J902" s="1"/>
      <c r="K902" s="1"/>
      <c r="L902" s="1"/>
      <c r="M902" s="1"/>
    </row>
    <row r="903" spans="1:13" x14ac:dyDescent="0.2">
      <c r="A903" s="213" t="s">
        <v>1966</v>
      </c>
      <c r="B903" s="228"/>
      <c r="C903" s="229" t="s">
        <v>1967</v>
      </c>
      <c r="D903" s="230" t="s">
        <v>86</v>
      </c>
      <c r="E903" s="217">
        <v>151735.51999999999</v>
      </c>
      <c r="F903" s="75"/>
      <c r="G903" s="341"/>
      <c r="H903" s="341"/>
      <c r="I903" s="1"/>
      <c r="J903" s="1"/>
      <c r="K903" s="1"/>
      <c r="L903" s="1"/>
      <c r="M903" s="1"/>
    </row>
    <row r="904" spans="1:13" x14ac:dyDescent="0.2">
      <c r="A904" s="213" t="s">
        <v>1968</v>
      </c>
      <c r="B904" s="228"/>
      <c r="C904" s="229" t="s">
        <v>1969</v>
      </c>
      <c r="D904" s="230" t="s">
        <v>86</v>
      </c>
      <c r="E904" s="217">
        <v>47006.516799999998</v>
      </c>
      <c r="F904" s="75"/>
      <c r="G904" s="341"/>
      <c r="H904" s="341"/>
      <c r="I904" s="1"/>
      <c r="J904" s="1"/>
      <c r="K904" s="1"/>
      <c r="L904" s="1"/>
      <c r="M904" s="1"/>
    </row>
    <row r="905" spans="1:13" x14ac:dyDescent="0.2">
      <c r="A905" s="224" t="s">
        <v>1970</v>
      </c>
      <c r="B905" s="228"/>
      <c r="C905" s="229" t="s">
        <v>1971</v>
      </c>
      <c r="D905" s="230" t="s">
        <v>86</v>
      </c>
      <c r="E905" s="217">
        <v>69754.471999999994</v>
      </c>
      <c r="F905" s="75"/>
      <c r="G905" s="341"/>
      <c r="H905" s="341"/>
      <c r="I905" s="1"/>
      <c r="J905" s="1"/>
      <c r="K905" s="1"/>
      <c r="L905" s="1"/>
      <c r="M905" s="1"/>
    </row>
    <row r="906" spans="1:13" x14ac:dyDescent="0.2">
      <c r="A906" s="213" t="s">
        <v>1972</v>
      </c>
      <c r="B906" s="228"/>
      <c r="C906" s="229" t="s">
        <v>1973</v>
      </c>
      <c r="D906" s="230" t="s">
        <v>86</v>
      </c>
      <c r="E906" s="217">
        <v>281200</v>
      </c>
      <c r="F906" s="75"/>
      <c r="G906" s="341"/>
      <c r="H906" s="341"/>
      <c r="I906" s="1"/>
      <c r="J906" s="1"/>
      <c r="K906" s="1"/>
      <c r="L906" s="1"/>
      <c r="M906" s="1"/>
    </row>
    <row r="907" spans="1:13" x14ac:dyDescent="0.2">
      <c r="A907" s="213" t="s">
        <v>1974</v>
      </c>
      <c r="B907" s="228"/>
      <c r="C907" s="229" t="s">
        <v>1975</v>
      </c>
      <c r="D907" s="230" t="s">
        <v>86</v>
      </c>
      <c r="E907" s="217">
        <v>3480.1312000000003</v>
      </c>
      <c r="F907" s="75"/>
      <c r="G907" s="341"/>
      <c r="H907" s="341"/>
      <c r="I907" s="1"/>
      <c r="J907" s="1"/>
      <c r="K907" s="1"/>
      <c r="L907" s="1"/>
      <c r="M907" s="1"/>
    </row>
    <row r="908" spans="1:13" x14ac:dyDescent="0.2">
      <c r="A908" s="224" t="s">
        <v>1976</v>
      </c>
      <c r="B908" s="228"/>
      <c r="C908" s="229" t="s">
        <v>1949</v>
      </c>
      <c r="D908" s="230" t="s">
        <v>86</v>
      </c>
      <c r="E908" s="217">
        <v>1047787.1936</v>
      </c>
      <c r="F908" s="75"/>
      <c r="G908" s="341"/>
      <c r="H908" s="341"/>
      <c r="I908" s="1"/>
      <c r="J908" s="1"/>
      <c r="K908" s="1"/>
      <c r="L908" s="1"/>
      <c r="M908" s="1"/>
    </row>
    <row r="909" spans="1:13" x14ac:dyDescent="0.2">
      <c r="A909" s="213" t="s">
        <v>1977</v>
      </c>
      <c r="B909" s="228"/>
      <c r="C909" s="229" t="s">
        <v>1978</v>
      </c>
      <c r="D909" s="230" t="s">
        <v>86</v>
      </c>
      <c r="E909" s="217">
        <v>160621.44</v>
      </c>
      <c r="F909" s="75"/>
      <c r="G909" s="341"/>
      <c r="H909" s="341"/>
      <c r="I909" s="1"/>
      <c r="J909" s="1"/>
      <c r="K909" s="1"/>
      <c r="L909" s="1"/>
      <c r="M909" s="1"/>
    </row>
    <row r="910" spans="1:13" x14ac:dyDescent="0.2">
      <c r="A910" s="213" t="s">
        <v>1979</v>
      </c>
      <c r="B910" s="228"/>
      <c r="C910" s="229" t="s">
        <v>1822</v>
      </c>
      <c r="D910" s="230" t="s">
        <v>86</v>
      </c>
      <c r="E910" s="217">
        <v>5354.0479999999998</v>
      </c>
      <c r="F910" s="75"/>
      <c r="G910" s="341"/>
      <c r="H910" s="341"/>
      <c r="I910" s="1"/>
      <c r="J910" s="1"/>
      <c r="K910" s="1"/>
      <c r="L910" s="1"/>
      <c r="M910" s="1"/>
    </row>
    <row r="911" spans="1:13" x14ac:dyDescent="0.2">
      <c r="A911" s="224" t="s">
        <v>1980</v>
      </c>
      <c r="B911" s="228"/>
      <c r="C911" s="229" t="s">
        <v>1981</v>
      </c>
      <c r="D911" s="230" t="s">
        <v>86</v>
      </c>
      <c r="E911" s="217">
        <v>224960</v>
      </c>
      <c r="F911" s="75"/>
      <c r="G911" s="341"/>
      <c r="H911" s="341"/>
      <c r="I911" s="1"/>
      <c r="J911" s="1"/>
      <c r="K911" s="1"/>
      <c r="L911" s="1"/>
      <c r="M911" s="1"/>
    </row>
    <row r="912" spans="1:13" x14ac:dyDescent="0.2">
      <c r="A912" s="213" t="s">
        <v>1982</v>
      </c>
      <c r="B912" s="228"/>
      <c r="C912" s="229" t="s">
        <v>1983</v>
      </c>
      <c r="D912" s="230" t="s">
        <v>86</v>
      </c>
      <c r="E912" s="217">
        <v>869497.39520000003</v>
      </c>
      <c r="F912" s="75"/>
      <c r="G912" s="341"/>
      <c r="H912" s="341"/>
      <c r="I912" s="1"/>
      <c r="J912" s="1"/>
      <c r="K912" s="1"/>
      <c r="L912" s="1"/>
      <c r="M912" s="1"/>
    </row>
    <row r="913" spans="1:13" x14ac:dyDescent="0.2">
      <c r="A913" s="213" t="s">
        <v>1984</v>
      </c>
      <c r="B913" s="228"/>
      <c r="C913" s="229" t="s">
        <v>1985</v>
      </c>
      <c r="D913" s="230" t="s">
        <v>86</v>
      </c>
      <c r="E913" s="217">
        <v>762951.84</v>
      </c>
      <c r="F913" s="75"/>
      <c r="G913" s="341"/>
      <c r="H913" s="341"/>
      <c r="I913" s="1"/>
      <c r="J913" s="1"/>
      <c r="K913" s="1"/>
      <c r="L913" s="1"/>
      <c r="M913" s="1"/>
    </row>
    <row r="914" spans="1:13" x14ac:dyDescent="0.2">
      <c r="A914" s="224" t="s">
        <v>1986</v>
      </c>
      <c r="B914" s="228"/>
      <c r="C914" s="229" t="s">
        <v>1987</v>
      </c>
      <c r="D914" s="230" t="s">
        <v>86</v>
      </c>
      <c r="E914" s="217">
        <v>292448</v>
      </c>
      <c r="F914" s="75"/>
      <c r="G914" s="341"/>
      <c r="H914" s="341"/>
      <c r="I914" s="1"/>
      <c r="J914" s="1"/>
      <c r="K914" s="1"/>
      <c r="L914" s="1"/>
      <c r="M914" s="1"/>
    </row>
    <row r="915" spans="1:13" x14ac:dyDescent="0.2">
      <c r="A915" s="213" t="s">
        <v>1988</v>
      </c>
      <c r="B915" s="228"/>
      <c r="C915" s="229" t="s">
        <v>1989</v>
      </c>
      <c r="D915" s="230" t="s">
        <v>86</v>
      </c>
      <c r="E915" s="217">
        <v>40492.800000000003</v>
      </c>
      <c r="F915" s="75"/>
      <c r="G915" s="341"/>
      <c r="H915" s="341"/>
      <c r="I915" s="1"/>
      <c r="J915" s="1"/>
      <c r="K915" s="1"/>
      <c r="L915" s="1"/>
      <c r="M915" s="1"/>
    </row>
    <row r="916" spans="1:13" x14ac:dyDescent="0.2">
      <c r="A916" s="213" t="s">
        <v>1990</v>
      </c>
      <c r="B916" s="228"/>
      <c r="C916" s="229" t="s">
        <v>1991</v>
      </c>
      <c r="D916" s="230" t="s">
        <v>86</v>
      </c>
      <c r="E916" s="217">
        <v>2677.0239999999999</v>
      </c>
      <c r="F916" s="75"/>
      <c r="G916" s="341"/>
      <c r="H916" s="341"/>
      <c r="I916" s="1"/>
      <c r="J916" s="1"/>
      <c r="K916" s="1"/>
      <c r="L916" s="1"/>
      <c r="M916" s="1"/>
    </row>
    <row r="917" spans="1:13" x14ac:dyDescent="0.2">
      <c r="A917" s="224" t="s">
        <v>1992</v>
      </c>
      <c r="B917" s="228"/>
      <c r="C917" s="229" t="s">
        <v>1993</v>
      </c>
      <c r="D917" s="230" t="s">
        <v>86</v>
      </c>
      <c r="E917" s="217">
        <v>468479.2</v>
      </c>
      <c r="F917" s="75"/>
      <c r="G917" s="341"/>
      <c r="H917" s="341"/>
      <c r="I917" s="1"/>
      <c r="J917" s="1"/>
      <c r="K917" s="1"/>
      <c r="L917" s="1"/>
      <c r="M917" s="1"/>
    </row>
    <row r="918" spans="1:13" x14ac:dyDescent="0.2">
      <c r="A918" s="213" t="s">
        <v>1994</v>
      </c>
      <c r="B918" s="228"/>
      <c r="C918" s="229" t="s">
        <v>1995</v>
      </c>
      <c r="D918" s="230" t="s">
        <v>86</v>
      </c>
      <c r="E918" s="217">
        <v>1349.76</v>
      </c>
      <c r="F918" s="75"/>
      <c r="G918" s="341"/>
      <c r="H918" s="341"/>
      <c r="I918" s="1"/>
      <c r="J918" s="1"/>
      <c r="K918" s="1"/>
      <c r="L918" s="1"/>
      <c r="M918" s="1"/>
    </row>
    <row r="919" spans="1:13" x14ac:dyDescent="0.2">
      <c r="A919" s="213" t="s">
        <v>1996</v>
      </c>
      <c r="B919" s="228"/>
      <c r="C919" s="229" t="s">
        <v>1997</v>
      </c>
      <c r="D919" s="230" t="s">
        <v>86</v>
      </c>
      <c r="E919" s="217">
        <v>2249.6</v>
      </c>
      <c r="F919" s="75"/>
      <c r="G919" s="341"/>
      <c r="H919" s="341"/>
      <c r="I919" s="1"/>
      <c r="J919" s="1"/>
      <c r="K919" s="1"/>
      <c r="L919" s="1"/>
      <c r="M919" s="1"/>
    </row>
    <row r="920" spans="1:13" x14ac:dyDescent="0.2">
      <c r="A920" s="224" t="s">
        <v>1998</v>
      </c>
      <c r="B920" s="228"/>
      <c r="C920" s="229" t="s">
        <v>1999</v>
      </c>
      <c r="D920" s="230" t="s">
        <v>86</v>
      </c>
      <c r="E920" s="217">
        <v>1799.68</v>
      </c>
      <c r="F920" s="75"/>
      <c r="G920" s="341"/>
      <c r="H920" s="341"/>
      <c r="I920" s="1"/>
      <c r="J920" s="1"/>
      <c r="K920" s="1"/>
      <c r="L920" s="1"/>
      <c r="M920" s="1"/>
    </row>
    <row r="921" spans="1:13" x14ac:dyDescent="0.2">
      <c r="A921" s="213" t="s">
        <v>2000</v>
      </c>
      <c r="B921" s="228"/>
      <c r="C921" s="229" t="s">
        <v>2001</v>
      </c>
      <c r="D921" s="230" t="s">
        <v>86</v>
      </c>
      <c r="E921" s="217">
        <v>22496</v>
      </c>
      <c r="F921" s="75"/>
      <c r="G921" s="341"/>
      <c r="H921" s="341"/>
      <c r="I921" s="1"/>
      <c r="J921" s="1"/>
      <c r="K921" s="1"/>
      <c r="L921" s="1"/>
      <c r="M921" s="1"/>
    </row>
    <row r="922" spans="1:13" x14ac:dyDescent="0.2">
      <c r="A922" s="213" t="s">
        <v>2002</v>
      </c>
      <c r="B922" s="228"/>
      <c r="C922" s="229" t="s">
        <v>2003</v>
      </c>
      <c r="D922" s="230" t="s">
        <v>86</v>
      </c>
      <c r="E922" s="217">
        <v>719872</v>
      </c>
      <c r="F922" s="75"/>
      <c r="G922" s="341"/>
      <c r="H922" s="341"/>
      <c r="I922" s="1"/>
      <c r="J922" s="1"/>
      <c r="K922" s="1"/>
      <c r="L922" s="1"/>
      <c r="M922" s="1"/>
    </row>
    <row r="923" spans="1:13" x14ac:dyDescent="0.2">
      <c r="A923" s="224" t="s">
        <v>2004</v>
      </c>
      <c r="B923" s="228"/>
      <c r="C923" s="229" t="s">
        <v>2005</v>
      </c>
      <c r="D923" s="230" t="s">
        <v>86</v>
      </c>
      <c r="E923" s="217">
        <v>63483.712</v>
      </c>
      <c r="F923" s="75"/>
      <c r="G923" s="341"/>
      <c r="H923" s="341"/>
      <c r="I923" s="1"/>
      <c r="J923" s="1"/>
      <c r="K923" s="1"/>
      <c r="L923" s="1"/>
      <c r="M923" s="1"/>
    </row>
    <row r="924" spans="1:13" x14ac:dyDescent="0.2">
      <c r="A924" s="213" t="s">
        <v>2006</v>
      </c>
      <c r="B924" s="228"/>
      <c r="C924" s="229" t="s">
        <v>2007</v>
      </c>
      <c r="D924" s="230" t="s">
        <v>86</v>
      </c>
      <c r="E924" s="217">
        <v>4232.6224000000002</v>
      </c>
      <c r="F924" s="75"/>
      <c r="G924" s="341"/>
      <c r="H924" s="341"/>
      <c r="I924" s="1"/>
      <c r="J924" s="1"/>
      <c r="K924" s="1"/>
      <c r="L924" s="1"/>
      <c r="M924" s="1"/>
    </row>
    <row r="925" spans="1:13" x14ac:dyDescent="0.2">
      <c r="A925" s="213" t="s">
        <v>2008</v>
      </c>
      <c r="B925" s="228"/>
      <c r="C925" s="229" t="s">
        <v>2009</v>
      </c>
      <c r="D925" s="230" t="s">
        <v>86</v>
      </c>
      <c r="E925" s="217">
        <v>18339.864000000001</v>
      </c>
      <c r="F925" s="75"/>
      <c r="G925" s="341"/>
      <c r="H925" s="341"/>
      <c r="I925" s="1"/>
      <c r="J925" s="1"/>
      <c r="K925" s="1"/>
      <c r="L925" s="1"/>
      <c r="M925" s="1"/>
    </row>
    <row r="926" spans="1:13" ht="25.5" x14ac:dyDescent="0.2">
      <c r="A926" s="224" t="s">
        <v>2010</v>
      </c>
      <c r="B926" s="228"/>
      <c r="C926" s="229" t="s">
        <v>2011</v>
      </c>
      <c r="D926" s="230" t="s">
        <v>86</v>
      </c>
      <c r="E926" s="217">
        <v>168720</v>
      </c>
      <c r="F926" s="75"/>
      <c r="G926" s="341"/>
      <c r="H926" s="341"/>
      <c r="I926" s="1"/>
      <c r="J926" s="1"/>
      <c r="K926" s="1"/>
      <c r="L926" s="1"/>
      <c r="M926" s="1"/>
    </row>
    <row r="927" spans="1:13" x14ac:dyDescent="0.2">
      <c r="A927" s="213" t="s">
        <v>2012</v>
      </c>
      <c r="B927" s="228"/>
      <c r="C927" s="229" t="s">
        <v>2013</v>
      </c>
      <c r="D927" s="230" t="s">
        <v>86</v>
      </c>
      <c r="E927" s="217">
        <v>239020</v>
      </c>
      <c r="F927" s="75"/>
      <c r="G927" s="341"/>
      <c r="H927" s="341"/>
      <c r="I927" s="1"/>
      <c r="J927" s="1"/>
      <c r="K927" s="1"/>
      <c r="L927" s="1"/>
      <c r="M927" s="1"/>
    </row>
    <row r="928" spans="1:13" x14ac:dyDescent="0.2">
      <c r="A928" s="213" t="s">
        <v>2014</v>
      </c>
      <c r="B928" s="228"/>
      <c r="C928" s="229" t="s">
        <v>2015</v>
      </c>
      <c r="D928" s="230" t="s">
        <v>86</v>
      </c>
      <c r="E928" s="217">
        <v>26714</v>
      </c>
      <c r="F928" s="75"/>
      <c r="G928" s="341"/>
      <c r="H928" s="341"/>
      <c r="I928" s="1"/>
      <c r="J928" s="1"/>
      <c r="K928" s="1"/>
      <c r="L928" s="1"/>
      <c r="M928" s="1"/>
    </row>
    <row r="929" spans="1:13" x14ac:dyDescent="0.2">
      <c r="A929" s="224" t="s">
        <v>2016</v>
      </c>
      <c r="B929" s="228"/>
      <c r="C929" s="229" t="s">
        <v>2017</v>
      </c>
      <c r="D929" s="230" t="s">
        <v>86</v>
      </c>
      <c r="E929" s="217">
        <v>49210</v>
      </c>
      <c r="F929" s="75"/>
      <c r="G929" s="341"/>
      <c r="H929" s="341"/>
      <c r="I929" s="1"/>
      <c r="J929" s="1"/>
      <c r="K929" s="1"/>
      <c r="L929" s="1"/>
      <c r="M929" s="1"/>
    </row>
    <row r="930" spans="1:13" x14ac:dyDescent="0.2">
      <c r="A930" s="213" t="s">
        <v>2018</v>
      </c>
      <c r="B930" s="228"/>
      <c r="C930" s="229" t="s">
        <v>2019</v>
      </c>
      <c r="D930" s="230" t="s">
        <v>86</v>
      </c>
      <c r="E930" s="217">
        <v>278388</v>
      </c>
      <c r="F930" s="75"/>
      <c r="G930" s="341"/>
      <c r="H930" s="341"/>
      <c r="I930" s="1"/>
      <c r="J930" s="1"/>
      <c r="K930" s="1"/>
      <c r="L930" s="1"/>
      <c r="M930" s="1"/>
    </row>
    <row r="931" spans="1:13" x14ac:dyDescent="0.2">
      <c r="A931" s="213" t="s">
        <v>2020</v>
      </c>
      <c r="B931" s="228"/>
      <c r="C931" s="229" t="s">
        <v>2021</v>
      </c>
      <c r="D931" s="230" t="s">
        <v>86</v>
      </c>
      <c r="E931" s="217">
        <v>30932</v>
      </c>
      <c r="F931" s="75"/>
      <c r="G931" s="341"/>
      <c r="H931" s="341"/>
      <c r="I931" s="1"/>
      <c r="J931" s="1"/>
      <c r="K931" s="1"/>
      <c r="L931" s="1"/>
      <c r="M931" s="1"/>
    </row>
    <row r="932" spans="1:13" x14ac:dyDescent="0.2">
      <c r="A932" s="224" t="s">
        <v>2022</v>
      </c>
      <c r="B932" s="228"/>
      <c r="C932" s="229" t="s">
        <v>2023</v>
      </c>
      <c r="D932" s="230" t="s">
        <v>86</v>
      </c>
      <c r="E932" s="217">
        <v>331113</v>
      </c>
      <c r="F932" s="75"/>
      <c r="G932" s="341"/>
      <c r="H932" s="341"/>
      <c r="I932" s="1"/>
      <c r="J932" s="1"/>
      <c r="K932" s="1"/>
      <c r="L932" s="1"/>
      <c r="M932" s="1"/>
    </row>
    <row r="933" spans="1:13" x14ac:dyDescent="0.2">
      <c r="A933" s="213" t="s">
        <v>2024</v>
      </c>
      <c r="B933" s="228"/>
      <c r="C933" s="229" t="s">
        <v>2025</v>
      </c>
      <c r="D933" s="230" t="s">
        <v>86</v>
      </c>
      <c r="E933" s="217">
        <v>135679</v>
      </c>
      <c r="F933" s="75"/>
      <c r="G933" s="341"/>
      <c r="H933" s="341"/>
      <c r="I933" s="1"/>
      <c r="J933" s="1"/>
      <c r="K933" s="1"/>
      <c r="L933" s="1"/>
      <c r="M933" s="1"/>
    </row>
    <row r="934" spans="1:13" x14ac:dyDescent="0.2">
      <c r="A934" s="213" t="s">
        <v>2026</v>
      </c>
      <c r="B934" s="228"/>
      <c r="C934" s="229" t="s">
        <v>2027</v>
      </c>
      <c r="D934" s="230" t="s">
        <v>86</v>
      </c>
      <c r="E934" s="217">
        <v>60458</v>
      </c>
      <c r="F934" s="75"/>
      <c r="G934" s="341"/>
      <c r="H934" s="341"/>
      <c r="I934" s="1"/>
      <c r="J934" s="1"/>
      <c r="K934" s="1"/>
      <c r="L934" s="1"/>
      <c r="M934" s="1"/>
    </row>
    <row r="935" spans="1:13" x14ac:dyDescent="0.2">
      <c r="A935" s="224" t="s">
        <v>2028</v>
      </c>
      <c r="B935" s="228"/>
      <c r="C935" s="229" t="s">
        <v>2029</v>
      </c>
      <c r="D935" s="230" t="s">
        <v>86</v>
      </c>
      <c r="E935" s="217">
        <v>44992</v>
      </c>
      <c r="F935" s="75"/>
      <c r="G935" s="341"/>
      <c r="H935" s="341"/>
      <c r="I935" s="1"/>
      <c r="J935" s="1"/>
      <c r="K935" s="1"/>
      <c r="L935" s="1"/>
      <c r="M935" s="1"/>
    </row>
    <row r="936" spans="1:13" x14ac:dyDescent="0.2">
      <c r="A936" s="231"/>
      <c r="B936" s="232"/>
      <c r="C936" s="233"/>
      <c r="D936" s="232"/>
      <c r="E936" s="234"/>
      <c r="F936" s="75"/>
      <c r="G936" s="341"/>
      <c r="H936" s="341"/>
      <c r="I936" s="1"/>
      <c r="J936" s="1"/>
      <c r="K936" s="1"/>
      <c r="L936" s="1"/>
      <c r="M936" s="1"/>
    </row>
    <row r="937" spans="1:13" x14ac:dyDescent="0.2">
      <c r="A937" s="384" t="s">
        <v>2455</v>
      </c>
      <c r="B937" s="384"/>
      <c r="C937" s="384"/>
      <c r="D937" s="384"/>
      <c r="E937" s="384"/>
      <c r="F937" s="75"/>
      <c r="G937" s="341"/>
      <c r="H937" s="341"/>
      <c r="I937" s="1"/>
      <c r="J937" s="1"/>
      <c r="K937" s="1"/>
      <c r="L937" s="1"/>
      <c r="M937" s="1"/>
    </row>
    <row r="938" spans="1:13" ht="25.5" x14ac:dyDescent="0.2">
      <c r="A938" s="235" t="s">
        <v>83</v>
      </c>
      <c r="B938" s="235" t="s">
        <v>84</v>
      </c>
      <c r="C938" s="235" t="s">
        <v>85</v>
      </c>
      <c r="D938" s="235" t="s">
        <v>86</v>
      </c>
      <c r="E938" s="170" t="s">
        <v>87</v>
      </c>
      <c r="F938" s="75"/>
      <c r="G938" s="341"/>
      <c r="H938" s="341"/>
      <c r="I938" s="1"/>
      <c r="J938" s="1"/>
      <c r="K938" s="1"/>
      <c r="L938" s="1"/>
      <c r="M938" s="1"/>
    </row>
    <row r="939" spans="1:13" x14ac:dyDescent="0.2">
      <c r="A939" s="236" t="s">
        <v>2030</v>
      </c>
      <c r="B939" s="237"/>
      <c r="C939" s="238" t="s">
        <v>623</v>
      </c>
      <c r="D939" s="239" t="s">
        <v>86</v>
      </c>
      <c r="E939" s="240">
        <v>18161.020800000002</v>
      </c>
      <c r="F939" s="75"/>
      <c r="G939" s="341"/>
      <c r="H939" s="341"/>
      <c r="I939" s="1"/>
      <c r="J939" s="1"/>
      <c r="K939" s="1"/>
      <c r="L939" s="1"/>
      <c r="M939" s="1"/>
    </row>
    <row r="940" spans="1:13" x14ac:dyDescent="0.2">
      <c r="A940" s="171" t="s">
        <v>2031</v>
      </c>
      <c r="B940" s="172"/>
      <c r="C940" s="241" t="s">
        <v>624</v>
      </c>
      <c r="D940" s="174" t="s">
        <v>86</v>
      </c>
      <c r="E940" s="240">
        <v>786977.56799999997</v>
      </c>
      <c r="F940" s="75"/>
      <c r="G940" s="341"/>
      <c r="H940" s="341"/>
      <c r="I940" s="1"/>
      <c r="J940" s="1"/>
      <c r="K940" s="1"/>
      <c r="L940" s="1"/>
      <c r="M940" s="1"/>
    </row>
    <row r="941" spans="1:13" x14ac:dyDescent="0.2">
      <c r="A941" s="171" t="s">
        <v>2032</v>
      </c>
      <c r="B941" s="242"/>
      <c r="C941" s="241" t="s">
        <v>248</v>
      </c>
      <c r="D941" s="243" t="s">
        <v>86</v>
      </c>
      <c r="E941" s="240">
        <v>266361.6384</v>
      </c>
      <c r="F941" s="75"/>
      <c r="G941" s="341"/>
      <c r="H941" s="341"/>
      <c r="I941" s="1"/>
      <c r="J941" s="1"/>
      <c r="K941" s="1"/>
      <c r="L941" s="1"/>
      <c r="M941" s="1"/>
    </row>
    <row r="942" spans="1:13" x14ac:dyDescent="0.2">
      <c r="A942" s="171" t="s">
        <v>2033</v>
      </c>
      <c r="B942" s="172"/>
      <c r="C942" s="244" t="s">
        <v>254</v>
      </c>
      <c r="D942" s="174" t="s">
        <v>86</v>
      </c>
      <c r="E942" s="240">
        <v>121073.47200000001</v>
      </c>
      <c r="F942" s="75"/>
      <c r="G942" s="341"/>
      <c r="H942" s="341"/>
      <c r="I942" s="1"/>
      <c r="J942" s="1"/>
      <c r="K942" s="1"/>
      <c r="L942" s="1"/>
      <c r="M942" s="1"/>
    </row>
    <row r="943" spans="1:13" ht="25.5" x14ac:dyDescent="0.2">
      <c r="A943" s="171" t="s">
        <v>2034</v>
      </c>
      <c r="B943" s="242"/>
      <c r="C943" s="241" t="s">
        <v>721</v>
      </c>
      <c r="D943" s="243" t="s">
        <v>86</v>
      </c>
      <c r="E943" s="240">
        <v>4721865.4079999998</v>
      </c>
      <c r="F943" s="75"/>
      <c r="G943" s="341"/>
      <c r="H943" s="341"/>
      <c r="I943" s="1"/>
      <c r="J943" s="1"/>
      <c r="K943" s="1"/>
      <c r="L943" s="1"/>
      <c r="M943" s="1"/>
    </row>
    <row r="944" spans="1:13" x14ac:dyDescent="0.2">
      <c r="A944" s="171" t="s">
        <v>2035</v>
      </c>
      <c r="B944" s="243"/>
      <c r="C944" s="245" t="s">
        <v>348</v>
      </c>
      <c r="D944" s="243" t="s">
        <v>86</v>
      </c>
      <c r="E944" s="240">
        <v>38347.806400000001</v>
      </c>
      <c r="F944" s="75"/>
      <c r="G944" s="341"/>
      <c r="H944" s="341"/>
      <c r="I944" s="1"/>
      <c r="J944" s="1"/>
      <c r="K944" s="1"/>
      <c r="L944" s="1"/>
      <c r="M944" s="1"/>
    </row>
    <row r="945" spans="1:13" x14ac:dyDescent="0.2">
      <c r="A945" s="171" t="s">
        <v>2036</v>
      </c>
      <c r="B945" s="243"/>
      <c r="C945" s="245" t="s">
        <v>625</v>
      </c>
      <c r="D945" s="243" t="s">
        <v>86</v>
      </c>
      <c r="E945" s="240">
        <v>178045.71679999999</v>
      </c>
      <c r="F945" s="75"/>
      <c r="G945" s="341"/>
      <c r="H945" s="341"/>
      <c r="I945" s="1"/>
      <c r="J945" s="1"/>
      <c r="K945" s="1"/>
      <c r="L945" s="1"/>
      <c r="M945" s="1"/>
    </row>
    <row r="946" spans="1:13" x14ac:dyDescent="0.2">
      <c r="A946" s="171" t="s">
        <v>2037</v>
      </c>
      <c r="B946" s="243"/>
      <c r="C946" s="245" t="s">
        <v>150</v>
      </c>
      <c r="D946" s="243" t="s">
        <v>86</v>
      </c>
      <c r="E946" s="240">
        <v>35608.918400000002</v>
      </c>
      <c r="F946" s="75"/>
      <c r="G946" s="341"/>
      <c r="H946" s="341"/>
      <c r="I946" s="1"/>
      <c r="J946" s="1"/>
      <c r="K946" s="1"/>
      <c r="L946" s="1"/>
      <c r="M946" s="1"/>
    </row>
    <row r="947" spans="1:13" x14ac:dyDescent="0.2">
      <c r="A947" s="171" t="s">
        <v>2038</v>
      </c>
      <c r="B947" s="172"/>
      <c r="C947" s="244" t="s">
        <v>283</v>
      </c>
      <c r="D947" s="246" t="s">
        <v>86</v>
      </c>
      <c r="E947" s="240">
        <v>54483.062400000003</v>
      </c>
      <c r="F947" s="75"/>
      <c r="G947" s="341"/>
      <c r="H947" s="341"/>
      <c r="I947" s="1"/>
      <c r="J947" s="1"/>
      <c r="K947" s="1"/>
      <c r="L947" s="1"/>
      <c r="M947" s="1"/>
    </row>
    <row r="948" spans="1:13" x14ac:dyDescent="0.2">
      <c r="A948" s="171" t="s">
        <v>2039</v>
      </c>
      <c r="B948" s="243"/>
      <c r="C948" s="245" t="s">
        <v>156</v>
      </c>
      <c r="D948" s="243" t="s">
        <v>86</v>
      </c>
      <c r="E948" s="240">
        <v>171197.9344</v>
      </c>
      <c r="F948" s="75"/>
      <c r="G948" s="341"/>
      <c r="H948" s="341"/>
      <c r="I948" s="1"/>
      <c r="J948" s="1"/>
      <c r="K948" s="1"/>
      <c r="L948" s="1"/>
      <c r="M948" s="1"/>
    </row>
    <row r="949" spans="1:13" x14ac:dyDescent="0.2">
      <c r="A949" s="171" t="s">
        <v>2040</v>
      </c>
      <c r="B949" s="172"/>
      <c r="C949" s="241" t="s">
        <v>626</v>
      </c>
      <c r="D949" s="243" t="s">
        <v>86</v>
      </c>
      <c r="E949" s="240">
        <v>266361.6384</v>
      </c>
      <c r="F949" s="75"/>
      <c r="G949" s="341"/>
      <c r="H949" s="341"/>
      <c r="I949" s="1"/>
      <c r="J949" s="1"/>
      <c r="K949" s="1"/>
      <c r="L949" s="1"/>
      <c r="M949" s="1"/>
    </row>
    <row r="950" spans="1:13" x14ac:dyDescent="0.2">
      <c r="A950" s="171" t="s">
        <v>2041</v>
      </c>
      <c r="B950" s="172"/>
      <c r="C950" s="241" t="s">
        <v>627</v>
      </c>
      <c r="D950" s="243" t="s">
        <v>86</v>
      </c>
      <c r="E950" s="240">
        <v>6053.6736000000001</v>
      </c>
      <c r="F950" s="75"/>
      <c r="G950" s="341"/>
      <c r="H950" s="341"/>
      <c r="I950" s="1"/>
      <c r="J950" s="1"/>
      <c r="K950" s="1"/>
      <c r="L950" s="1"/>
      <c r="M950" s="1"/>
    </row>
    <row r="951" spans="1:13" ht="25.5" x14ac:dyDescent="0.2">
      <c r="A951" s="171" t="s">
        <v>2042</v>
      </c>
      <c r="B951" s="172"/>
      <c r="C951" s="244" t="s">
        <v>171</v>
      </c>
      <c r="D951" s="246" t="s">
        <v>86</v>
      </c>
      <c r="E951" s="240">
        <v>447971.84639999998</v>
      </c>
      <c r="F951" s="75"/>
      <c r="G951" s="341"/>
      <c r="H951" s="341"/>
      <c r="I951" s="1"/>
      <c r="J951" s="1"/>
      <c r="K951" s="1"/>
      <c r="L951" s="1"/>
      <c r="M951" s="1"/>
    </row>
    <row r="952" spans="1:13" x14ac:dyDescent="0.2">
      <c r="A952" s="171" t="s">
        <v>2043</v>
      </c>
      <c r="B952" s="172"/>
      <c r="C952" s="244" t="s">
        <v>351</v>
      </c>
      <c r="D952" s="246" t="s">
        <v>174</v>
      </c>
      <c r="E952" s="240">
        <v>26636.388800000001</v>
      </c>
      <c r="F952" s="75"/>
      <c r="G952" s="341"/>
      <c r="H952" s="341"/>
      <c r="I952" s="1"/>
      <c r="J952" s="1"/>
      <c r="K952" s="1"/>
      <c r="L952" s="1"/>
      <c r="M952" s="1"/>
    </row>
    <row r="953" spans="1:13" x14ac:dyDescent="0.2">
      <c r="A953" s="171" t="s">
        <v>2044</v>
      </c>
      <c r="B953" s="243"/>
      <c r="C953" s="245" t="s">
        <v>419</v>
      </c>
      <c r="D953" s="243" t="s">
        <v>86</v>
      </c>
      <c r="E953" s="240">
        <v>47935.601600000002</v>
      </c>
      <c r="F953" s="75"/>
      <c r="G953" s="341"/>
      <c r="H953" s="341"/>
      <c r="I953" s="1"/>
      <c r="J953" s="1"/>
      <c r="K953" s="1"/>
      <c r="L953" s="1"/>
      <c r="M953" s="1"/>
    </row>
    <row r="954" spans="1:13" x14ac:dyDescent="0.2">
      <c r="A954" s="171" t="s">
        <v>2045</v>
      </c>
      <c r="B954" s="172"/>
      <c r="C954" s="241" t="s">
        <v>628</v>
      </c>
      <c r="D954" s="243" t="s">
        <v>86</v>
      </c>
      <c r="E954" s="240">
        <v>29058.083200000001</v>
      </c>
      <c r="F954" s="75"/>
      <c r="G954" s="341"/>
      <c r="H954" s="341"/>
      <c r="I954" s="1"/>
      <c r="J954" s="1"/>
      <c r="K954" s="1"/>
      <c r="L954" s="1"/>
      <c r="M954" s="1"/>
    </row>
    <row r="955" spans="1:13" x14ac:dyDescent="0.2">
      <c r="A955" s="171" t="s">
        <v>2046</v>
      </c>
      <c r="B955" s="172"/>
      <c r="C955" s="241" t="s">
        <v>629</v>
      </c>
      <c r="D955" s="243" t="s">
        <v>86</v>
      </c>
      <c r="E955" s="240">
        <v>15739.3264</v>
      </c>
      <c r="F955" s="75"/>
      <c r="G955" s="341"/>
      <c r="H955" s="341"/>
      <c r="I955" s="1"/>
      <c r="J955" s="1"/>
      <c r="K955" s="1"/>
      <c r="L955" s="1"/>
      <c r="M955" s="1"/>
    </row>
    <row r="956" spans="1:13" x14ac:dyDescent="0.2">
      <c r="A956" s="171" t="s">
        <v>2047</v>
      </c>
      <c r="B956" s="172"/>
      <c r="C956" s="241" t="s">
        <v>2048</v>
      </c>
      <c r="D956" s="243" t="s">
        <v>86</v>
      </c>
      <c r="E956" s="240">
        <v>6692560</v>
      </c>
      <c r="F956" s="75"/>
      <c r="G956" s="341"/>
      <c r="H956" s="341"/>
      <c r="I956" s="1"/>
      <c r="J956" s="1"/>
      <c r="K956" s="1"/>
      <c r="L956" s="1"/>
      <c r="M956" s="1"/>
    </row>
    <row r="957" spans="1:13" x14ac:dyDescent="0.2">
      <c r="A957" s="171" t="s">
        <v>2049</v>
      </c>
      <c r="B957" s="172"/>
      <c r="C957" s="241" t="s">
        <v>2050</v>
      </c>
      <c r="D957" s="243" t="s">
        <v>86</v>
      </c>
      <c r="E957" s="240">
        <v>705098.87679999997</v>
      </c>
      <c r="F957" s="75"/>
      <c r="G957" s="341"/>
      <c r="H957" s="341"/>
      <c r="I957" s="1"/>
      <c r="J957" s="1"/>
      <c r="K957" s="1"/>
      <c r="L957" s="1"/>
      <c r="M957" s="1"/>
    </row>
    <row r="958" spans="1:13" x14ac:dyDescent="0.2">
      <c r="A958" s="171" t="s">
        <v>2051</v>
      </c>
      <c r="B958" s="172"/>
      <c r="C958" s="241" t="s">
        <v>2052</v>
      </c>
      <c r="D958" s="243" t="s">
        <v>86</v>
      </c>
      <c r="E958" s="240">
        <v>169290.27360000001</v>
      </c>
      <c r="F958" s="75"/>
      <c r="G958" s="341"/>
      <c r="H958" s="341"/>
      <c r="I958" s="1"/>
      <c r="J958" s="1"/>
      <c r="K958" s="1"/>
      <c r="L958" s="1"/>
      <c r="M958" s="1"/>
    </row>
    <row r="959" spans="1:13" x14ac:dyDescent="0.2">
      <c r="A959" s="171" t="s">
        <v>2053</v>
      </c>
      <c r="B959" s="172"/>
      <c r="C959" s="241" t="s">
        <v>2054</v>
      </c>
      <c r="D959" s="243" t="s">
        <v>86</v>
      </c>
      <c r="E959" s="240">
        <v>130476.8</v>
      </c>
      <c r="F959" s="75"/>
      <c r="G959" s="341"/>
      <c r="H959" s="341"/>
      <c r="I959" s="1"/>
      <c r="J959" s="1"/>
      <c r="K959" s="1"/>
      <c r="L959" s="1"/>
      <c r="M959" s="1"/>
    </row>
    <row r="960" spans="1:13" x14ac:dyDescent="0.2">
      <c r="A960" s="171" t="s">
        <v>2055</v>
      </c>
      <c r="B960" s="172"/>
      <c r="C960" s="241" t="s">
        <v>2056</v>
      </c>
      <c r="D960" s="243" t="s">
        <v>86</v>
      </c>
      <c r="E960" s="240">
        <v>398179.2</v>
      </c>
      <c r="F960" s="75"/>
      <c r="G960" s="341"/>
      <c r="H960" s="341"/>
      <c r="I960" s="1"/>
      <c r="J960" s="1"/>
      <c r="K960" s="1"/>
      <c r="L960" s="1"/>
      <c r="M960" s="1"/>
    </row>
    <row r="961" spans="1:13" x14ac:dyDescent="0.2">
      <c r="A961" s="171" t="s">
        <v>2057</v>
      </c>
      <c r="B961" s="172"/>
      <c r="C961" s="241" t="s">
        <v>2058</v>
      </c>
      <c r="D961" s="243" t="s">
        <v>86</v>
      </c>
      <c r="E961" s="240">
        <v>80479.44</v>
      </c>
      <c r="F961" s="75"/>
      <c r="G961" s="341"/>
      <c r="H961" s="341"/>
      <c r="I961" s="1"/>
      <c r="J961" s="1"/>
      <c r="K961" s="1"/>
      <c r="L961" s="1"/>
      <c r="M961" s="1"/>
    </row>
    <row r="962" spans="1:13" x14ac:dyDescent="0.2">
      <c r="A962" s="231"/>
      <c r="B962" s="232"/>
      <c r="C962" s="233"/>
      <c r="D962" s="232"/>
      <c r="E962" s="234"/>
      <c r="F962" s="75"/>
      <c r="G962" s="341"/>
      <c r="H962" s="341"/>
      <c r="I962" s="1"/>
      <c r="J962" s="1"/>
      <c r="K962" s="1"/>
      <c r="L962" s="1"/>
      <c r="M962" s="1"/>
    </row>
    <row r="963" spans="1:13" x14ac:dyDescent="0.2">
      <c r="A963" s="385" t="s">
        <v>2456</v>
      </c>
      <c r="B963" s="385"/>
      <c r="C963" s="385"/>
      <c r="D963" s="385"/>
      <c r="E963" s="385"/>
      <c r="F963" s="75"/>
      <c r="G963" s="341"/>
      <c r="H963" s="341"/>
      <c r="I963" s="1"/>
      <c r="J963" s="1"/>
      <c r="K963" s="1"/>
      <c r="L963" s="1"/>
      <c r="M963" s="1"/>
    </row>
    <row r="964" spans="1:13" ht="25.5" x14ac:dyDescent="0.2">
      <c r="A964" s="105" t="s">
        <v>83</v>
      </c>
      <c r="B964" s="106" t="s">
        <v>84</v>
      </c>
      <c r="C964" s="106" t="s">
        <v>85</v>
      </c>
      <c r="D964" s="106" t="s">
        <v>86</v>
      </c>
      <c r="E964" s="247" t="s">
        <v>87</v>
      </c>
      <c r="F964" s="75"/>
      <c r="G964" s="341"/>
      <c r="H964" s="341"/>
      <c r="I964" s="1"/>
      <c r="J964" s="1"/>
      <c r="K964" s="1"/>
      <c r="L964" s="1"/>
      <c r="M964" s="1"/>
    </row>
    <row r="965" spans="1:13" x14ac:dyDescent="0.2">
      <c r="A965" s="248" t="s">
        <v>2059</v>
      </c>
      <c r="B965" s="249" t="s">
        <v>631</v>
      </c>
      <c r="C965" s="113" t="s">
        <v>720</v>
      </c>
      <c r="D965" s="112" t="s">
        <v>86</v>
      </c>
      <c r="E965" s="199">
        <v>1241892.8048</v>
      </c>
      <c r="F965" s="75"/>
      <c r="G965" s="341"/>
      <c r="H965" s="341"/>
      <c r="I965" s="1"/>
      <c r="J965" s="1"/>
      <c r="K965" s="1"/>
      <c r="L965" s="1"/>
      <c r="M965" s="1"/>
    </row>
    <row r="966" spans="1:13" x14ac:dyDescent="0.2">
      <c r="A966" s="248" t="s">
        <v>2060</v>
      </c>
      <c r="B966" s="249"/>
      <c r="C966" s="250" t="s">
        <v>630</v>
      </c>
      <c r="D966" s="112" t="s">
        <v>86</v>
      </c>
      <c r="E966" s="199">
        <v>1955765.1216</v>
      </c>
      <c r="F966" s="75"/>
      <c r="G966" s="341"/>
      <c r="H966" s="341"/>
      <c r="I966" s="1"/>
      <c r="J966" s="1"/>
      <c r="K966" s="1"/>
      <c r="L966" s="1"/>
      <c r="M966" s="1"/>
    </row>
    <row r="967" spans="1:13" x14ac:dyDescent="0.2">
      <c r="A967" s="248" t="s">
        <v>2061</v>
      </c>
      <c r="B967" s="200"/>
      <c r="C967" s="251" t="s">
        <v>254</v>
      </c>
      <c r="D967" s="112" t="s">
        <v>86</v>
      </c>
      <c r="E967" s="199">
        <v>121073.47200000001</v>
      </c>
      <c r="F967" s="75"/>
      <c r="G967" s="341"/>
      <c r="H967" s="341"/>
      <c r="I967" s="1"/>
      <c r="J967" s="1"/>
      <c r="K967" s="1"/>
      <c r="L967" s="1"/>
      <c r="M967" s="1"/>
    </row>
    <row r="968" spans="1:13" x14ac:dyDescent="0.2">
      <c r="A968" s="248" t="s">
        <v>2062</v>
      </c>
      <c r="B968" s="249"/>
      <c r="C968" s="250" t="s">
        <v>632</v>
      </c>
      <c r="D968" s="112" t="s">
        <v>86</v>
      </c>
      <c r="E968" s="199">
        <v>121893.4512</v>
      </c>
      <c r="F968" s="75"/>
      <c r="G968" s="341"/>
      <c r="H968" s="341"/>
      <c r="I968" s="1"/>
      <c r="J968" s="1"/>
      <c r="K968" s="1"/>
      <c r="L968" s="1"/>
      <c r="M968" s="1"/>
    </row>
    <row r="969" spans="1:13" x14ac:dyDescent="0.2">
      <c r="A969" s="248" t="s">
        <v>2063</v>
      </c>
      <c r="B969" s="249"/>
      <c r="C969" s="250" t="s">
        <v>633</v>
      </c>
      <c r="D969" s="112" t="s">
        <v>86</v>
      </c>
      <c r="E969" s="199">
        <v>134219.00959999999</v>
      </c>
      <c r="F969" s="75"/>
      <c r="G969" s="341"/>
      <c r="H969" s="341"/>
      <c r="I969" s="1"/>
      <c r="J969" s="1"/>
      <c r="K969" s="1"/>
      <c r="L969" s="1"/>
      <c r="M969" s="1"/>
    </row>
    <row r="970" spans="1:13" x14ac:dyDescent="0.2">
      <c r="A970" s="248" t="s">
        <v>2064</v>
      </c>
      <c r="B970" s="249"/>
      <c r="C970" s="113" t="s">
        <v>634</v>
      </c>
      <c r="D970" s="112" t="s">
        <v>86</v>
      </c>
      <c r="E970" s="199">
        <v>151341.84</v>
      </c>
      <c r="F970" s="75"/>
      <c r="G970" s="341"/>
      <c r="H970" s="341"/>
      <c r="I970" s="1"/>
      <c r="J970" s="1"/>
      <c r="K970" s="1"/>
      <c r="L970" s="1"/>
      <c r="M970" s="1"/>
    </row>
    <row r="971" spans="1:13" x14ac:dyDescent="0.2">
      <c r="A971" s="248" t="s">
        <v>2065</v>
      </c>
      <c r="B971" s="249" t="s">
        <v>635</v>
      </c>
      <c r="C971" s="250" t="s">
        <v>636</v>
      </c>
      <c r="D971" s="112" t="s">
        <v>86</v>
      </c>
      <c r="E971" s="199">
        <v>121893.4512</v>
      </c>
      <c r="F971" s="75"/>
      <c r="G971" s="341"/>
      <c r="H971" s="341"/>
      <c r="I971" s="1"/>
      <c r="J971" s="1"/>
      <c r="K971" s="1"/>
      <c r="L971" s="1"/>
      <c r="M971" s="1"/>
    </row>
    <row r="972" spans="1:13" x14ac:dyDescent="0.2">
      <c r="A972" s="248" t="s">
        <v>2066</v>
      </c>
      <c r="B972" s="249" t="s">
        <v>637</v>
      </c>
      <c r="C972" s="250" t="s">
        <v>638</v>
      </c>
      <c r="D972" s="112" t="s">
        <v>86</v>
      </c>
      <c r="E972" s="199">
        <v>293090.26079999999</v>
      </c>
      <c r="F972" s="75"/>
      <c r="G972" s="341"/>
      <c r="H972" s="341"/>
      <c r="I972" s="1"/>
      <c r="J972" s="1"/>
      <c r="K972" s="1"/>
      <c r="L972" s="1"/>
      <c r="M972" s="1"/>
    </row>
    <row r="973" spans="1:13" x14ac:dyDescent="0.2">
      <c r="A973" s="248" t="s">
        <v>2067</v>
      </c>
      <c r="B973" s="249" t="s">
        <v>639</v>
      </c>
      <c r="C973" s="250" t="s">
        <v>640</v>
      </c>
      <c r="D973" s="112" t="s">
        <v>86</v>
      </c>
      <c r="E973" s="199">
        <v>210915.74720000001</v>
      </c>
      <c r="F973" s="75"/>
      <c r="G973" s="341"/>
      <c r="H973" s="341"/>
      <c r="I973" s="1"/>
      <c r="J973" s="1"/>
      <c r="K973" s="1"/>
      <c r="L973" s="1"/>
      <c r="M973" s="1"/>
    </row>
    <row r="974" spans="1:13" x14ac:dyDescent="0.2">
      <c r="A974" s="248" t="s">
        <v>2068</v>
      </c>
      <c r="B974" s="200"/>
      <c r="C974" s="251" t="s">
        <v>283</v>
      </c>
      <c r="D974" s="112" t="s">
        <v>86</v>
      </c>
      <c r="E974" s="199">
        <v>54483.062400000003</v>
      </c>
      <c r="F974" s="75"/>
      <c r="G974" s="341"/>
      <c r="H974" s="341"/>
      <c r="I974" s="1"/>
      <c r="J974" s="1"/>
      <c r="K974" s="1"/>
      <c r="L974" s="1"/>
      <c r="M974" s="1"/>
    </row>
    <row r="975" spans="1:13" x14ac:dyDescent="0.2">
      <c r="A975" s="248" t="s">
        <v>2069</v>
      </c>
      <c r="B975" s="249" t="s">
        <v>641</v>
      </c>
      <c r="C975" s="250" t="s">
        <v>642</v>
      </c>
      <c r="D975" s="112" t="s">
        <v>86</v>
      </c>
      <c r="E975" s="199">
        <v>194481.29440000001</v>
      </c>
      <c r="F975" s="75"/>
      <c r="G975" s="341"/>
      <c r="H975" s="341"/>
      <c r="I975" s="1"/>
      <c r="J975" s="1"/>
      <c r="K975" s="1"/>
      <c r="L975" s="1"/>
      <c r="M975" s="1"/>
    </row>
    <row r="976" spans="1:13" ht="25.5" x14ac:dyDescent="0.2">
      <c r="A976" s="248" t="s">
        <v>2070</v>
      </c>
      <c r="B976" s="200"/>
      <c r="C976" s="251" t="s">
        <v>171</v>
      </c>
      <c r="D976" s="112" t="s">
        <v>86</v>
      </c>
      <c r="E976" s="199">
        <v>447971.84639999998</v>
      </c>
      <c r="F976" s="75"/>
      <c r="G976" s="341"/>
      <c r="H976" s="341"/>
      <c r="I976" s="1"/>
      <c r="J976" s="1"/>
      <c r="K976" s="1"/>
      <c r="L976" s="1"/>
      <c r="M976" s="1"/>
    </row>
    <row r="977" spans="1:13" x14ac:dyDescent="0.2">
      <c r="A977" s="248" t="s">
        <v>2071</v>
      </c>
      <c r="B977" s="200"/>
      <c r="C977" s="251" t="s">
        <v>351</v>
      </c>
      <c r="D977" s="192" t="s">
        <v>174</v>
      </c>
      <c r="E977" s="199">
        <v>26636.388800000001</v>
      </c>
      <c r="F977" s="75"/>
      <c r="G977" s="341"/>
      <c r="H977" s="341"/>
      <c r="I977" s="1"/>
      <c r="J977" s="1"/>
      <c r="K977" s="1"/>
      <c r="L977" s="1"/>
      <c r="M977" s="1"/>
    </row>
    <row r="978" spans="1:13" x14ac:dyDescent="0.2">
      <c r="A978" s="248" t="s">
        <v>2072</v>
      </c>
      <c r="B978" s="249"/>
      <c r="C978" s="113" t="s">
        <v>496</v>
      </c>
      <c r="D978" s="112" t="s">
        <v>86</v>
      </c>
      <c r="E978" s="199">
        <v>236093.27040000001</v>
      </c>
      <c r="F978" s="75"/>
      <c r="G978" s="341"/>
      <c r="H978" s="341"/>
      <c r="I978" s="1"/>
      <c r="J978" s="1"/>
      <c r="K978" s="1"/>
      <c r="L978" s="1"/>
      <c r="M978" s="1"/>
    </row>
    <row r="979" spans="1:13" x14ac:dyDescent="0.2">
      <c r="A979" s="248" t="s">
        <v>2073</v>
      </c>
      <c r="B979" s="249"/>
      <c r="C979" s="250" t="s">
        <v>643</v>
      </c>
      <c r="D979" s="112" t="s">
        <v>86</v>
      </c>
      <c r="E979" s="199">
        <v>82174.513600000006</v>
      </c>
      <c r="F979" s="75"/>
      <c r="G979" s="341"/>
      <c r="H979" s="341"/>
      <c r="I979" s="1"/>
      <c r="J979" s="1"/>
      <c r="K979" s="1"/>
      <c r="L979" s="1"/>
      <c r="M979" s="1"/>
    </row>
    <row r="980" spans="1:13" x14ac:dyDescent="0.2">
      <c r="A980" s="248" t="s">
        <v>2074</v>
      </c>
      <c r="B980" s="249" t="s">
        <v>644</v>
      </c>
      <c r="C980" s="113" t="s">
        <v>645</v>
      </c>
      <c r="D980" s="112" t="s">
        <v>86</v>
      </c>
      <c r="E980" s="199">
        <v>18161.020800000002</v>
      </c>
      <c r="F980" s="75"/>
      <c r="G980" s="341"/>
      <c r="H980" s="341"/>
      <c r="I980" s="1"/>
      <c r="J980" s="1"/>
      <c r="K980" s="1"/>
      <c r="L980" s="1"/>
      <c r="M980" s="1"/>
    </row>
    <row r="981" spans="1:13" x14ac:dyDescent="0.2">
      <c r="A981" s="252" t="s">
        <v>2075</v>
      </c>
      <c r="B981" s="253" t="s">
        <v>646</v>
      </c>
      <c r="C981" s="254" t="s">
        <v>647</v>
      </c>
      <c r="D981" s="255" t="s">
        <v>86</v>
      </c>
      <c r="E981" s="199">
        <v>31235.696</v>
      </c>
      <c r="F981" s="75"/>
      <c r="G981" s="341"/>
      <c r="H981" s="341"/>
      <c r="I981" s="1"/>
      <c r="J981" s="1"/>
      <c r="K981" s="1"/>
      <c r="L981" s="1"/>
      <c r="M981" s="1"/>
    </row>
    <row r="982" spans="1:13" x14ac:dyDescent="0.2">
      <c r="A982" s="248" t="s">
        <v>2076</v>
      </c>
      <c r="B982" s="256"/>
      <c r="C982" s="117" t="s">
        <v>89</v>
      </c>
      <c r="D982" s="255" t="s">
        <v>86</v>
      </c>
      <c r="E982" s="199">
        <v>2518208.9887999999</v>
      </c>
      <c r="F982" s="75"/>
      <c r="G982" s="341"/>
      <c r="H982" s="341"/>
      <c r="I982" s="1"/>
      <c r="J982" s="1"/>
      <c r="K982" s="1"/>
      <c r="L982" s="1"/>
      <c r="M982" s="1"/>
    </row>
    <row r="983" spans="1:13" x14ac:dyDescent="0.2">
      <c r="A983" s="248" t="s">
        <v>2077</v>
      </c>
      <c r="B983" s="256"/>
      <c r="C983" s="117" t="s">
        <v>2078</v>
      </c>
      <c r="D983" s="255" t="s">
        <v>86</v>
      </c>
      <c r="E983" s="199">
        <v>104671.6384</v>
      </c>
      <c r="F983" s="75"/>
      <c r="G983" s="341"/>
      <c r="H983" s="341"/>
      <c r="I983" s="1"/>
      <c r="J983" s="1"/>
      <c r="K983" s="1"/>
      <c r="L983" s="1"/>
      <c r="M983" s="1"/>
    </row>
    <row r="984" spans="1:13" x14ac:dyDescent="0.2">
      <c r="A984" s="252" t="s">
        <v>2079</v>
      </c>
      <c r="B984" s="256"/>
      <c r="C984" s="117" t="s">
        <v>2080</v>
      </c>
      <c r="D984" s="255" t="s">
        <v>86</v>
      </c>
      <c r="E984" s="199">
        <v>2486778.7023999998</v>
      </c>
      <c r="F984" s="75"/>
      <c r="G984" s="341"/>
      <c r="H984" s="341"/>
      <c r="I984" s="1"/>
      <c r="J984" s="1"/>
      <c r="K984" s="1"/>
      <c r="L984" s="1"/>
      <c r="M984" s="1"/>
    </row>
    <row r="985" spans="1:13" x14ac:dyDescent="0.2">
      <c r="A985" s="248" t="s">
        <v>2081</v>
      </c>
      <c r="B985" s="256"/>
      <c r="C985" s="117" t="s">
        <v>2082</v>
      </c>
      <c r="D985" s="255" t="s">
        <v>86</v>
      </c>
      <c r="E985" s="199">
        <v>62117.08</v>
      </c>
      <c r="F985" s="75"/>
      <c r="G985" s="341"/>
      <c r="H985" s="341"/>
      <c r="I985" s="1"/>
      <c r="J985" s="1"/>
      <c r="K985" s="1"/>
      <c r="L985" s="1"/>
      <c r="M985" s="1"/>
    </row>
    <row r="986" spans="1:13" x14ac:dyDescent="0.2">
      <c r="A986" s="248" t="s">
        <v>2083</v>
      </c>
      <c r="B986" s="256"/>
      <c r="C986" s="117" t="s">
        <v>2084</v>
      </c>
      <c r="D986" s="255" t="s">
        <v>86</v>
      </c>
      <c r="E986" s="199">
        <v>4252.8688000000002</v>
      </c>
      <c r="F986" s="75"/>
      <c r="G986" s="341"/>
      <c r="H986" s="341"/>
      <c r="I986" s="1"/>
      <c r="J986" s="1"/>
      <c r="K986" s="1"/>
      <c r="L986" s="1"/>
      <c r="M986" s="1"/>
    </row>
    <row r="987" spans="1:13" x14ac:dyDescent="0.2">
      <c r="A987" s="252" t="s">
        <v>2085</v>
      </c>
      <c r="B987" s="256"/>
      <c r="C987" s="117" t="s">
        <v>361</v>
      </c>
      <c r="D987" s="255" t="s">
        <v>86</v>
      </c>
      <c r="E987" s="199">
        <v>1465.6143999999999</v>
      </c>
      <c r="F987" s="75"/>
      <c r="G987" s="341"/>
      <c r="H987" s="341"/>
      <c r="I987" s="1"/>
      <c r="J987" s="1"/>
      <c r="K987" s="1"/>
      <c r="L987" s="1"/>
      <c r="M987" s="1"/>
    </row>
    <row r="988" spans="1:13" x14ac:dyDescent="0.2">
      <c r="A988" s="248" t="s">
        <v>2086</v>
      </c>
      <c r="B988" s="256"/>
      <c r="C988" s="117" t="s">
        <v>360</v>
      </c>
      <c r="D988" s="255" t="s">
        <v>86</v>
      </c>
      <c r="E988" s="199">
        <v>2984.0944</v>
      </c>
      <c r="F988" s="75"/>
      <c r="G988" s="341"/>
      <c r="H988" s="341"/>
      <c r="I988" s="1"/>
      <c r="J988" s="1"/>
      <c r="K988" s="1"/>
      <c r="L988" s="1"/>
      <c r="M988" s="1"/>
    </row>
    <row r="989" spans="1:13" x14ac:dyDescent="0.2">
      <c r="A989" s="248" t="s">
        <v>2087</v>
      </c>
      <c r="B989" s="256"/>
      <c r="C989" s="117" t="s">
        <v>2088</v>
      </c>
      <c r="D989" s="255" t="s">
        <v>86</v>
      </c>
      <c r="E989" s="199">
        <v>2735594.5855999999</v>
      </c>
      <c r="F989" s="75"/>
      <c r="G989" s="341"/>
      <c r="H989" s="341"/>
      <c r="I989" s="1"/>
      <c r="J989" s="1"/>
      <c r="K989" s="1"/>
      <c r="L989" s="1"/>
      <c r="M989" s="1"/>
    </row>
    <row r="990" spans="1:13" x14ac:dyDescent="0.2">
      <c r="A990" s="252" t="s">
        <v>2089</v>
      </c>
      <c r="B990" s="256"/>
      <c r="C990" s="117" t="s">
        <v>2090</v>
      </c>
      <c r="D990" s="116" t="s">
        <v>86</v>
      </c>
      <c r="E990" s="199">
        <v>1668341.6032</v>
      </c>
      <c r="F990" s="75"/>
      <c r="G990" s="341"/>
      <c r="H990" s="341"/>
      <c r="I990" s="1"/>
      <c r="J990" s="1"/>
      <c r="K990" s="1"/>
      <c r="L990" s="1"/>
      <c r="M990" s="1"/>
    </row>
    <row r="991" spans="1:13" x14ac:dyDescent="0.2">
      <c r="A991" s="231"/>
      <c r="B991" s="232"/>
      <c r="C991" s="233"/>
      <c r="D991" s="232"/>
      <c r="E991" s="234"/>
      <c r="F991" s="75"/>
      <c r="G991" s="341"/>
      <c r="H991" s="341"/>
      <c r="I991" s="1"/>
      <c r="J991" s="1"/>
      <c r="K991" s="1"/>
      <c r="L991" s="1"/>
      <c r="M991" s="1"/>
    </row>
    <row r="992" spans="1:13" x14ac:dyDescent="0.2">
      <c r="A992" s="386" t="s">
        <v>2457</v>
      </c>
      <c r="B992" s="387"/>
      <c r="C992" s="387"/>
      <c r="D992" s="387"/>
      <c r="E992" s="388"/>
      <c r="F992" s="75"/>
      <c r="G992" s="341"/>
      <c r="H992" s="341"/>
      <c r="I992" s="1"/>
      <c r="J992" s="1"/>
      <c r="K992" s="1"/>
      <c r="L992" s="1"/>
      <c r="M992" s="1"/>
    </row>
    <row r="993" spans="1:13" ht="25.5" x14ac:dyDescent="0.2">
      <c r="A993" s="145" t="s">
        <v>83</v>
      </c>
      <c r="B993" s="146" t="s">
        <v>84</v>
      </c>
      <c r="C993" s="146" t="s">
        <v>85</v>
      </c>
      <c r="D993" s="146" t="s">
        <v>86</v>
      </c>
      <c r="E993" s="147" t="s">
        <v>87</v>
      </c>
      <c r="F993" s="75"/>
      <c r="G993" s="341"/>
      <c r="H993" s="341"/>
      <c r="I993" s="1"/>
      <c r="J993" s="1"/>
      <c r="K993" s="1"/>
      <c r="L993" s="1"/>
      <c r="M993" s="1"/>
    </row>
    <row r="994" spans="1:13" x14ac:dyDescent="0.2">
      <c r="A994" s="257" t="s">
        <v>2091</v>
      </c>
      <c r="B994" s="258"/>
      <c r="C994" s="153" t="s">
        <v>648</v>
      </c>
      <c r="D994" s="162" t="s">
        <v>86</v>
      </c>
      <c r="E994" s="161">
        <v>255464.576</v>
      </c>
      <c r="F994" s="75"/>
      <c r="G994" s="341"/>
      <c r="H994" s="341"/>
      <c r="I994" s="1"/>
      <c r="J994" s="1"/>
      <c r="K994" s="1"/>
      <c r="L994" s="1"/>
      <c r="M994" s="1"/>
    </row>
    <row r="995" spans="1:13" x14ac:dyDescent="0.2">
      <c r="A995" s="257" t="s">
        <v>2092</v>
      </c>
      <c r="B995" s="258"/>
      <c r="C995" s="153" t="s">
        <v>649</v>
      </c>
      <c r="D995" s="162" t="s">
        <v>86</v>
      </c>
      <c r="E995" s="161">
        <v>1680730.1503999999</v>
      </c>
      <c r="F995" s="75"/>
      <c r="G995" s="341"/>
      <c r="H995" s="341"/>
      <c r="I995" s="1"/>
      <c r="J995" s="1"/>
      <c r="K995" s="1"/>
      <c r="L995" s="1"/>
      <c r="M995" s="1"/>
    </row>
    <row r="996" spans="1:13" x14ac:dyDescent="0.2">
      <c r="A996" s="257" t="s">
        <v>2093</v>
      </c>
      <c r="B996" s="259"/>
      <c r="C996" s="260" t="s">
        <v>624</v>
      </c>
      <c r="D996" s="162" t="s">
        <v>86</v>
      </c>
      <c r="E996" s="161">
        <v>955968.64480000001</v>
      </c>
      <c r="F996" s="75"/>
      <c r="G996" s="341"/>
      <c r="H996" s="341"/>
      <c r="I996" s="1"/>
      <c r="J996" s="1"/>
      <c r="K996" s="1"/>
      <c r="L996" s="1"/>
      <c r="M996" s="1"/>
    </row>
    <row r="997" spans="1:13" x14ac:dyDescent="0.2">
      <c r="A997" s="257" t="s">
        <v>2094</v>
      </c>
      <c r="B997" s="261"/>
      <c r="C997" s="262" t="s">
        <v>719</v>
      </c>
      <c r="D997" s="162" t="s">
        <v>86</v>
      </c>
      <c r="E997" s="161">
        <v>48429.388800000001</v>
      </c>
      <c r="F997" s="75"/>
      <c r="G997" s="341"/>
      <c r="H997" s="341"/>
      <c r="I997" s="1"/>
      <c r="J997" s="1"/>
      <c r="K997" s="1"/>
      <c r="L997" s="1"/>
      <c r="M997" s="1"/>
    </row>
    <row r="998" spans="1:13" x14ac:dyDescent="0.2">
      <c r="A998" s="257" t="s">
        <v>2095</v>
      </c>
      <c r="B998" s="258"/>
      <c r="C998" s="153" t="s">
        <v>650</v>
      </c>
      <c r="D998" s="162" t="s">
        <v>86</v>
      </c>
      <c r="E998" s="161">
        <v>213088.86079999999</v>
      </c>
      <c r="F998" s="75"/>
      <c r="G998" s="341"/>
      <c r="H998" s="341"/>
      <c r="I998" s="1"/>
      <c r="J998" s="1"/>
      <c r="K998" s="1"/>
      <c r="L998" s="1"/>
      <c r="M998" s="1"/>
    </row>
    <row r="999" spans="1:13" x14ac:dyDescent="0.2">
      <c r="A999" s="257" t="s">
        <v>2096</v>
      </c>
      <c r="B999" s="258"/>
      <c r="C999" s="153" t="s">
        <v>253</v>
      </c>
      <c r="D999" s="162" t="s">
        <v>86</v>
      </c>
      <c r="E999" s="161">
        <v>181610.20800000001</v>
      </c>
      <c r="F999" s="75"/>
      <c r="G999" s="341"/>
      <c r="H999" s="341"/>
      <c r="I999" s="1"/>
      <c r="J999" s="1"/>
      <c r="K999" s="1"/>
      <c r="L999" s="1"/>
      <c r="M999" s="1"/>
    </row>
    <row r="1000" spans="1:13" x14ac:dyDescent="0.2">
      <c r="A1000" s="257" t="s">
        <v>2097</v>
      </c>
      <c r="B1000" s="258"/>
      <c r="C1000" s="262" t="s">
        <v>254</v>
      </c>
      <c r="D1000" s="162" t="s">
        <v>86</v>
      </c>
      <c r="E1000" s="161">
        <v>121073.47200000001</v>
      </c>
      <c r="F1000" s="75"/>
      <c r="G1000" s="341"/>
      <c r="H1000" s="341"/>
      <c r="I1000" s="1"/>
      <c r="J1000" s="1"/>
      <c r="K1000" s="1"/>
      <c r="L1000" s="1"/>
      <c r="M1000" s="1"/>
    </row>
    <row r="1001" spans="1:13" x14ac:dyDescent="0.2">
      <c r="A1001" s="257" t="s">
        <v>2098</v>
      </c>
      <c r="B1001" s="259"/>
      <c r="C1001" s="260" t="s">
        <v>651</v>
      </c>
      <c r="D1001" s="162" t="s">
        <v>86</v>
      </c>
      <c r="E1001" s="161">
        <v>84914.526400000002</v>
      </c>
      <c r="F1001" s="75"/>
      <c r="G1001" s="341"/>
      <c r="H1001" s="341"/>
      <c r="I1001" s="1"/>
      <c r="J1001" s="1"/>
      <c r="K1001" s="1"/>
      <c r="L1001" s="1"/>
      <c r="M1001" s="1"/>
    </row>
    <row r="1002" spans="1:13" x14ac:dyDescent="0.2">
      <c r="A1002" s="257" t="s">
        <v>2099</v>
      </c>
      <c r="B1002" s="259"/>
      <c r="C1002" s="260" t="s">
        <v>652</v>
      </c>
      <c r="D1002" s="162" t="s">
        <v>86</v>
      </c>
      <c r="E1002" s="161">
        <v>94501.196800000005</v>
      </c>
      <c r="F1002" s="75"/>
      <c r="G1002" s="341"/>
      <c r="H1002" s="341"/>
      <c r="I1002" s="1"/>
      <c r="J1002" s="1"/>
      <c r="K1002" s="1"/>
      <c r="L1002" s="1"/>
      <c r="M1002" s="1"/>
    </row>
    <row r="1003" spans="1:13" x14ac:dyDescent="0.2">
      <c r="A1003" s="257" t="s">
        <v>2100</v>
      </c>
      <c r="B1003" s="261"/>
      <c r="C1003" s="262" t="s">
        <v>718</v>
      </c>
      <c r="D1003" s="162" t="s">
        <v>86</v>
      </c>
      <c r="E1003" s="161">
        <v>423571.56</v>
      </c>
      <c r="F1003" s="75"/>
      <c r="G1003" s="341"/>
      <c r="H1003" s="341"/>
      <c r="I1003" s="1"/>
      <c r="J1003" s="1"/>
      <c r="K1003" s="1"/>
      <c r="L1003" s="1"/>
      <c r="M1003" s="1"/>
    </row>
    <row r="1004" spans="1:13" x14ac:dyDescent="0.2">
      <c r="A1004" s="257" t="s">
        <v>2101</v>
      </c>
      <c r="B1004" s="258"/>
      <c r="C1004" s="153" t="s">
        <v>653</v>
      </c>
      <c r="D1004" s="162" t="s">
        <v>86</v>
      </c>
      <c r="E1004" s="161">
        <v>302683.68</v>
      </c>
      <c r="F1004" s="75"/>
      <c r="G1004" s="341"/>
      <c r="H1004" s="341"/>
      <c r="I1004" s="1"/>
      <c r="J1004" s="1"/>
      <c r="K1004" s="1"/>
      <c r="L1004" s="1"/>
      <c r="M1004" s="1"/>
    </row>
    <row r="1005" spans="1:13" x14ac:dyDescent="0.2">
      <c r="A1005" s="257" t="s">
        <v>2102</v>
      </c>
      <c r="B1005" s="258"/>
      <c r="C1005" s="262" t="s">
        <v>283</v>
      </c>
      <c r="D1005" s="162" t="s">
        <v>86</v>
      </c>
      <c r="E1005" s="161">
        <v>54483.062400000003</v>
      </c>
      <c r="F1005" s="75"/>
      <c r="G1005" s="341"/>
      <c r="H1005" s="341"/>
      <c r="I1005" s="1"/>
      <c r="J1005" s="1"/>
      <c r="K1005" s="1"/>
      <c r="L1005" s="1"/>
      <c r="M1005" s="1"/>
    </row>
    <row r="1006" spans="1:13" x14ac:dyDescent="0.2">
      <c r="A1006" s="257" t="s">
        <v>2103</v>
      </c>
      <c r="B1006" s="259"/>
      <c r="C1006" s="260" t="s">
        <v>654</v>
      </c>
      <c r="D1006" s="162" t="s">
        <v>86</v>
      </c>
      <c r="E1006" s="161">
        <v>2510445.6192000001</v>
      </c>
      <c r="F1006" s="75"/>
      <c r="G1006" s="341"/>
      <c r="H1006" s="341"/>
      <c r="I1006" s="1"/>
      <c r="J1006" s="1"/>
      <c r="K1006" s="1"/>
      <c r="L1006" s="1"/>
      <c r="M1006" s="1"/>
    </row>
    <row r="1007" spans="1:13" x14ac:dyDescent="0.2">
      <c r="A1007" s="257" t="s">
        <v>2104</v>
      </c>
      <c r="B1007" s="258"/>
      <c r="C1007" s="263" t="s">
        <v>350</v>
      </c>
      <c r="D1007" s="162" t="s">
        <v>86</v>
      </c>
      <c r="E1007" s="161">
        <v>3771832.3328</v>
      </c>
      <c r="F1007" s="75"/>
      <c r="G1007" s="341"/>
      <c r="H1007" s="341"/>
      <c r="I1007" s="1"/>
      <c r="J1007" s="1"/>
      <c r="K1007" s="1"/>
      <c r="L1007" s="1"/>
      <c r="M1007" s="1"/>
    </row>
    <row r="1008" spans="1:13" ht="25.5" x14ac:dyDescent="0.2">
      <c r="A1008" s="257" t="s">
        <v>2105</v>
      </c>
      <c r="B1008" s="258"/>
      <c r="C1008" s="262" t="s">
        <v>171</v>
      </c>
      <c r="D1008" s="162" t="s">
        <v>86</v>
      </c>
      <c r="E1008" s="161">
        <v>447971.84639999998</v>
      </c>
      <c r="F1008" s="75"/>
      <c r="G1008" s="341"/>
      <c r="H1008" s="341"/>
      <c r="I1008" s="1"/>
      <c r="J1008" s="1"/>
      <c r="K1008" s="1"/>
      <c r="L1008" s="1"/>
      <c r="M1008" s="1"/>
    </row>
    <row r="1009" spans="1:13" x14ac:dyDescent="0.2">
      <c r="A1009" s="257" t="s">
        <v>2106</v>
      </c>
      <c r="B1009" s="258"/>
      <c r="C1009" s="262" t="s">
        <v>351</v>
      </c>
      <c r="D1009" s="261" t="s">
        <v>174</v>
      </c>
      <c r="E1009" s="161">
        <v>26636.388800000001</v>
      </c>
      <c r="F1009" s="75"/>
      <c r="G1009" s="341"/>
      <c r="H1009" s="341"/>
      <c r="I1009" s="1"/>
      <c r="J1009" s="1"/>
      <c r="K1009" s="1"/>
      <c r="L1009" s="1"/>
      <c r="M1009" s="1"/>
    </row>
    <row r="1010" spans="1:13" x14ac:dyDescent="0.2">
      <c r="A1010" s="257" t="s">
        <v>2107</v>
      </c>
      <c r="B1010" s="258"/>
      <c r="C1010" s="264" t="s">
        <v>655</v>
      </c>
      <c r="D1010" s="265" t="s">
        <v>86</v>
      </c>
      <c r="E1010" s="161">
        <v>339005.72159999999</v>
      </c>
      <c r="F1010" s="75"/>
      <c r="G1010" s="341"/>
      <c r="H1010" s="341"/>
      <c r="I1010" s="1"/>
      <c r="J1010" s="1"/>
      <c r="K1010" s="1"/>
      <c r="L1010" s="1"/>
      <c r="M1010" s="1"/>
    </row>
    <row r="1011" spans="1:13" x14ac:dyDescent="0.2">
      <c r="A1011" s="257" t="s">
        <v>2108</v>
      </c>
      <c r="B1011" s="261"/>
      <c r="C1011" s="262" t="s">
        <v>717</v>
      </c>
      <c r="D1011" s="162" t="s">
        <v>86</v>
      </c>
      <c r="E1011" s="161">
        <v>181610.20800000001</v>
      </c>
      <c r="F1011" s="75"/>
      <c r="G1011" s="341"/>
      <c r="H1011" s="341"/>
      <c r="I1011" s="1"/>
      <c r="J1011" s="1"/>
      <c r="K1011" s="1"/>
      <c r="L1011" s="1"/>
      <c r="M1011" s="1"/>
    </row>
    <row r="1012" spans="1:13" x14ac:dyDescent="0.2">
      <c r="A1012" s="257" t="s">
        <v>2109</v>
      </c>
      <c r="B1012" s="261"/>
      <c r="C1012" s="262" t="s">
        <v>716</v>
      </c>
      <c r="D1012" s="162" t="s">
        <v>86</v>
      </c>
      <c r="E1012" s="161">
        <v>242146.94400000002</v>
      </c>
      <c r="F1012" s="75"/>
      <c r="G1012" s="341"/>
      <c r="H1012" s="341"/>
      <c r="I1012" s="1"/>
      <c r="J1012" s="1"/>
      <c r="K1012" s="1"/>
      <c r="L1012" s="1"/>
      <c r="M1012" s="1"/>
    </row>
    <row r="1013" spans="1:13" x14ac:dyDescent="0.2">
      <c r="A1013" s="257" t="s">
        <v>2110</v>
      </c>
      <c r="B1013" s="259"/>
      <c r="C1013" s="260" t="s">
        <v>656</v>
      </c>
      <c r="D1013" s="265" t="s">
        <v>86</v>
      </c>
      <c r="E1013" s="161">
        <v>82174.513600000006</v>
      </c>
      <c r="F1013" s="75"/>
      <c r="G1013" s="341"/>
      <c r="H1013" s="341"/>
      <c r="I1013" s="1"/>
      <c r="J1013" s="1"/>
      <c r="K1013" s="1"/>
      <c r="L1013" s="1"/>
      <c r="M1013" s="1"/>
    </row>
    <row r="1014" spans="1:13" x14ac:dyDescent="0.2">
      <c r="A1014" s="257" t="s">
        <v>2111</v>
      </c>
      <c r="B1014" s="261"/>
      <c r="C1014" s="262" t="s">
        <v>715</v>
      </c>
      <c r="D1014" s="162" t="s">
        <v>86</v>
      </c>
      <c r="E1014" s="161">
        <v>112183.0528</v>
      </c>
      <c r="F1014" s="75"/>
      <c r="G1014" s="341"/>
      <c r="H1014" s="341"/>
      <c r="I1014" s="1"/>
      <c r="J1014" s="1"/>
      <c r="K1014" s="1"/>
      <c r="L1014" s="1"/>
      <c r="M1014" s="1"/>
    </row>
    <row r="1015" spans="1:13" x14ac:dyDescent="0.2">
      <c r="A1015" s="257" t="s">
        <v>2112</v>
      </c>
      <c r="B1015" s="258"/>
      <c r="C1015" s="153" t="s">
        <v>657</v>
      </c>
      <c r="D1015" s="265" t="s">
        <v>86</v>
      </c>
      <c r="E1015" s="161">
        <v>9678329.2271999996</v>
      </c>
      <c r="F1015" s="75"/>
      <c r="G1015" s="341"/>
      <c r="H1015" s="341"/>
      <c r="I1015" s="1"/>
      <c r="J1015" s="1"/>
      <c r="K1015" s="1"/>
      <c r="L1015" s="1"/>
      <c r="M1015" s="1"/>
    </row>
    <row r="1016" spans="1:13" x14ac:dyDescent="0.2">
      <c r="A1016" s="257" t="s">
        <v>2113</v>
      </c>
      <c r="B1016" s="259"/>
      <c r="C1016" s="260" t="s">
        <v>658</v>
      </c>
      <c r="D1016" s="265" t="s">
        <v>86</v>
      </c>
      <c r="E1016" s="161">
        <v>6847.7824000000001</v>
      </c>
      <c r="F1016" s="75"/>
      <c r="G1016" s="341"/>
      <c r="H1016" s="341"/>
      <c r="I1016" s="1"/>
      <c r="J1016" s="1"/>
      <c r="K1016" s="1"/>
      <c r="L1016" s="1"/>
      <c r="M1016" s="1"/>
    </row>
    <row r="1017" spans="1:13" x14ac:dyDescent="0.2">
      <c r="A1017" s="257" t="s">
        <v>2114</v>
      </c>
      <c r="B1017" s="259"/>
      <c r="C1017" s="260" t="s">
        <v>659</v>
      </c>
      <c r="D1017" s="265" t="s">
        <v>86</v>
      </c>
      <c r="E1017" s="161">
        <v>2738.8879999999999</v>
      </c>
      <c r="F1017" s="75"/>
      <c r="G1017" s="341"/>
      <c r="H1017" s="341"/>
      <c r="I1017" s="1"/>
      <c r="J1017" s="1"/>
      <c r="K1017" s="1"/>
      <c r="L1017" s="1"/>
      <c r="M1017" s="1"/>
    </row>
    <row r="1018" spans="1:13" x14ac:dyDescent="0.2">
      <c r="A1018" s="257" t="s">
        <v>2115</v>
      </c>
      <c r="B1018" s="259"/>
      <c r="C1018" s="260" t="s">
        <v>224</v>
      </c>
      <c r="D1018" s="265" t="s">
        <v>86</v>
      </c>
      <c r="E1018" s="161">
        <v>943643.08640000003</v>
      </c>
      <c r="F1018" s="75"/>
      <c r="G1018" s="341"/>
      <c r="H1018" s="341"/>
      <c r="I1018" s="1"/>
      <c r="J1018" s="1"/>
      <c r="K1018" s="1"/>
      <c r="L1018" s="1"/>
      <c r="M1018" s="1"/>
    </row>
    <row r="1019" spans="1:13" x14ac:dyDescent="0.2">
      <c r="A1019" s="257" t="s">
        <v>2116</v>
      </c>
      <c r="B1019" s="258"/>
      <c r="C1019" s="153" t="s">
        <v>660</v>
      </c>
      <c r="D1019" s="265" t="s">
        <v>86</v>
      </c>
      <c r="E1019" s="161">
        <v>1680730.1503999999</v>
      </c>
      <c r="F1019" s="75"/>
      <c r="G1019" s="341"/>
      <c r="H1019" s="341"/>
      <c r="I1019" s="1"/>
      <c r="J1019" s="1"/>
      <c r="K1019" s="1"/>
      <c r="L1019" s="1"/>
      <c r="M1019" s="1"/>
    </row>
    <row r="1020" spans="1:13" x14ac:dyDescent="0.2">
      <c r="A1020" s="257" t="s">
        <v>2117</v>
      </c>
      <c r="B1020" s="261"/>
      <c r="C1020" s="262" t="s">
        <v>714</v>
      </c>
      <c r="D1020" s="162" t="s">
        <v>86</v>
      </c>
      <c r="E1020" s="161">
        <v>1107822.2688</v>
      </c>
      <c r="F1020" s="75"/>
      <c r="G1020" s="341"/>
      <c r="H1020" s="341"/>
      <c r="I1020" s="1"/>
      <c r="J1020" s="1"/>
      <c r="K1020" s="1"/>
      <c r="L1020" s="1"/>
      <c r="M1020" s="1"/>
    </row>
    <row r="1021" spans="1:13" x14ac:dyDescent="0.2">
      <c r="A1021" s="257" t="s">
        <v>2118</v>
      </c>
      <c r="B1021" s="261"/>
      <c r="C1021" s="262" t="s">
        <v>682</v>
      </c>
      <c r="D1021" s="162" t="s">
        <v>86</v>
      </c>
      <c r="E1021" s="161">
        <v>2046141.6768</v>
      </c>
      <c r="F1021" s="75"/>
      <c r="G1021" s="341"/>
      <c r="H1021" s="341"/>
      <c r="I1021" s="1"/>
      <c r="J1021" s="1"/>
      <c r="K1021" s="1"/>
      <c r="L1021" s="1"/>
      <c r="M1021" s="1"/>
    </row>
    <row r="1022" spans="1:13" x14ac:dyDescent="0.2">
      <c r="A1022" s="266" t="s">
        <v>2119</v>
      </c>
      <c r="B1022" s="267"/>
      <c r="C1022" s="268" t="s">
        <v>713</v>
      </c>
      <c r="D1022" s="269" t="s">
        <v>86</v>
      </c>
      <c r="E1022" s="161">
        <v>2179322.4959999998</v>
      </c>
      <c r="F1022" s="75"/>
      <c r="G1022" s="341"/>
      <c r="H1022" s="341"/>
      <c r="I1022" s="1"/>
      <c r="J1022" s="1"/>
      <c r="K1022" s="1"/>
      <c r="L1022" s="1"/>
      <c r="M1022" s="1"/>
    </row>
    <row r="1023" spans="1:13" x14ac:dyDescent="0.2">
      <c r="A1023" s="257" t="s">
        <v>2120</v>
      </c>
      <c r="B1023" s="270"/>
      <c r="C1023" s="271" t="s">
        <v>2121</v>
      </c>
      <c r="D1023" s="272" t="s">
        <v>86</v>
      </c>
      <c r="E1023" s="161">
        <v>557784.94559999998</v>
      </c>
      <c r="F1023" s="75"/>
      <c r="G1023" s="341"/>
      <c r="H1023" s="341"/>
      <c r="I1023" s="1"/>
      <c r="J1023" s="1"/>
      <c r="K1023" s="1"/>
      <c r="L1023" s="1"/>
      <c r="M1023" s="1"/>
    </row>
    <row r="1024" spans="1:13" x14ac:dyDescent="0.2">
      <c r="A1024" s="257" t="s">
        <v>2122</v>
      </c>
      <c r="B1024" s="270"/>
      <c r="C1024" s="271" t="s">
        <v>2123</v>
      </c>
      <c r="D1024" s="272" t="s">
        <v>86</v>
      </c>
      <c r="E1024" s="161">
        <v>950330.02240000002</v>
      </c>
      <c r="F1024" s="75"/>
      <c r="G1024" s="341"/>
      <c r="H1024" s="341"/>
      <c r="I1024" s="1"/>
      <c r="J1024" s="1"/>
      <c r="K1024" s="1"/>
      <c r="L1024" s="1"/>
      <c r="M1024" s="1"/>
    </row>
    <row r="1025" spans="1:13" x14ac:dyDescent="0.2">
      <c r="A1025" s="257" t="s">
        <v>2124</v>
      </c>
      <c r="B1025" s="270"/>
      <c r="C1025" s="271" t="s">
        <v>2125</v>
      </c>
      <c r="D1025" s="272" t="s">
        <v>86</v>
      </c>
      <c r="E1025" s="161">
        <v>11248</v>
      </c>
      <c r="F1025" s="75"/>
      <c r="G1025" s="341"/>
      <c r="H1025" s="341"/>
      <c r="I1025" s="1"/>
      <c r="J1025" s="1"/>
      <c r="K1025" s="1"/>
      <c r="L1025" s="1"/>
      <c r="M1025" s="1"/>
    </row>
    <row r="1026" spans="1:13" x14ac:dyDescent="0.2">
      <c r="A1026" s="266" t="s">
        <v>2126</v>
      </c>
      <c r="B1026" s="270"/>
      <c r="C1026" s="271" t="s">
        <v>2127</v>
      </c>
      <c r="D1026" s="272" t="s">
        <v>86</v>
      </c>
      <c r="E1026" s="161">
        <v>1670328</v>
      </c>
      <c r="F1026" s="75"/>
      <c r="G1026" s="341"/>
      <c r="H1026" s="341"/>
      <c r="I1026" s="1"/>
      <c r="J1026" s="1"/>
      <c r="K1026" s="1"/>
      <c r="L1026" s="1"/>
      <c r="M1026" s="1"/>
    </row>
    <row r="1027" spans="1:13" x14ac:dyDescent="0.2">
      <c r="A1027" s="257" t="s">
        <v>2128</v>
      </c>
      <c r="B1027" s="270"/>
      <c r="C1027" s="271" t="s">
        <v>2129</v>
      </c>
      <c r="D1027" s="272" t="s">
        <v>86</v>
      </c>
      <c r="E1027" s="161">
        <v>1012320</v>
      </c>
      <c r="F1027" s="75"/>
      <c r="G1027" s="341"/>
      <c r="H1027" s="341"/>
      <c r="I1027" s="1"/>
      <c r="J1027" s="1"/>
      <c r="K1027" s="1"/>
      <c r="L1027" s="1"/>
      <c r="M1027" s="1"/>
    </row>
    <row r="1028" spans="1:13" x14ac:dyDescent="0.2">
      <c r="A1028" s="257" t="s">
        <v>2130</v>
      </c>
      <c r="B1028" s="270"/>
      <c r="C1028" s="271" t="s">
        <v>2131</v>
      </c>
      <c r="D1028" s="272" t="s">
        <v>86</v>
      </c>
      <c r="E1028" s="161">
        <v>393680</v>
      </c>
      <c r="F1028" s="75"/>
      <c r="G1028" s="341"/>
      <c r="H1028" s="341"/>
      <c r="I1028" s="1"/>
      <c r="J1028" s="1"/>
      <c r="K1028" s="1"/>
      <c r="L1028" s="1"/>
      <c r="M1028" s="1"/>
    </row>
    <row r="1029" spans="1:13" x14ac:dyDescent="0.2">
      <c r="A1029" s="257" t="s">
        <v>2132</v>
      </c>
      <c r="B1029" s="270"/>
      <c r="C1029" s="271" t="s">
        <v>2133</v>
      </c>
      <c r="D1029" s="272" t="s">
        <v>86</v>
      </c>
      <c r="E1029" s="161">
        <v>449920</v>
      </c>
      <c r="F1029" s="75"/>
      <c r="G1029" s="341"/>
      <c r="H1029" s="341"/>
      <c r="I1029" s="1"/>
      <c r="J1029" s="1"/>
      <c r="K1029" s="1"/>
      <c r="L1029" s="1"/>
      <c r="M1029" s="1"/>
    </row>
    <row r="1030" spans="1:13" x14ac:dyDescent="0.2">
      <c r="A1030" s="266" t="s">
        <v>2134</v>
      </c>
      <c r="B1030" s="270"/>
      <c r="C1030" s="271" t="s">
        <v>2135</v>
      </c>
      <c r="D1030" s="272" t="s">
        <v>86</v>
      </c>
      <c r="E1030" s="161">
        <v>269952</v>
      </c>
      <c r="F1030" s="75"/>
      <c r="G1030" s="341"/>
      <c r="H1030" s="341"/>
      <c r="I1030" s="1"/>
      <c r="J1030" s="1"/>
      <c r="K1030" s="1"/>
      <c r="L1030" s="1"/>
      <c r="M1030" s="1"/>
    </row>
    <row r="1031" spans="1:13" x14ac:dyDescent="0.2">
      <c r="A1031" s="257" t="s">
        <v>2136</v>
      </c>
      <c r="B1031" s="270"/>
      <c r="C1031" s="271" t="s">
        <v>1585</v>
      </c>
      <c r="D1031" s="272" t="s">
        <v>86</v>
      </c>
      <c r="E1031" s="161">
        <v>247456</v>
      </c>
      <c r="F1031" s="75"/>
      <c r="G1031" s="341"/>
      <c r="H1031" s="341"/>
      <c r="I1031" s="1"/>
      <c r="J1031" s="1"/>
      <c r="K1031" s="1"/>
      <c r="L1031" s="1"/>
      <c r="M1031" s="1"/>
    </row>
    <row r="1032" spans="1:13" x14ac:dyDescent="0.2">
      <c r="A1032" s="257" t="s">
        <v>2137</v>
      </c>
      <c r="B1032" s="270"/>
      <c r="C1032" s="271" t="s">
        <v>1319</v>
      </c>
      <c r="D1032" s="272" t="s">
        <v>86</v>
      </c>
      <c r="E1032" s="161">
        <v>337440</v>
      </c>
      <c r="F1032" s="75"/>
      <c r="G1032" s="341"/>
      <c r="H1032" s="341"/>
      <c r="I1032" s="1"/>
      <c r="J1032" s="1"/>
      <c r="K1032" s="1"/>
      <c r="L1032" s="1"/>
      <c r="M1032" s="1"/>
    </row>
    <row r="1033" spans="1:13" x14ac:dyDescent="0.2">
      <c r="A1033" s="257" t="s">
        <v>2138</v>
      </c>
      <c r="B1033" s="270"/>
      <c r="C1033" s="271" t="s">
        <v>2139</v>
      </c>
      <c r="D1033" s="272" t="s">
        <v>86</v>
      </c>
      <c r="E1033" s="161">
        <v>1799680</v>
      </c>
      <c r="F1033" s="75"/>
      <c r="G1033" s="341"/>
      <c r="H1033" s="341"/>
      <c r="I1033" s="1"/>
      <c r="J1033" s="1"/>
      <c r="K1033" s="1"/>
      <c r="L1033" s="1"/>
      <c r="M1033" s="1"/>
    </row>
    <row r="1034" spans="1:13" x14ac:dyDescent="0.2">
      <c r="A1034" s="266" t="s">
        <v>2140</v>
      </c>
      <c r="B1034" s="270"/>
      <c r="C1034" s="271" t="s">
        <v>2141</v>
      </c>
      <c r="D1034" s="272" t="s">
        <v>86</v>
      </c>
      <c r="E1034" s="161">
        <v>101232</v>
      </c>
      <c r="F1034" s="75"/>
      <c r="G1034" s="341"/>
      <c r="H1034" s="341"/>
      <c r="I1034" s="1"/>
      <c r="J1034" s="1"/>
      <c r="K1034" s="1"/>
      <c r="L1034" s="1"/>
      <c r="M1034" s="1"/>
    </row>
    <row r="1035" spans="1:13" x14ac:dyDescent="0.2">
      <c r="A1035" s="257" t="s">
        <v>2142</v>
      </c>
      <c r="B1035" s="270"/>
      <c r="C1035" s="271" t="s">
        <v>2143</v>
      </c>
      <c r="D1035" s="272" t="s">
        <v>86</v>
      </c>
      <c r="E1035" s="161">
        <v>899840</v>
      </c>
      <c r="F1035" s="75"/>
      <c r="G1035" s="341"/>
      <c r="H1035" s="341"/>
      <c r="I1035" s="1"/>
      <c r="J1035" s="1"/>
      <c r="K1035" s="1"/>
      <c r="L1035" s="1"/>
      <c r="M1035" s="1"/>
    </row>
    <row r="1036" spans="1:13" x14ac:dyDescent="0.2">
      <c r="A1036" s="257" t="s">
        <v>2144</v>
      </c>
      <c r="B1036" s="270"/>
      <c r="C1036" s="271" t="s">
        <v>2145</v>
      </c>
      <c r="D1036" s="272" t="s">
        <v>86</v>
      </c>
      <c r="E1036" s="161">
        <v>224960</v>
      </c>
      <c r="F1036" s="75"/>
      <c r="G1036" s="341"/>
      <c r="H1036" s="341"/>
      <c r="I1036" s="1"/>
      <c r="J1036" s="1"/>
      <c r="K1036" s="1"/>
      <c r="L1036" s="1"/>
      <c r="M1036" s="1"/>
    </row>
    <row r="1037" spans="1:13" x14ac:dyDescent="0.2">
      <c r="A1037" s="257" t="s">
        <v>2146</v>
      </c>
      <c r="B1037" s="270"/>
      <c r="C1037" s="271" t="s">
        <v>2147</v>
      </c>
      <c r="D1037" s="272" t="s">
        <v>86</v>
      </c>
      <c r="E1037" s="161">
        <v>314944</v>
      </c>
      <c r="F1037" s="75"/>
      <c r="G1037" s="341"/>
      <c r="H1037" s="341"/>
      <c r="I1037" s="1"/>
      <c r="J1037" s="1"/>
      <c r="K1037" s="1"/>
      <c r="L1037" s="1"/>
      <c r="M1037" s="1"/>
    </row>
    <row r="1038" spans="1:13" x14ac:dyDescent="0.2">
      <c r="A1038" s="266" t="s">
        <v>2148</v>
      </c>
      <c r="B1038" s="270"/>
      <c r="C1038" s="271" t="s">
        <v>2149</v>
      </c>
      <c r="D1038" s="272" t="s">
        <v>86</v>
      </c>
      <c r="E1038" s="161">
        <v>3374400</v>
      </c>
      <c r="F1038" s="75"/>
      <c r="G1038" s="341"/>
      <c r="H1038" s="341"/>
      <c r="I1038" s="1"/>
      <c r="J1038" s="1"/>
      <c r="K1038" s="1"/>
      <c r="L1038" s="1"/>
      <c r="M1038" s="1"/>
    </row>
    <row r="1039" spans="1:13" x14ac:dyDescent="0.2">
      <c r="A1039" s="257" t="s">
        <v>2150</v>
      </c>
      <c r="B1039" s="270"/>
      <c r="C1039" s="271" t="s">
        <v>1201</v>
      </c>
      <c r="D1039" s="272" t="s">
        <v>86</v>
      </c>
      <c r="E1039" s="161">
        <v>64248.576000000001</v>
      </c>
      <c r="F1039" s="75"/>
      <c r="G1039" s="341"/>
      <c r="H1039" s="341"/>
      <c r="I1039" s="1"/>
      <c r="J1039" s="1"/>
      <c r="K1039" s="1"/>
      <c r="L1039" s="1"/>
      <c r="M1039" s="1"/>
    </row>
    <row r="1040" spans="1:13" x14ac:dyDescent="0.2">
      <c r="A1040" s="257" t="s">
        <v>2151</v>
      </c>
      <c r="B1040" s="270"/>
      <c r="C1040" s="271" t="s">
        <v>2152</v>
      </c>
      <c r="D1040" s="272" t="s">
        <v>86</v>
      </c>
      <c r="E1040" s="161">
        <v>1645229.2128000001</v>
      </c>
      <c r="F1040" s="75"/>
      <c r="G1040" s="341"/>
      <c r="H1040" s="341"/>
      <c r="I1040" s="1"/>
      <c r="J1040" s="1"/>
      <c r="K1040" s="1"/>
      <c r="L1040" s="1"/>
      <c r="M1040" s="1"/>
    </row>
    <row r="1041" spans="1:13" x14ac:dyDescent="0.2">
      <c r="A1041" s="257" t="s">
        <v>2153</v>
      </c>
      <c r="B1041" s="270"/>
      <c r="C1041" s="271" t="s">
        <v>2154</v>
      </c>
      <c r="D1041" s="272" t="s">
        <v>86</v>
      </c>
      <c r="E1041" s="161">
        <v>610428.96</v>
      </c>
      <c r="F1041" s="75"/>
      <c r="G1041" s="341"/>
      <c r="H1041" s="341"/>
      <c r="I1041" s="1"/>
      <c r="J1041" s="1"/>
      <c r="K1041" s="1"/>
      <c r="L1041" s="1"/>
      <c r="M1041" s="1"/>
    </row>
    <row r="1042" spans="1:13" x14ac:dyDescent="0.2">
      <c r="A1042" s="231"/>
      <c r="B1042" s="232"/>
      <c r="C1042" s="233"/>
      <c r="D1042" s="232"/>
      <c r="E1042" s="234"/>
      <c r="F1042" s="75"/>
      <c r="G1042" s="341"/>
      <c r="H1042" s="341"/>
      <c r="I1042" s="1"/>
      <c r="J1042" s="1"/>
      <c r="K1042" s="1"/>
      <c r="L1042" s="1"/>
      <c r="M1042" s="1"/>
    </row>
    <row r="1043" spans="1:13" x14ac:dyDescent="0.2">
      <c r="A1043" s="378" t="s">
        <v>2458</v>
      </c>
      <c r="B1043" s="379"/>
      <c r="C1043" s="379"/>
      <c r="D1043" s="379"/>
      <c r="E1043" s="380"/>
      <c r="F1043" s="75"/>
      <c r="G1043" s="341"/>
      <c r="H1043" s="341"/>
      <c r="I1043" s="1"/>
      <c r="J1043" s="1"/>
      <c r="K1043" s="1"/>
      <c r="L1043" s="1"/>
      <c r="M1043" s="1"/>
    </row>
    <row r="1044" spans="1:13" ht="25.5" x14ac:dyDescent="0.2">
      <c r="A1044" s="121" t="s">
        <v>83</v>
      </c>
      <c r="B1044" s="122" t="s">
        <v>84</v>
      </c>
      <c r="C1044" s="122" t="s">
        <v>85</v>
      </c>
      <c r="D1044" s="122" t="s">
        <v>86</v>
      </c>
      <c r="E1044" s="123" t="s">
        <v>87</v>
      </c>
      <c r="F1044" s="75"/>
      <c r="G1044" s="341"/>
      <c r="H1044" s="341"/>
      <c r="I1044" s="1"/>
      <c r="J1044" s="1"/>
      <c r="K1044" s="1"/>
      <c r="L1044" s="1"/>
      <c r="M1044" s="1"/>
    </row>
    <row r="1045" spans="1:13" x14ac:dyDescent="0.2">
      <c r="A1045" s="273" t="s">
        <v>2155</v>
      </c>
      <c r="B1045" s="274"/>
      <c r="C1045" s="275" t="s">
        <v>661</v>
      </c>
      <c r="D1045" s="274" t="s">
        <v>86</v>
      </c>
      <c r="E1045" s="127">
        <v>164350.152</v>
      </c>
      <c r="F1045" s="75"/>
      <c r="G1045" s="341"/>
      <c r="H1045" s="341"/>
      <c r="I1045" s="1"/>
      <c r="J1045" s="1"/>
      <c r="K1045" s="1"/>
      <c r="L1045" s="1"/>
      <c r="M1045" s="1"/>
    </row>
    <row r="1046" spans="1:13" x14ac:dyDescent="0.2">
      <c r="A1046" s="273" t="s">
        <v>2156</v>
      </c>
      <c r="B1046" s="274"/>
      <c r="C1046" s="275" t="s">
        <v>393</v>
      </c>
      <c r="D1046" s="274" t="s">
        <v>86</v>
      </c>
      <c r="E1046" s="127">
        <v>725533.11840000004</v>
      </c>
      <c r="F1046" s="75"/>
      <c r="G1046" s="341"/>
      <c r="H1046" s="341"/>
      <c r="I1046" s="1"/>
      <c r="J1046" s="1"/>
      <c r="K1046" s="1"/>
      <c r="L1046" s="1"/>
      <c r="M1046" s="1"/>
    </row>
    <row r="1047" spans="1:13" x14ac:dyDescent="0.2">
      <c r="A1047" s="273" t="s">
        <v>2157</v>
      </c>
      <c r="B1047" s="276"/>
      <c r="C1047" s="277" t="s">
        <v>254</v>
      </c>
      <c r="D1047" s="129"/>
      <c r="E1047" s="127">
        <v>121073.47200000001</v>
      </c>
      <c r="F1047" s="75"/>
      <c r="G1047" s="341"/>
      <c r="H1047" s="341"/>
      <c r="I1047" s="1"/>
      <c r="J1047" s="1"/>
      <c r="K1047" s="1"/>
      <c r="L1047" s="1"/>
      <c r="M1047" s="1"/>
    </row>
    <row r="1048" spans="1:13" x14ac:dyDescent="0.2">
      <c r="A1048" s="273" t="s">
        <v>2158</v>
      </c>
      <c r="B1048" s="274"/>
      <c r="C1048" s="275" t="s">
        <v>662</v>
      </c>
      <c r="D1048" s="274" t="s">
        <v>86</v>
      </c>
      <c r="E1048" s="127">
        <v>367048.11040000001</v>
      </c>
      <c r="F1048" s="75"/>
      <c r="G1048" s="341"/>
      <c r="H1048" s="341"/>
      <c r="I1048" s="1"/>
      <c r="J1048" s="1"/>
      <c r="K1048" s="1"/>
      <c r="L1048" s="1"/>
      <c r="M1048" s="1"/>
    </row>
    <row r="1049" spans="1:13" x14ac:dyDescent="0.2">
      <c r="A1049" s="273" t="s">
        <v>2159</v>
      </c>
      <c r="B1049" s="274"/>
      <c r="C1049" s="278" t="s">
        <v>663</v>
      </c>
      <c r="D1049" s="279"/>
      <c r="E1049" s="127">
        <v>230039.5968</v>
      </c>
      <c r="F1049" s="75"/>
      <c r="G1049" s="341"/>
      <c r="H1049" s="341"/>
      <c r="I1049" s="1"/>
      <c r="J1049" s="1"/>
      <c r="K1049" s="1"/>
      <c r="L1049" s="1"/>
      <c r="M1049" s="1"/>
    </row>
    <row r="1050" spans="1:13" x14ac:dyDescent="0.2">
      <c r="A1050" s="273" t="s">
        <v>2160</v>
      </c>
      <c r="B1050" s="274"/>
      <c r="C1050" s="275" t="s">
        <v>402</v>
      </c>
      <c r="D1050" s="274" t="s">
        <v>86</v>
      </c>
      <c r="E1050" s="127">
        <v>273916.92</v>
      </c>
      <c r="F1050" s="75"/>
      <c r="G1050" s="341"/>
      <c r="H1050" s="341"/>
      <c r="I1050" s="1"/>
      <c r="J1050" s="1"/>
      <c r="K1050" s="1"/>
      <c r="L1050" s="1"/>
      <c r="M1050" s="1"/>
    </row>
    <row r="1051" spans="1:13" x14ac:dyDescent="0.2">
      <c r="A1051" s="273" t="s">
        <v>2161</v>
      </c>
      <c r="B1051" s="274"/>
      <c r="C1051" s="275" t="s">
        <v>664</v>
      </c>
      <c r="D1051" s="274" t="s">
        <v>86</v>
      </c>
      <c r="E1051" s="127">
        <v>134219.00959999999</v>
      </c>
      <c r="F1051" s="75"/>
      <c r="G1051" s="341"/>
      <c r="H1051" s="341"/>
      <c r="I1051" s="1"/>
      <c r="J1051" s="1"/>
      <c r="K1051" s="1"/>
      <c r="L1051" s="1"/>
      <c r="M1051" s="1"/>
    </row>
    <row r="1052" spans="1:13" x14ac:dyDescent="0.2">
      <c r="A1052" s="273" t="s">
        <v>2162</v>
      </c>
      <c r="B1052" s="274"/>
      <c r="C1052" s="275" t="s">
        <v>665</v>
      </c>
      <c r="D1052" s="274" t="s">
        <v>86</v>
      </c>
      <c r="E1052" s="127">
        <v>84914.526400000002</v>
      </c>
      <c r="F1052" s="75"/>
      <c r="G1052" s="341"/>
      <c r="H1052" s="341"/>
      <c r="I1052" s="1"/>
      <c r="J1052" s="1"/>
      <c r="K1052" s="1"/>
      <c r="L1052" s="1"/>
      <c r="M1052" s="1"/>
    </row>
    <row r="1053" spans="1:13" x14ac:dyDescent="0.2">
      <c r="A1053" s="273" t="s">
        <v>2163</v>
      </c>
      <c r="B1053" s="276"/>
      <c r="C1053" s="277" t="s">
        <v>283</v>
      </c>
      <c r="D1053" s="129" t="s">
        <v>86</v>
      </c>
      <c r="E1053" s="127">
        <v>54483.062400000003</v>
      </c>
      <c r="F1053" s="75"/>
      <c r="G1053" s="341"/>
      <c r="H1053" s="341"/>
      <c r="I1053" s="1"/>
      <c r="J1053" s="1"/>
      <c r="K1053" s="1"/>
      <c r="L1053" s="1"/>
      <c r="M1053" s="1"/>
    </row>
    <row r="1054" spans="1:13" x14ac:dyDescent="0.2">
      <c r="A1054" s="273" t="s">
        <v>2164</v>
      </c>
      <c r="B1054" s="274"/>
      <c r="C1054" s="275" t="s">
        <v>666</v>
      </c>
      <c r="D1054" s="274" t="s">
        <v>86</v>
      </c>
      <c r="E1054" s="127">
        <v>75326.731199999995</v>
      </c>
      <c r="F1054" s="75"/>
      <c r="G1054" s="341"/>
      <c r="H1054" s="341"/>
      <c r="I1054" s="1"/>
      <c r="J1054" s="1"/>
      <c r="K1054" s="1"/>
      <c r="L1054" s="1"/>
      <c r="M1054" s="1"/>
    </row>
    <row r="1055" spans="1:13" x14ac:dyDescent="0.2">
      <c r="A1055" s="273" t="s">
        <v>2165</v>
      </c>
      <c r="B1055" s="274"/>
      <c r="C1055" s="275" t="s">
        <v>667</v>
      </c>
      <c r="D1055" s="274" t="s">
        <v>712</v>
      </c>
      <c r="E1055" s="127">
        <v>30131.142400000001</v>
      </c>
      <c r="F1055" s="75"/>
      <c r="G1055" s="341"/>
      <c r="H1055" s="341"/>
      <c r="I1055" s="1"/>
      <c r="J1055" s="1"/>
      <c r="K1055" s="1"/>
      <c r="L1055" s="1"/>
      <c r="M1055" s="1"/>
    </row>
    <row r="1056" spans="1:13" x14ac:dyDescent="0.2">
      <c r="A1056" s="273" t="s">
        <v>2166</v>
      </c>
      <c r="B1056" s="129"/>
      <c r="C1056" s="277" t="s">
        <v>711</v>
      </c>
      <c r="D1056" s="274" t="s">
        <v>86</v>
      </c>
      <c r="E1056" s="127">
        <v>484293.88800000004</v>
      </c>
      <c r="F1056" s="75"/>
      <c r="G1056" s="341"/>
      <c r="H1056" s="341"/>
      <c r="I1056" s="1"/>
      <c r="J1056" s="1"/>
      <c r="K1056" s="1"/>
      <c r="L1056" s="1"/>
      <c r="M1056" s="1"/>
    </row>
    <row r="1057" spans="1:13" x14ac:dyDescent="0.2">
      <c r="A1057" s="273" t="s">
        <v>2167</v>
      </c>
      <c r="B1057" s="129"/>
      <c r="C1057" s="277" t="s">
        <v>710</v>
      </c>
      <c r="D1057" s="274" t="s">
        <v>86</v>
      </c>
      <c r="E1057" s="127">
        <v>665904.09600000002</v>
      </c>
      <c r="F1057" s="75"/>
      <c r="G1057" s="341"/>
      <c r="H1057" s="341"/>
      <c r="I1057" s="1"/>
      <c r="J1057" s="1"/>
      <c r="K1057" s="1"/>
      <c r="L1057" s="1"/>
      <c r="M1057" s="1"/>
    </row>
    <row r="1058" spans="1:13" x14ac:dyDescent="0.2">
      <c r="A1058" s="273" t="s">
        <v>2168</v>
      </c>
      <c r="B1058" s="274"/>
      <c r="C1058" s="278" t="s">
        <v>668</v>
      </c>
      <c r="D1058" s="279"/>
      <c r="E1058" s="127">
        <v>6053.6736000000001</v>
      </c>
      <c r="F1058" s="75"/>
      <c r="G1058" s="341"/>
      <c r="H1058" s="341"/>
      <c r="I1058" s="1"/>
      <c r="J1058" s="1"/>
      <c r="K1058" s="1"/>
      <c r="L1058" s="1"/>
      <c r="M1058" s="1"/>
    </row>
    <row r="1059" spans="1:13" x14ac:dyDescent="0.2">
      <c r="A1059" s="273" t="s">
        <v>2169</v>
      </c>
      <c r="B1059" s="274"/>
      <c r="C1059" s="278" t="s">
        <v>669</v>
      </c>
      <c r="D1059" s="279"/>
      <c r="E1059" s="127">
        <v>13621.328</v>
      </c>
      <c r="F1059" s="75"/>
      <c r="G1059" s="341"/>
      <c r="H1059" s="341"/>
      <c r="I1059" s="1"/>
      <c r="J1059" s="1"/>
      <c r="K1059" s="1"/>
      <c r="L1059" s="1"/>
      <c r="M1059" s="1"/>
    </row>
    <row r="1060" spans="1:13" x14ac:dyDescent="0.2">
      <c r="A1060" s="273" t="s">
        <v>2170</v>
      </c>
      <c r="B1060" s="274"/>
      <c r="C1060" s="278" t="s">
        <v>670</v>
      </c>
      <c r="D1060" s="279"/>
      <c r="E1060" s="127">
        <v>3087373.5359999998</v>
      </c>
      <c r="F1060" s="75"/>
      <c r="G1060" s="341"/>
      <c r="H1060" s="341"/>
      <c r="I1060" s="1"/>
      <c r="J1060" s="1"/>
      <c r="K1060" s="1"/>
      <c r="L1060" s="1"/>
      <c r="M1060" s="1"/>
    </row>
    <row r="1061" spans="1:13" x14ac:dyDescent="0.2">
      <c r="A1061" s="273" t="s">
        <v>2171</v>
      </c>
      <c r="B1061" s="274"/>
      <c r="C1061" s="278" t="s">
        <v>671</v>
      </c>
      <c r="D1061" s="279"/>
      <c r="E1061" s="127">
        <v>339005.72159999999</v>
      </c>
      <c r="F1061" s="75"/>
      <c r="G1061" s="341"/>
      <c r="H1061" s="341"/>
      <c r="I1061" s="1"/>
      <c r="J1061" s="1"/>
      <c r="K1061" s="1"/>
      <c r="L1061" s="1"/>
      <c r="M1061" s="1"/>
    </row>
    <row r="1062" spans="1:13" x14ac:dyDescent="0.2">
      <c r="A1062" s="273" t="s">
        <v>2172</v>
      </c>
      <c r="B1062" s="274"/>
      <c r="C1062" s="275" t="s">
        <v>672</v>
      </c>
      <c r="D1062" s="274" t="s">
        <v>86</v>
      </c>
      <c r="E1062" s="127">
        <v>194481.29440000001</v>
      </c>
      <c r="F1062" s="75"/>
      <c r="G1062" s="341"/>
      <c r="H1062" s="341"/>
      <c r="I1062" s="1"/>
      <c r="J1062" s="1"/>
      <c r="K1062" s="1"/>
      <c r="L1062" s="1"/>
      <c r="M1062" s="1"/>
    </row>
    <row r="1063" spans="1:13" ht="25.5" x14ac:dyDescent="0.2">
      <c r="A1063" s="273" t="s">
        <v>2173</v>
      </c>
      <c r="B1063" s="276"/>
      <c r="C1063" s="277" t="s">
        <v>171</v>
      </c>
      <c r="D1063" s="129" t="s">
        <v>86</v>
      </c>
      <c r="E1063" s="127">
        <v>447971.84639999998</v>
      </c>
      <c r="F1063" s="75"/>
      <c r="G1063" s="341"/>
      <c r="H1063" s="341"/>
      <c r="I1063" s="1"/>
      <c r="J1063" s="1"/>
      <c r="K1063" s="1"/>
      <c r="L1063" s="1"/>
      <c r="M1063" s="1"/>
    </row>
    <row r="1064" spans="1:13" x14ac:dyDescent="0.2">
      <c r="A1064" s="273" t="s">
        <v>2174</v>
      </c>
      <c r="B1064" s="274"/>
      <c r="C1064" s="278" t="s">
        <v>673</v>
      </c>
      <c r="D1064" s="279"/>
      <c r="E1064" s="127">
        <v>205824.90239999999</v>
      </c>
      <c r="F1064" s="75"/>
      <c r="G1064" s="341"/>
      <c r="H1064" s="341"/>
      <c r="I1064" s="1"/>
      <c r="J1064" s="1"/>
      <c r="K1064" s="1"/>
      <c r="L1064" s="1"/>
      <c r="M1064" s="1"/>
    </row>
    <row r="1065" spans="1:13" ht="25.5" x14ac:dyDescent="0.2">
      <c r="A1065" s="273" t="s">
        <v>2175</v>
      </c>
      <c r="B1065" s="274"/>
      <c r="C1065" s="278" t="s">
        <v>674</v>
      </c>
      <c r="D1065" s="279"/>
      <c r="E1065" s="127">
        <v>435864.49920000002</v>
      </c>
      <c r="F1065" s="75"/>
      <c r="G1065" s="341"/>
      <c r="H1065" s="341"/>
      <c r="I1065" s="1"/>
      <c r="J1065" s="1"/>
      <c r="K1065" s="1"/>
      <c r="L1065" s="1"/>
      <c r="M1065" s="1"/>
    </row>
    <row r="1066" spans="1:13" x14ac:dyDescent="0.2">
      <c r="A1066" s="273" t="s">
        <v>2176</v>
      </c>
      <c r="B1066" s="276"/>
      <c r="C1066" s="277" t="s">
        <v>351</v>
      </c>
      <c r="D1066" s="129" t="s">
        <v>174</v>
      </c>
      <c r="E1066" s="127">
        <v>26636.388800000001</v>
      </c>
      <c r="F1066" s="75"/>
      <c r="G1066" s="341"/>
      <c r="H1066" s="341"/>
      <c r="I1066" s="1"/>
      <c r="J1066" s="1"/>
      <c r="K1066" s="1"/>
      <c r="L1066" s="1"/>
      <c r="M1066" s="1"/>
    </row>
    <row r="1067" spans="1:13" x14ac:dyDescent="0.2">
      <c r="A1067" s="273" t="s">
        <v>2177</v>
      </c>
      <c r="B1067" s="274"/>
      <c r="C1067" s="278" t="s">
        <v>675</v>
      </c>
      <c r="D1067" s="279"/>
      <c r="E1067" s="127">
        <v>750655.52639999997</v>
      </c>
      <c r="F1067" s="75"/>
      <c r="G1067" s="341"/>
      <c r="H1067" s="341"/>
      <c r="I1067" s="1"/>
      <c r="J1067" s="1"/>
      <c r="K1067" s="1"/>
      <c r="L1067" s="1"/>
      <c r="M1067" s="1"/>
    </row>
    <row r="1068" spans="1:13" x14ac:dyDescent="0.2">
      <c r="A1068" s="273" t="s">
        <v>2178</v>
      </c>
      <c r="B1068" s="274"/>
      <c r="C1068" s="278" t="s">
        <v>676</v>
      </c>
      <c r="D1068" s="279"/>
      <c r="E1068" s="127">
        <v>133180.8192</v>
      </c>
      <c r="F1068" s="75"/>
      <c r="G1068" s="341"/>
      <c r="H1068" s="341"/>
      <c r="I1068" s="1"/>
      <c r="J1068" s="1"/>
      <c r="K1068" s="1"/>
      <c r="L1068" s="1"/>
      <c r="M1068" s="1"/>
    </row>
    <row r="1069" spans="1:13" x14ac:dyDescent="0.2">
      <c r="A1069" s="273" t="s">
        <v>2179</v>
      </c>
      <c r="B1069" s="274"/>
      <c r="C1069" s="278" t="s">
        <v>497</v>
      </c>
      <c r="D1069" s="279"/>
      <c r="E1069" s="127">
        <v>133180.8192</v>
      </c>
      <c r="F1069" s="75"/>
      <c r="G1069" s="341"/>
      <c r="H1069" s="341"/>
      <c r="I1069" s="1"/>
      <c r="J1069" s="1"/>
      <c r="K1069" s="1"/>
      <c r="L1069" s="1"/>
      <c r="M1069" s="1"/>
    </row>
    <row r="1070" spans="1:13" x14ac:dyDescent="0.2">
      <c r="A1070" s="273" t="s">
        <v>2180</v>
      </c>
      <c r="B1070" s="274"/>
      <c r="C1070" s="275" t="s">
        <v>677</v>
      </c>
      <c r="D1070" s="274" t="s">
        <v>86</v>
      </c>
      <c r="E1070" s="127">
        <v>253372.448</v>
      </c>
      <c r="F1070" s="75"/>
      <c r="G1070" s="341"/>
      <c r="H1070" s="341"/>
      <c r="I1070" s="1"/>
      <c r="J1070" s="1"/>
      <c r="K1070" s="1"/>
      <c r="L1070" s="1"/>
      <c r="M1070" s="1"/>
    </row>
    <row r="1071" spans="1:13" x14ac:dyDescent="0.2">
      <c r="A1071" s="273" t="s">
        <v>2181</v>
      </c>
      <c r="B1071" s="274"/>
      <c r="C1071" s="275" t="s">
        <v>678</v>
      </c>
      <c r="D1071" s="274" t="s">
        <v>86</v>
      </c>
      <c r="E1071" s="127">
        <v>410874.81760000001</v>
      </c>
      <c r="F1071" s="75"/>
      <c r="G1071" s="341"/>
      <c r="H1071" s="341"/>
      <c r="I1071" s="1"/>
      <c r="J1071" s="1"/>
      <c r="K1071" s="1"/>
      <c r="L1071" s="1"/>
      <c r="M1071" s="1"/>
    </row>
    <row r="1072" spans="1:13" x14ac:dyDescent="0.2">
      <c r="A1072" s="273" t="s">
        <v>2182</v>
      </c>
      <c r="B1072" s="274"/>
      <c r="C1072" s="278" t="s">
        <v>330</v>
      </c>
      <c r="D1072" s="279"/>
      <c r="E1072" s="127">
        <v>193717.5552</v>
      </c>
      <c r="F1072" s="75"/>
      <c r="G1072" s="341"/>
      <c r="H1072" s="341"/>
      <c r="I1072" s="1"/>
      <c r="J1072" s="1"/>
      <c r="K1072" s="1"/>
      <c r="L1072" s="1"/>
      <c r="M1072" s="1"/>
    </row>
    <row r="1073" spans="1:13" x14ac:dyDescent="0.2">
      <c r="A1073" s="273" t="s">
        <v>2183</v>
      </c>
      <c r="B1073" s="274"/>
      <c r="C1073" s="275" t="s">
        <v>360</v>
      </c>
      <c r="D1073" s="274" t="s">
        <v>86</v>
      </c>
      <c r="E1073" s="127">
        <v>6847.7824000000001</v>
      </c>
      <c r="F1073" s="75"/>
      <c r="G1073" s="341"/>
      <c r="H1073" s="341"/>
      <c r="I1073" s="1"/>
      <c r="J1073" s="1"/>
      <c r="K1073" s="1"/>
      <c r="L1073" s="1"/>
      <c r="M1073" s="1"/>
    </row>
    <row r="1074" spans="1:13" x14ac:dyDescent="0.2">
      <c r="A1074" s="273" t="s">
        <v>2184</v>
      </c>
      <c r="B1074" s="274"/>
      <c r="C1074" s="275" t="s">
        <v>361</v>
      </c>
      <c r="D1074" s="274" t="s">
        <v>86</v>
      </c>
      <c r="E1074" s="127">
        <v>4108.8944000000001</v>
      </c>
      <c r="F1074" s="75"/>
      <c r="G1074" s="341"/>
      <c r="H1074" s="341"/>
      <c r="I1074" s="1"/>
      <c r="J1074" s="1"/>
      <c r="K1074" s="1"/>
      <c r="L1074" s="1"/>
      <c r="M1074" s="1"/>
    </row>
    <row r="1075" spans="1:13" x14ac:dyDescent="0.2">
      <c r="A1075" s="273" t="s">
        <v>2185</v>
      </c>
      <c r="B1075" s="274"/>
      <c r="C1075" s="275" t="s">
        <v>679</v>
      </c>
      <c r="D1075" s="274" t="s">
        <v>86</v>
      </c>
      <c r="E1075" s="127">
        <v>657399.48320000002</v>
      </c>
      <c r="F1075" s="75"/>
      <c r="G1075" s="341"/>
      <c r="H1075" s="341"/>
      <c r="I1075" s="1"/>
      <c r="J1075" s="1"/>
      <c r="K1075" s="1"/>
      <c r="L1075" s="1"/>
      <c r="M1075" s="1"/>
    </row>
    <row r="1076" spans="1:13" x14ac:dyDescent="0.2">
      <c r="A1076" s="273" t="s">
        <v>2186</v>
      </c>
      <c r="B1076" s="274"/>
      <c r="C1076" s="278" t="s">
        <v>680</v>
      </c>
      <c r="D1076" s="279"/>
      <c r="E1076" s="127">
        <v>14529.0416</v>
      </c>
      <c r="F1076" s="75"/>
      <c r="G1076" s="341"/>
      <c r="H1076" s="341"/>
      <c r="I1076" s="1"/>
      <c r="J1076" s="1"/>
      <c r="K1076" s="1"/>
      <c r="L1076" s="1"/>
      <c r="M1076" s="1"/>
    </row>
    <row r="1077" spans="1:13" x14ac:dyDescent="0.2">
      <c r="A1077" s="273" t="s">
        <v>2187</v>
      </c>
      <c r="B1077" s="274"/>
      <c r="C1077" s="275" t="s">
        <v>681</v>
      </c>
      <c r="D1077" s="274" t="s">
        <v>86</v>
      </c>
      <c r="E1077" s="127">
        <v>940903.0736</v>
      </c>
      <c r="F1077" s="75"/>
      <c r="G1077" s="341"/>
      <c r="H1077" s="341"/>
      <c r="I1077" s="1"/>
      <c r="J1077" s="1"/>
      <c r="K1077" s="1"/>
      <c r="L1077" s="1"/>
      <c r="M1077" s="1"/>
    </row>
    <row r="1078" spans="1:13" x14ac:dyDescent="0.2">
      <c r="A1078" s="273" t="s">
        <v>2188</v>
      </c>
      <c r="B1078" s="274"/>
      <c r="C1078" s="275" t="s">
        <v>681</v>
      </c>
      <c r="D1078" s="274" t="s">
        <v>86</v>
      </c>
      <c r="E1078" s="127">
        <v>940903.0736</v>
      </c>
      <c r="F1078" s="75"/>
      <c r="G1078" s="341"/>
      <c r="H1078" s="341"/>
      <c r="I1078" s="1"/>
      <c r="J1078" s="1"/>
      <c r="K1078" s="1"/>
      <c r="L1078" s="1"/>
      <c r="M1078" s="1"/>
    </row>
    <row r="1079" spans="1:13" x14ac:dyDescent="0.2">
      <c r="A1079" s="273" t="s">
        <v>2189</v>
      </c>
      <c r="B1079" s="129"/>
      <c r="C1079" s="277" t="s">
        <v>709</v>
      </c>
      <c r="D1079" s="274" t="s">
        <v>86</v>
      </c>
      <c r="E1079" s="127">
        <v>1152619.6784000001</v>
      </c>
      <c r="F1079" s="75"/>
      <c r="G1079" s="341"/>
      <c r="H1079" s="341"/>
      <c r="I1079" s="1"/>
      <c r="J1079" s="1"/>
      <c r="K1079" s="1"/>
      <c r="L1079" s="1"/>
      <c r="M1079" s="1"/>
    </row>
    <row r="1080" spans="1:13" x14ac:dyDescent="0.2">
      <c r="A1080" s="280" t="s">
        <v>2190</v>
      </c>
      <c r="B1080" s="281"/>
      <c r="C1080" s="282" t="s">
        <v>682</v>
      </c>
      <c r="D1080" s="281" t="s">
        <v>86</v>
      </c>
      <c r="E1080" s="127">
        <v>3544304.4144000001</v>
      </c>
      <c r="F1080" s="75"/>
      <c r="G1080" s="341"/>
      <c r="H1080" s="341"/>
      <c r="I1080" s="1"/>
      <c r="J1080" s="1"/>
      <c r="K1080" s="1"/>
      <c r="L1080" s="1"/>
      <c r="M1080" s="1"/>
    </row>
    <row r="1081" spans="1:13" x14ac:dyDescent="0.2">
      <c r="A1081" s="273" t="s">
        <v>2191</v>
      </c>
      <c r="B1081" s="283"/>
      <c r="C1081" s="284" t="s">
        <v>2192</v>
      </c>
      <c r="D1081" s="283" t="s">
        <v>86</v>
      </c>
      <c r="E1081" s="127">
        <v>145568.24160000001</v>
      </c>
      <c r="F1081" s="75"/>
      <c r="G1081" s="341"/>
      <c r="H1081" s="341"/>
      <c r="I1081" s="1"/>
      <c r="J1081" s="1"/>
      <c r="K1081" s="1"/>
      <c r="L1081" s="1"/>
      <c r="M1081" s="1"/>
    </row>
    <row r="1082" spans="1:13" x14ac:dyDescent="0.2">
      <c r="A1082" s="273" t="s">
        <v>2193</v>
      </c>
      <c r="B1082" s="283"/>
      <c r="C1082" s="284" t="s">
        <v>2194</v>
      </c>
      <c r="D1082" s="283" t="s">
        <v>86</v>
      </c>
      <c r="E1082" s="127">
        <v>20237862.767999999</v>
      </c>
      <c r="F1082" s="75"/>
      <c r="G1082" s="341"/>
      <c r="H1082" s="341"/>
      <c r="I1082" s="1"/>
      <c r="J1082" s="1"/>
      <c r="K1082" s="1"/>
      <c r="L1082" s="1"/>
      <c r="M1082" s="1"/>
    </row>
    <row r="1083" spans="1:13" x14ac:dyDescent="0.2">
      <c r="A1083" s="273" t="s">
        <v>2195</v>
      </c>
      <c r="B1083" s="283"/>
      <c r="C1083" s="284" t="s">
        <v>1798</v>
      </c>
      <c r="D1083" s="283" t="s">
        <v>86</v>
      </c>
      <c r="E1083" s="127">
        <v>449920</v>
      </c>
      <c r="F1083" s="75"/>
      <c r="G1083" s="341"/>
      <c r="H1083" s="341"/>
      <c r="I1083" s="1"/>
      <c r="J1083" s="1"/>
      <c r="K1083" s="1"/>
      <c r="L1083" s="1"/>
      <c r="M1083" s="1"/>
    </row>
    <row r="1084" spans="1:13" x14ac:dyDescent="0.2">
      <c r="A1084" s="280" t="s">
        <v>2196</v>
      </c>
      <c r="B1084" s="283"/>
      <c r="C1084" s="284" t="s">
        <v>2197</v>
      </c>
      <c r="D1084" s="283" t="s">
        <v>86</v>
      </c>
      <c r="E1084" s="127">
        <v>16329.8464</v>
      </c>
      <c r="F1084" s="75"/>
      <c r="G1084" s="341"/>
      <c r="H1084" s="341"/>
      <c r="I1084" s="1"/>
      <c r="J1084" s="1"/>
      <c r="K1084" s="1"/>
      <c r="L1084" s="1"/>
      <c r="M1084" s="1"/>
    </row>
    <row r="1085" spans="1:13" x14ac:dyDescent="0.2">
      <c r="A1085" s="273" t="s">
        <v>2198</v>
      </c>
      <c r="B1085" s="283"/>
      <c r="C1085" s="284" t="s">
        <v>2199</v>
      </c>
      <c r="D1085" s="283" t="s">
        <v>86</v>
      </c>
      <c r="E1085" s="127">
        <v>8031.0720000000001</v>
      </c>
      <c r="F1085" s="75"/>
      <c r="G1085" s="341"/>
      <c r="H1085" s="341"/>
      <c r="I1085" s="1"/>
      <c r="J1085" s="1"/>
      <c r="K1085" s="1"/>
      <c r="L1085" s="1"/>
      <c r="M1085" s="1"/>
    </row>
    <row r="1086" spans="1:13" x14ac:dyDescent="0.2">
      <c r="A1086" s="273" t="s">
        <v>2200</v>
      </c>
      <c r="B1086" s="283"/>
      <c r="C1086" s="284" t="s">
        <v>2199</v>
      </c>
      <c r="D1086" s="283" t="s">
        <v>86</v>
      </c>
      <c r="E1086" s="127">
        <v>14991.3344</v>
      </c>
      <c r="F1086" s="75"/>
      <c r="G1086" s="341"/>
      <c r="H1086" s="341"/>
      <c r="I1086" s="1"/>
      <c r="J1086" s="1"/>
      <c r="K1086" s="1"/>
      <c r="L1086" s="1"/>
      <c r="M1086" s="1"/>
    </row>
    <row r="1087" spans="1:13" x14ac:dyDescent="0.2">
      <c r="A1087" s="273" t="s">
        <v>2201</v>
      </c>
      <c r="B1087" s="283"/>
      <c r="C1087" s="284" t="s">
        <v>2202</v>
      </c>
      <c r="D1087" s="283" t="s">
        <v>86</v>
      </c>
      <c r="E1087" s="127">
        <v>3747.8335999999999</v>
      </c>
      <c r="F1087" s="75"/>
      <c r="G1087" s="341"/>
      <c r="H1087" s="341"/>
      <c r="I1087" s="1"/>
      <c r="J1087" s="1"/>
      <c r="K1087" s="1"/>
      <c r="L1087" s="1"/>
      <c r="M1087" s="1"/>
    </row>
    <row r="1088" spans="1:13" x14ac:dyDescent="0.2">
      <c r="A1088" s="280" t="s">
        <v>2203</v>
      </c>
      <c r="B1088" s="283"/>
      <c r="C1088" s="284" t="s">
        <v>2202</v>
      </c>
      <c r="D1088" s="283" t="s">
        <v>86</v>
      </c>
      <c r="E1088" s="127">
        <v>4550.9408000000003</v>
      </c>
      <c r="F1088" s="75"/>
      <c r="G1088" s="341"/>
      <c r="H1088" s="341"/>
      <c r="I1088" s="1"/>
      <c r="J1088" s="1"/>
      <c r="K1088" s="1"/>
      <c r="L1088" s="1"/>
      <c r="M1088" s="1"/>
    </row>
    <row r="1089" spans="1:13" x14ac:dyDescent="0.2">
      <c r="A1089" s="273" t="s">
        <v>2204</v>
      </c>
      <c r="B1089" s="283"/>
      <c r="C1089" s="284" t="s">
        <v>2205</v>
      </c>
      <c r="D1089" s="283" t="s">
        <v>86</v>
      </c>
      <c r="E1089" s="127">
        <v>1366353.0496</v>
      </c>
      <c r="F1089" s="75"/>
      <c r="G1089" s="341"/>
      <c r="H1089" s="341"/>
      <c r="I1089" s="1"/>
      <c r="J1089" s="1"/>
      <c r="K1089" s="1"/>
      <c r="L1089" s="1"/>
      <c r="M1089" s="1"/>
    </row>
    <row r="1090" spans="1:13" x14ac:dyDescent="0.2">
      <c r="A1090" s="273" t="s">
        <v>2206</v>
      </c>
      <c r="B1090" s="283"/>
      <c r="C1090" s="284" t="s">
        <v>2205</v>
      </c>
      <c r="D1090" s="283" t="s">
        <v>86</v>
      </c>
      <c r="E1090" s="127">
        <v>1461655.1040000001</v>
      </c>
      <c r="F1090" s="75"/>
      <c r="G1090" s="341"/>
      <c r="H1090" s="341"/>
      <c r="I1090" s="1"/>
      <c r="J1090" s="1"/>
      <c r="K1090" s="1"/>
      <c r="L1090" s="1"/>
      <c r="M1090" s="1"/>
    </row>
    <row r="1091" spans="1:13" x14ac:dyDescent="0.2">
      <c r="A1091" s="273" t="s">
        <v>2207</v>
      </c>
      <c r="B1091" s="283"/>
      <c r="C1091" s="284" t="s">
        <v>816</v>
      </c>
      <c r="D1091" s="283" t="s">
        <v>86</v>
      </c>
      <c r="E1091" s="127">
        <v>27305.644800000002</v>
      </c>
      <c r="F1091" s="75"/>
      <c r="G1091" s="341"/>
      <c r="H1091" s="341"/>
      <c r="I1091" s="1"/>
      <c r="J1091" s="1"/>
      <c r="K1091" s="1"/>
      <c r="L1091" s="1"/>
      <c r="M1091" s="1"/>
    </row>
    <row r="1092" spans="1:13" x14ac:dyDescent="0.2">
      <c r="A1092" s="280" t="s">
        <v>2208</v>
      </c>
      <c r="B1092" s="283"/>
      <c r="C1092" s="284" t="s">
        <v>2209</v>
      </c>
      <c r="D1092" s="283" t="s">
        <v>86</v>
      </c>
      <c r="E1092" s="127">
        <v>20613.084800000001</v>
      </c>
      <c r="F1092" s="75"/>
      <c r="G1092" s="341"/>
      <c r="H1092" s="341"/>
      <c r="I1092" s="1"/>
      <c r="J1092" s="1"/>
      <c r="K1092" s="1"/>
      <c r="L1092" s="1"/>
      <c r="M1092" s="1"/>
    </row>
    <row r="1093" spans="1:13" x14ac:dyDescent="0.2">
      <c r="A1093" s="273" t="s">
        <v>2210</v>
      </c>
      <c r="B1093" s="283"/>
      <c r="C1093" s="284" t="s">
        <v>2211</v>
      </c>
      <c r="D1093" s="283" t="s">
        <v>86</v>
      </c>
      <c r="E1093" s="127">
        <v>446795.30560000002</v>
      </c>
      <c r="F1093" s="75"/>
      <c r="G1093" s="341"/>
      <c r="H1093" s="341"/>
      <c r="I1093" s="1"/>
      <c r="J1093" s="1"/>
      <c r="K1093" s="1"/>
      <c r="L1093" s="1"/>
      <c r="M1093" s="1"/>
    </row>
    <row r="1094" spans="1:13" x14ac:dyDescent="0.2">
      <c r="A1094" s="273" t="s">
        <v>2212</v>
      </c>
      <c r="B1094" s="283"/>
      <c r="C1094" s="284" t="s">
        <v>2213</v>
      </c>
      <c r="D1094" s="283" t="s">
        <v>86</v>
      </c>
      <c r="E1094" s="127">
        <v>7989128.2080000006</v>
      </c>
      <c r="F1094" s="75"/>
      <c r="G1094" s="341"/>
      <c r="H1094" s="341"/>
      <c r="I1094" s="1"/>
      <c r="J1094" s="1"/>
      <c r="K1094" s="1"/>
      <c r="L1094" s="1"/>
      <c r="M1094" s="1"/>
    </row>
    <row r="1095" spans="1:13" x14ac:dyDescent="0.2">
      <c r="A1095" s="273" t="s">
        <v>2214</v>
      </c>
      <c r="B1095" s="283"/>
      <c r="C1095" s="284" t="s">
        <v>2215</v>
      </c>
      <c r="D1095" s="283" t="s">
        <v>86</v>
      </c>
      <c r="E1095" s="127">
        <v>61716.6512</v>
      </c>
      <c r="F1095" s="75"/>
      <c r="G1095" s="341"/>
      <c r="H1095" s="341"/>
      <c r="I1095" s="1"/>
      <c r="J1095" s="1"/>
      <c r="K1095" s="1"/>
      <c r="L1095" s="1"/>
      <c r="M1095" s="1"/>
    </row>
    <row r="1096" spans="1:13" x14ac:dyDescent="0.2">
      <c r="A1096" s="280" t="s">
        <v>2216</v>
      </c>
      <c r="B1096" s="283"/>
      <c r="C1096" s="284" t="s">
        <v>2202</v>
      </c>
      <c r="D1096" s="283" t="s">
        <v>86</v>
      </c>
      <c r="E1096" s="127">
        <v>4818.6432000000004</v>
      </c>
      <c r="F1096" s="75"/>
      <c r="G1096" s="341"/>
      <c r="H1096" s="341"/>
      <c r="I1096" s="1"/>
      <c r="J1096" s="1"/>
      <c r="K1096" s="1"/>
      <c r="L1096" s="1"/>
      <c r="M1096" s="1"/>
    </row>
    <row r="1097" spans="1:13" x14ac:dyDescent="0.2">
      <c r="A1097" s="273" t="s">
        <v>2217</v>
      </c>
      <c r="B1097" s="283"/>
      <c r="C1097" s="284" t="s">
        <v>816</v>
      </c>
      <c r="D1097" s="283" t="s">
        <v>86</v>
      </c>
      <c r="E1097" s="127">
        <v>547183.70559999999</v>
      </c>
      <c r="F1097" s="75"/>
      <c r="G1097" s="341"/>
      <c r="H1097" s="341"/>
      <c r="I1097" s="1"/>
      <c r="J1097" s="1"/>
      <c r="K1097" s="1"/>
      <c r="L1097" s="1"/>
      <c r="M1097" s="1"/>
    </row>
    <row r="1098" spans="1:13" x14ac:dyDescent="0.2">
      <c r="A1098" s="273" t="s">
        <v>2218</v>
      </c>
      <c r="B1098" s="283"/>
      <c r="C1098" s="284" t="s">
        <v>2209</v>
      </c>
      <c r="D1098" s="283" t="s">
        <v>86</v>
      </c>
      <c r="E1098" s="127">
        <v>14991.3344</v>
      </c>
      <c r="F1098" s="75"/>
      <c r="G1098" s="341"/>
      <c r="H1098" s="341"/>
      <c r="I1098" s="1"/>
      <c r="J1098" s="1"/>
      <c r="K1098" s="1"/>
      <c r="L1098" s="1"/>
      <c r="M1098" s="1"/>
    </row>
    <row r="1099" spans="1:13" x14ac:dyDescent="0.2">
      <c r="A1099" s="273" t="s">
        <v>2219</v>
      </c>
      <c r="B1099" s="283"/>
      <c r="C1099" s="284" t="s">
        <v>2220</v>
      </c>
      <c r="D1099" s="283" t="s">
        <v>86</v>
      </c>
      <c r="E1099" s="127">
        <v>27734.193600000002</v>
      </c>
      <c r="F1099" s="75"/>
      <c r="G1099" s="341"/>
      <c r="H1099" s="341"/>
      <c r="I1099" s="1"/>
      <c r="J1099" s="1"/>
      <c r="K1099" s="1"/>
      <c r="L1099" s="1"/>
      <c r="M1099" s="1"/>
    </row>
    <row r="1100" spans="1:13" x14ac:dyDescent="0.2">
      <c r="A1100" s="280" t="s">
        <v>2221</v>
      </c>
      <c r="B1100" s="283"/>
      <c r="C1100" s="284" t="s">
        <v>2222</v>
      </c>
      <c r="D1100" s="283" t="s">
        <v>86</v>
      </c>
      <c r="E1100" s="127">
        <v>3993040</v>
      </c>
      <c r="F1100" s="75"/>
      <c r="G1100" s="341"/>
      <c r="H1100" s="341"/>
      <c r="I1100" s="1"/>
      <c r="J1100" s="1"/>
      <c r="K1100" s="1"/>
      <c r="L1100" s="1"/>
      <c r="M1100" s="1"/>
    </row>
    <row r="1101" spans="1:13" x14ac:dyDescent="0.2">
      <c r="A1101" s="273" t="s">
        <v>2223</v>
      </c>
      <c r="B1101" s="283"/>
      <c r="C1101" s="284" t="s">
        <v>2224</v>
      </c>
      <c r="D1101" s="283" t="s">
        <v>86</v>
      </c>
      <c r="E1101" s="127">
        <v>1012320</v>
      </c>
      <c r="F1101" s="75"/>
      <c r="G1101" s="341"/>
      <c r="H1101" s="341"/>
      <c r="I1101" s="1"/>
      <c r="J1101" s="1"/>
      <c r="K1101" s="1"/>
      <c r="L1101" s="1"/>
      <c r="M1101" s="1"/>
    </row>
    <row r="1102" spans="1:13" x14ac:dyDescent="0.2">
      <c r="A1102" s="273" t="s">
        <v>2225</v>
      </c>
      <c r="B1102" s="283"/>
      <c r="C1102" s="284" t="s">
        <v>2226</v>
      </c>
      <c r="D1102" s="283" t="s">
        <v>86</v>
      </c>
      <c r="E1102" s="127">
        <v>281200</v>
      </c>
      <c r="F1102" s="75"/>
      <c r="G1102" s="341"/>
      <c r="H1102" s="341"/>
      <c r="I1102" s="1"/>
      <c r="J1102" s="1"/>
      <c r="K1102" s="1"/>
      <c r="L1102" s="1"/>
      <c r="M1102" s="1"/>
    </row>
    <row r="1103" spans="1:13" x14ac:dyDescent="0.2">
      <c r="A1103" s="273" t="s">
        <v>2227</v>
      </c>
      <c r="B1103" s="283"/>
      <c r="C1103" s="284" t="s">
        <v>2228</v>
      </c>
      <c r="D1103" s="283" t="s">
        <v>86</v>
      </c>
      <c r="E1103" s="127">
        <v>99904.736000000004</v>
      </c>
      <c r="F1103" s="75"/>
      <c r="G1103" s="341"/>
      <c r="H1103" s="341"/>
      <c r="I1103" s="1"/>
      <c r="J1103" s="1"/>
      <c r="K1103" s="1"/>
      <c r="L1103" s="1"/>
      <c r="M1103" s="1"/>
    </row>
    <row r="1104" spans="1:13" x14ac:dyDescent="0.2">
      <c r="A1104" s="280" t="s">
        <v>2229</v>
      </c>
      <c r="B1104" s="283"/>
      <c r="C1104" s="284" t="s">
        <v>2230</v>
      </c>
      <c r="D1104" s="283" t="s">
        <v>86</v>
      </c>
      <c r="E1104" s="127">
        <v>94834.137600000002</v>
      </c>
      <c r="F1104" s="75"/>
      <c r="G1104" s="341"/>
      <c r="H1104" s="341"/>
      <c r="I1104" s="1"/>
      <c r="J1104" s="1"/>
      <c r="K1104" s="1"/>
      <c r="L1104" s="1"/>
      <c r="M1104" s="1"/>
    </row>
    <row r="1105" spans="1:13" x14ac:dyDescent="0.2">
      <c r="A1105" s="273" t="s">
        <v>2231</v>
      </c>
      <c r="B1105" s="283"/>
      <c r="C1105" s="284" t="s">
        <v>2232</v>
      </c>
      <c r="D1105" s="283" t="s">
        <v>86</v>
      </c>
      <c r="E1105" s="127">
        <v>9015291.1216000002</v>
      </c>
      <c r="F1105" s="75"/>
      <c r="G1105" s="341"/>
      <c r="H1105" s="341"/>
      <c r="I1105" s="1"/>
      <c r="J1105" s="1"/>
      <c r="K1105" s="1"/>
      <c r="L1105" s="1"/>
      <c r="M1105" s="1"/>
    </row>
    <row r="1106" spans="1:13" x14ac:dyDescent="0.2">
      <c r="A1106" s="273" t="s">
        <v>2233</v>
      </c>
      <c r="B1106" s="283"/>
      <c r="C1106" s="284" t="s">
        <v>144</v>
      </c>
      <c r="D1106" s="283" t="s">
        <v>86</v>
      </c>
      <c r="E1106" s="127">
        <v>130238.34240000001</v>
      </c>
      <c r="F1106" s="75"/>
      <c r="G1106" s="341"/>
      <c r="H1106" s="341"/>
      <c r="I1106" s="1"/>
      <c r="J1106" s="1"/>
      <c r="K1106" s="1"/>
      <c r="L1106" s="1"/>
      <c r="M1106" s="1"/>
    </row>
    <row r="1107" spans="1:13" x14ac:dyDescent="0.2">
      <c r="A1107" s="273" t="s">
        <v>2234</v>
      </c>
      <c r="B1107" s="283"/>
      <c r="C1107" s="284" t="s">
        <v>2235</v>
      </c>
      <c r="D1107" s="283" t="s">
        <v>86</v>
      </c>
      <c r="E1107" s="127">
        <v>227747.25440000001</v>
      </c>
      <c r="F1107" s="75"/>
      <c r="G1107" s="341"/>
      <c r="H1107" s="341"/>
      <c r="I1107" s="1"/>
      <c r="J1107" s="1"/>
      <c r="K1107" s="1"/>
      <c r="L1107" s="1"/>
      <c r="M1107" s="1"/>
    </row>
    <row r="1108" spans="1:13" x14ac:dyDescent="0.2">
      <c r="A1108" s="280" t="s">
        <v>2236</v>
      </c>
      <c r="B1108" s="283"/>
      <c r="C1108" s="284" t="s">
        <v>2237</v>
      </c>
      <c r="D1108" s="283" t="s">
        <v>86</v>
      </c>
      <c r="E1108" s="127">
        <v>84645.699200000003</v>
      </c>
      <c r="F1108" s="75"/>
      <c r="G1108" s="341"/>
      <c r="H1108" s="341"/>
      <c r="I1108" s="1"/>
      <c r="J1108" s="1"/>
      <c r="K1108" s="1"/>
      <c r="L1108" s="1"/>
      <c r="M1108" s="1"/>
    </row>
    <row r="1109" spans="1:13" x14ac:dyDescent="0.2">
      <c r="A1109" s="273" t="s">
        <v>2238</v>
      </c>
      <c r="B1109" s="283"/>
      <c r="C1109" s="284" t="s">
        <v>2239</v>
      </c>
      <c r="D1109" s="283" t="s">
        <v>86</v>
      </c>
      <c r="E1109" s="127">
        <v>141076.91519999999</v>
      </c>
      <c r="F1109" s="75"/>
      <c r="G1109" s="341"/>
      <c r="H1109" s="341"/>
      <c r="I1109" s="1"/>
      <c r="J1109" s="1"/>
      <c r="K1109" s="1"/>
      <c r="L1109" s="1"/>
      <c r="M1109" s="1"/>
    </row>
    <row r="1110" spans="1:13" x14ac:dyDescent="0.2">
      <c r="A1110" s="273" t="s">
        <v>2240</v>
      </c>
      <c r="B1110" s="283"/>
      <c r="C1110" s="284" t="s">
        <v>2241</v>
      </c>
      <c r="D1110" s="283" t="s">
        <v>86</v>
      </c>
      <c r="E1110" s="127">
        <v>35269.228799999997</v>
      </c>
      <c r="F1110" s="75"/>
      <c r="G1110" s="341"/>
      <c r="H1110" s="341"/>
      <c r="I1110" s="1"/>
      <c r="J1110" s="1"/>
      <c r="K1110" s="1"/>
      <c r="L1110" s="1"/>
      <c r="M1110" s="1"/>
    </row>
    <row r="1111" spans="1:13" x14ac:dyDescent="0.2">
      <c r="A1111" s="273" t="s">
        <v>2242</v>
      </c>
      <c r="B1111" s="283"/>
      <c r="C1111" s="284" t="s">
        <v>2243</v>
      </c>
      <c r="D1111" s="283" t="s">
        <v>86</v>
      </c>
      <c r="E1111" s="127">
        <v>1410.4992</v>
      </c>
      <c r="F1111" s="75"/>
      <c r="G1111" s="341"/>
      <c r="H1111" s="341"/>
      <c r="I1111" s="1"/>
      <c r="J1111" s="1"/>
      <c r="K1111" s="1"/>
      <c r="L1111" s="1"/>
      <c r="M1111" s="1"/>
    </row>
    <row r="1112" spans="1:13" x14ac:dyDescent="0.2">
      <c r="A1112" s="280" t="s">
        <v>2244</v>
      </c>
      <c r="B1112" s="283"/>
      <c r="C1112" s="284" t="s">
        <v>2245</v>
      </c>
      <c r="D1112" s="283" t="s">
        <v>86</v>
      </c>
      <c r="E1112" s="127">
        <v>12696.742400000001</v>
      </c>
      <c r="F1112" s="75"/>
      <c r="G1112" s="341"/>
      <c r="H1112" s="341"/>
      <c r="I1112" s="1"/>
      <c r="J1112" s="1"/>
      <c r="K1112" s="1"/>
      <c r="L1112" s="1"/>
      <c r="M1112" s="1"/>
    </row>
    <row r="1113" spans="1:13" x14ac:dyDescent="0.2">
      <c r="A1113" s="273" t="s">
        <v>2246</v>
      </c>
      <c r="B1113" s="283"/>
      <c r="C1113" s="284" t="s">
        <v>2247</v>
      </c>
      <c r="D1113" s="283" t="s">
        <v>86</v>
      </c>
      <c r="E1113" s="127">
        <v>16929.364799999999</v>
      </c>
      <c r="F1113" s="75"/>
      <c r="G1113" s="341"/>
      <c r="H1113" s="341"/>
      <c r="I1113" s="1"/>
      <c r="J1113" s="1"/>
      <c r="K1113" s="1"/>
      <c r="L1113" s="1"/>
      <c r="M1113" s="1"/>
    </row>
    <row r="1114" spans="1:13" x14ac:dyDescent="0.2">
      <c r="A1114" s="273" t="s">
        <v>2248</v>
      </c>
      <c r="B1114" s="283"/>
      <c r="C1114" s="284" t="s">
        <v>2249</v>
      </c>
      <c r="D1114" s="283" t="s">
        <v>86</v>
      </c>
      <c r="E1114" s="127">
        <v>24342.921600000001</v>
      </c>
      <c r="F1114" s="75"/>
      <c r="G1114" s="341"/>
      <c r="H1114" s="341"/>
      <c r="I1114" s="1"/>
      <c r="J1114" s="1"/>
      <c r="K1114" s="1"/>
      <c r="L1114" s="1"/>
      <c r="M1114" s="1"/>
    </row>
    <row r="1115" spans="1:13" x14ac:dyDescent="0.2">
      <c r="A1115" s="273" t="s">
        <v>2250</v>
      </c>
      <c r="B1115" s="283"/>
      <c r="C1115" s="284" t="s">
        <v>1732</v>
      </c>
      <c r="D1115" s="283" t="s">
        <v>86</v>
      </c>
      <c r="E1115" s="127">
        <v>3357.5280000000002</v>
      </c>
      <c r="F1115" s="75"/>
      <c r="G1115" s="341"/>
      <c r="H1115" s="341"/>
      <c r="I1115" s="1"/>
      <c r="J1115" s="1"/>
      <c r="K1115" s="1"/>
      <c r="L1115" s="1"/>
      <c r="M1115" s="1"/>
    </row>
    <row r="1116" spans="1:13" x14ac:dyDescent="0.2">
      <c r="A1116" s="280" t="s">
        <v>2251</v>
      </c>
      <c r="B1116" s="283"/>
      <c r="C1116" s="284" t="s">
        <v>2252</v>
      </c>
      <c r="D1116" s="283" t="s">
        <v>86</v>
      </c>
      <c r="E1116" s="127">
        <v>151092.13440000001</v>
      </c>
      <c r="F1116" s="75"/>
      <c r="G1116" s="341"/>
      <c r="H1116" s="341"/>
      <c r="I1116" s="1"/>
      <c r="J1116" s="1"/>
      <c r="K1116" s="1"/>
      <c r="L1116" s="1"/>
      <c r="M1116" s="1"/>
    </row>
    <row r="1117" spans="1:13" x14ac:dyDescent="0.2">
      <c r="A1117" s="273" t="s">
        <v>2253</v>
      </c>
      <c r="B1117" s="283"/>
      <c r="C1117" s="284" t="s">
        <v>2254</v>
      </c>
      <c r="D1117" s="283" t="s">
        <v>86</v>
      </c>
      <c r="E1117" s="127">
        <v>173045.98079999999</v>
      </c>
      <c r="F1117" s="75"/>
      <c r="G1117" s="341"/>
      <c r="H1117" s="341"/>
      <c r="I1117" s="1"/>
      <c r="J1117" s="1"/>
      <c r="K1117" s="1"/>
      <c r="L1117" s="1"/>
      <c r="M1117" s="1"/>
    </row>
    <row r="1118" spans="1:13" x14ac:dyDescent="0.2">
      <c r="A1118" s="273" t="s">
        <v>2255</v>
      </c>
      <c r="B1118" s="283"/>
      <c r="C1118" s="284" t="s">
        <v>2256</v>
      </c>
      <c r="D1118" s="283" t="s">
        <v>86</v>
      </c>
      <c r="E1118" s="127">
        <v>1308229.0096</v>
      </c>
      <c r="F1118" s="75"/>
      <c r="G1118" s="341"/>
      <c r="H1118" s="341"/>
      <c r="I1118" s="1"/>
      <c r="J1118" s="1"/>
      <c r="K1118" s="1"/>
      <c r="L1118" s="1"/>
      <c r="M1118" s="1"/>
    </row>
    <row r="1119" spans="1:13" x14ac:dyDescent="0.2">
      <c r="A1119" s="273" t="s">
        <v>2257</v>
      </c>
      <c r="B1119" s="283"/>
      <c r="C1119" s="284" t="s">
        <v>2258</v>
      </c>
      <c r="D1119" s="283" t="s">
        <v>86</v>
      </c>
      <c r="E1119" s="127">
        <v>273326.40000000002</v>
      </c>
      <c r="F1119" s="75"/>
      <c r="G1119" s="341"/>
      <c r="H1119" s="341"/>
      <c r="I1119" s="1"/>
      <c r="J1119" s="1"/>
      <c r="K1119" s="1"/>
      <c r="L1119" s="1"/>
      <c r="M1119" s="1"/>
    </row>
    <row r="1120" spans="1:13" ht="38.25" x14ac:dyDescent="0.2">
      <c r="A1120" s="280" t="s">
        <v>2259</v>
      </c>
      <c r="B1120" s="283"/>
      <c r="C1120" s="284" t="s">
        <v>2260</v>
      </c>
      <c r="D1120" s="283" t="s">
        <v>86</v>
      </c>
      <c r="E1120" s="127">
        <v>2024640</v>
      </c>
      <c r="F1120" s="75"/>
      <c r="G1120" s="341"/>
      <c r="H1120" s="341"/>
      <c r="I1120" s="1"/>
      <c r="J1120" s="1"/>
      <c r="K1120" s="1"/>
      <c r="L1120" s="1"/>
      <c r="M1120" s="1"/>
    </row>
    <row r="1121" spans="1:13" x14ac:dyDescent="0.2">
      <c r="A1121" s="273" t="s">
        <v>2261</v>
      </c>
      <c r="B1121" s="283"/>
      <c r="C1121" s="284" t="s">
        <v>2262</v>
      </c>
      <c r="D1121" s="283" t="s">
        <v>86</v>
      </c>
      <c r="E1121" s="127">
        <v>202464</v>
      </c>
      <c r="F1121" s="75"/>
      <c r="G1121" s="341"/>
      <c r="H1121" s="341"/>
      <c r="I1121" s="1"/>
      <c r="J1121" s="1"/>
      <c r="K1121" s="1"/>
      <c r="L1121" s="1"/>
      <c r="M1121" s="1"/>
    </row>
    <row r="1122" spans="1:13" x14ac:dyDescent="0.2">
      <c r="A1122" s="231"/>
      <c r="B1122" s="232"/>
      <c r="C1122" s="286"/>
      <c r="D1122" s="287"/>
      <c r="E1122" s="288"/>
      <c r="F1122" s="75"/>
      <c r="G1122" s="341"/>
      <c r="H1122" s="341"/>
      <c r="I1122" s="1"/>
      <c r="J1122" s="1"/>
      <c r="K1122" s="1"/>
      <c r="L1122" s="1"/>
      <c r="M1122" s="1"/>
    </row>
    <row r="1123" spans="1:13" x14ac:dyDescent="0.2">
      <c r="A1123" s="378" t="s">
        <v>2459</v>
      </c>
      <c r="B1123" s="379"/>
      <c r="C1123" s="379"/>
      <c r="D1123" s="379"/>
      <c r="E1123" s="380"/>
      <c r="F1123" s="75"/>
      <c r="G1123" s="341"/>
      <c r="H1123" s="341"/>
      <c r="I1123" s="1"/>
      <c r="J1123" s="1"/>
      <c r="K1123" s="1"/>
      <c r="L1123" s="1"/>
      <c r="M1123" s="1"/>
    </row>
    <row r="1124" spans="1:13" ht="25.5" x14ac:dyDescent="0.2">
      <c r="A1124" s="121" t="s">
        <v>83</v>
      </c>
      <c r="B1124" s="122" t="s">
        <v>84</v>
      </c>
      <c r="C1124" s="122" t="s">
        <v>85</v>
      </c>
      <c r="D1124" s="122" t="s">
        <v>86</v>
      </c>
      <c r="E1124" s="123" t="s">
        <v>87</v>
      </c>
      <c r="F1124" s="75"/>
      <c r="G1124" s="341"/>
      <c r="H1124" s="341"/>
      <c r="I1124" s="1"/>
      <c r="J1124" s="1"/>
      <c r="K1124" s="1"/>
      <c r="L1124" s="1"/>
      <c r="M1124" s="1"/>
    </row>
    <row r="1125" spans="1:13" x14ac:dyDescent="0.2">
      <c r="A1125" s="273" t="s">
        <v>2263</v>
      </c>
      <c r="B1125" s="283"/>
      <c r="C1125" s="284" t="s">
        <v>2264</v>
      </c>
      <c r="D1125" s="283" t="s">
        <v>86</v>
      </c>
      <c r="E1125" s="285">
        <v>296947.20000000001</v>
      </c>
      <c r="F1125" s="75"/>
      <c r="G1125" s="341"/>
      <c r="H1125" s="341"/>
      <c r="I1125" s="1"/>
      <c r="J1125" s="1"/>
      <c r="K1125" s="1"/>
      <c r="L1125" s="1"/>
      <c r="M1125" s="1"/>
    </row>
    <row r="1126" spans="1:13" x14ac:dyDescent="0.2">
      <c r="A1126" s="273" t="s">
        <v>2265</v>
      </c>
      <c r="B1126" s="283"/>
      <c r="C1126" s="284" t="s">
        <v>2266</v>
      </c>
      <c r="D1126" s="283" t="s">
        <v>86</v>
      </c>
      <c r="E1126" s="285">
        <v>220348.32</v>
      </c>
      <c r="F1126" s="75"/>
      <c r="G1126" s="341"/>
      <c r="H1126" s="341"/>
      <c r="I1126" s="1"/>
      <c r="J1126" s="1"/>
      <c r="K1126" s="1"/>
      <c r="L1126" s="1"/>
      <c r="M1126" s="1"/>
    </row>
    <row r="1127" spans="1:13" x14ac:dyDescent="0.2">
      <c r="A1127" s="273" t="s">
        <v>2267</v>
      </c>
      <c r="B1127" s="283"/>
      <c r="C1127" s="284" t="s">
        <v>2268</v>
      </c>
      <c r="D1127" s="283" t="s">
        <v>86</v>
      </c>
      <c r="E1127" s="285">
        <v>472416</v>
      </c>
      <c r="F1127" s="75"/>
      <c r="G1127" s="341"/>
      <c r="H1127" s="341"/>
      <c r="I1127" s="1"/>
      <c r="J1127" s="1"/>
      <c r="K1127" s="1"/>
      <c r="L1127" s="1"/>
      <c r="M1127" s="1"/>
    </row>
    <row r="1128" spans="1:13" ht="13.5" thickBot="1" x14ac:dyDescent="0.25">
      <c r="A1128" s="231"/>
      <c r="B1128" s="232"/>
      <c r="C1128" s="286"/>
      <c r="D1128" s="287"/>
      <c r="E1128" s="288"/>
      <c r="F1128" s="75"/>
      <c r="G1128" s="341"/>
      <c r="H1128" s="341"/>
      <c r="I1128" s="1"/>
      <c r="J1128" s="1"/>
      <c r="K1128" s="1"/>
      <c r="L1128" s="1"/>
      <c r="M1128" s="1"/>
    </row>
    <row r="1129" spans="1:13" ht="13.5" hidden="1" thickBot="1" x14ac:dyDescent="0.25">
      <c r="A1129" s="378" t="s">
        <v>2460</v>
      </c>
      <c r="B1129" s="379"/>
      <c r="C1129" s="379"/>
      <c r="D1129" s="379"/>
      <c r="E1129" s="380"/>
      <c r="F1129" s="75"/>
      <c r="G1129" s="341"/>
      <c r="H1129" s="341"/>
      <c r="I1129" s="1"/>
      <c r="J1129" s="1"/>
      <c r="K1129" s="1"/>
      <c r="L1129" s="1"/>
      <c r="M1129" s="1"/>
    </row>
    <row r="1130" spans="1:13" ht="26.25" hidden="1" thickBot="1" x14ac:dyDescent="0.25">
      <c r="A1130" s="121" t="s">
        <v>83</v>
      </c>
      <c r="B1130" s="122" t="s">
        <v>84</v>
      </c>
      <c r="C1130" s="122" t="s">
        <v>85</v>
      </c>
      <c r="D1130" s="122" t="s">
        <v>86</v>
      </c>
      <c r="E1130" s="123" t="s">
        <v>87</v>
      </c>
      <c r="F1130" s="75"/>
      <c r="G1130" s="341"/>
      <c r="H1130" s="341"/>
      <c r="I1130" s="1"/>
      <c r="J1130" s="1"/>
      <c r="K1130" s="1"/>
      <c r="L1130" s="1"/>
      <c r="M1130" s="1"/>
    </row>
    <row r="1131" spans="1:13" ht="26.25" hidden="1" thickBot="1" x14ac:dyDescent="0.25">
      <c r="A1131" s="273" t="s">
        <v>2279</v>
      </c>
      <c r="B1131" s="283"/>
      <c r="C1131" s="284" t="s">
        <v>2280</v>
      </c>
      <c r="D1131" s="283" t="s">
        <v>86</v>
      </c>
      <c r="E1131" s="285">
        <v>2495934.56</v>
      </c>
      <c r="F1131" s="75"/>
      <c r="G1131" s="341"/>
      <c r="H1131" s="341"/>
      <c r="I1131" s="1"/>
      <c r="J1131" s="1"/>
      <c r="K1131" s="1"/>
      <c r="L1131" s="1"/>
      <c r="M1131" s="1"/>
    </row>
    <row r="1132" spans="1:13" ht="13.5" hidden="1" thickBot="1" x14ac:dyDescent="0.25">
      <c r="A1132" s="273" t="s">
        <v>2281</v>
      </c>
      <c r="B1132" s="283"/>
      <c r="C1132" s="284" t="s">
        <v>2282</v>
      </c>
      <c r="D1132" s="283" t="s">
        <v>86</v>
      </c>
      <c r="E1132" s="285">
        <v>11712</v>
      </c>
      <c r="F1132" s="75"/>
      <c r="G1132" s="341"/>
      <c r="H1132" s="341"/>
      <c r="I1132" s="1"/>
      <c r="J1132" s="1"/>
      <c r="K1132" s="1"/>
      <c r="L1132" s="1"/>
      <c r="M1132" s="1"/>
    </row>
    <row r="1133" spans="1:13" ht="13.5" hidden="1" thickBot="1" x14ac:dyDescent="0.25">
      <c r="A1133" s="273" t="s">
        <v>2283</v>
      </c>
      <c r="B1133" s="283"/>
      <c r="C1133" s="284" t="s">
        <v>2284</v>
      </c>
      <c r="D1133" s="283" t="s">
        <v>86</v>
      </c>
      <c r="E1133" s="285">
        <v>344947.68</v>
      </c>
      <c r="F1133" s="75"/>
      <c r="G1133" s="341"/>
      <c r="H1133" s="341"/>
      <c r="I1133" s="1"/>
      <c r="J1133" s="1"/>
      <c r="K1133" s="1"/>
      <c r="L1133" s="1"/>
      <c r="M1133" s="1"/>
    </row>
    <row r="1134" spans="1:13" ht="13.5" hidden="1" thickBot="1" x14ac:dyDescent="0.25">
      <c r="A1134" s="273" t="s">
        <v>2285</v>
      </c>
      <c r="B1134" s="283"/>
      <c r="C1134" s="284" t="s">
        <v>2286</v>
      </c>
      <c r="D1134" s="283" t="s">
        <v>86</v>
      </c>
      <c r="E1134" s="285">
        <v>11712</v>
      </c>
      <c r="F1134" s="75"/>
      <c r="G1134" s="341"/>
      <c r="H1134" s="341"/>
      <c r="I1134" s="1"/>
      <c r="J1134" s="1"/>
      <c r="K1134" s="1"/>
      <c r="L1134" s="1"/>
      <c r="M1134" s="1"/>
    </row>
    <row r="1135" spans="1:13" ht="15.6" hidden="1" customHeight="1" x14ac:dyDescent="0.2">
      <c r="A1135" s="273" t="s">
        <v>2287</v>
      </c>
      <c r="B1135" s="283"/>
      <c r="C1135" s="284" t="s">
        <v>2288</v>
      </c>
      <c r="D1135" s="283" t="s">
        <v>86</v>
      </c>
      <c r="E1135" s="285">
        <v>21960</v>
      </c>
      <c r="F1135" s="75"/>
      <c r="G1135" s="341"/>
      <c r="H1135" s="341"/>
      <c r="I1135" s="1"/>
      <c r="J1135" s="1"/>
      <c r="K1135" s="1"/>
      <c r="L1135" s="1"/>
      <c r="M1135" s="1"/>
    </row>
    <row r="1136" spans="1:13" ht="15.6" hidden="1" customHeight="1" x14ac:dyDescent="0.2">
      <c r="A1136" s="273" t="s">
        <v>2289</v>
      </c>
      <c r="B1136" s="283"/>
      <c r="C1136" s="284" t="s">
        <v>2290</v>
      </c>
      <c r="D1136" s="283" t="s">
        <v>86</v>
      </c>
      <c r="E1136" s="285">
        <v>43920</v>
      </c>
      <c r="F1136" s="75"/>
      <c r="G1136" s="341"/>
      <c r="H1136" s="341"/>
      <c r="I1136" s="1"/>
      <c r="J1136" s="1"/>
      <c r="K1136" s="1"/>
      <c r="L1136" s="1"/>
      <c r="M1136" s="1"/>
    </row>
    <row r="1137" spans="1:13" ht="15.6" hidden="1" customHeight="1" x14ac:dyDescent="0.2">
      <c r="A1137" s="273" t="s">
        <v>2291</v>
      </c>
      <c r="B1137" s="283"/>
      <c r="C1137" s="284" t="s">
        <v>2292</v>
      </c>
      <c r="D1137" s="283" t="s">
        <v>86</v>
      </c>
      <c r="E1137" s="285">
        <v>40069.68</v>
      </c>
      <c r="F1137" s="75"/>
      <c r="G1137" s="341"/>
      <c r="H1137" s="341"/>
      <c r="I1137" s="1"/>
      <c r="J1137" s="1"/>
      <c r="K1137" s="1"/>
      <c r="L1137" s="1"/>
      <c r="M1137" s="1"/>
    </row>
    <row r="1138" spans="1:13" ht="15.6" hidden="1" customHeight="1" x14ac:dyDescent="0.2">
      <c r="A1138" s="273" t="s">
        <v>2293</v>
      </c>
      <c r="B1138" s="283"/>
      <c r="C1138" s="284" t="s">
        <v>2294</v>
      </c>
      <c r="D1138" s="283" t="s">
        <v>86</v>
      </c>
      <c r="E1138" s="285">
        <v>117120</v>
      </c>
      <c r="F1138" s="75"/>
      <c r="G1138" s="341"/>
      <c r="H1138" s="341"/>
      <c r="I1138" s="1"/>
      <c r="J1138" s="1"/>
      <c r="K1138" s="1"/>
      <c r="L1138" s="1"/>
      <c r="M1138" s="1"/>
    </row>
    <row r="1139" spans="1:13" ht="15.6" hidden="1" customHeight="1" x14ac:dyDescent="0.2">
      <c r="A1139" s="273" t="s">
        <v>2295</v>
      </c>
      <c r="B1139" s="283"/>
      <c r="C1139" s="284" t="s">
        <v>2296</v>
      </c>
      <c r="D1139" s="283" t="s">
        <v>86</v>
      </c>
      <c r="E1139" s="285">
        <v>614.88</v>
      </c>
      <c r="F1139" s="75"/>
      <c r="G1139" s="341"/>
      <c r="H1139" s="341"/>
      <c r="I1139" s="1"/>
      <c r="J1139" s="1"/>
      <c r="K1139" s="1"/>
      <c r="L1139" s="1"/>
      <c r="M1139" s="1"/>
    </row>
    <row r="1140" spans="1:13" ht="15.6" hidden="1" customHeight="1" x14ac:dyDescent="0.2">
      <c r="A1140" s="273" t="s">
        <v>2269</v>
      </c>
      <c r="B1140" s="283"/>
      <c r="C1140" s="284" t="s">
        <v>2297</v>
      </c>
      <c r="D1140" s="283" t="s">
        <v>86</v>
      </c>
      <c r="E1140" s="285">
        <v>615.39240000000007</v>
      </c>
      <c r="F1140" s="75"/>
      <c r="G1140" s="341"/>
      <c r="H1140" s="341"/>
      <c r="I1140" s="1"/>
      <c r="J1140" s="1"/>
      <c r="K1140" s="1"/>
      <c r="L1140" s="1"/>
      <c r="M1140" s="1"/>
    </row>
    <row r="1141" spans="1:13" ht="15.6" hidden="1" customHeight="1" x14ac:dyDescent="0.2">
      <c r="A1141" s="273" t="s">
        <v>2270</v>
      </c>
      <c r="B1141" s="283"/>
      <c r="C1141" s="284" t="s">
        <v>2298</v>
      </c>
      <c r="D1141" s="283" t="s">
        <v>86</v>
      </c>
      <c r="E1141" s="285">
        <v>40992</v>
      </c>
      <c r="F1141" s="75"/>
      <c r="G1141" s="341"/>
      <c r="H1141" s="341"/>
      <c r="I1141" s="1"/>
      <c r="J1141" s="1"/>
      <c r="K1141" s="1"/>
      <c r="L1141" s="1"/>
      <c r="M1141" s="1"/>
    </row>
    <row r="1142" spans="1:13" ht="15.6" hidden="1" customHeight="1" x14ac:dyDescent="0.2">
      <c r="A1142" s="273" t="s">
        <v>2299</v>
      </c>
      <c r="B1142" s="283"/>
      <c r="C1142" s="284" t="s">
        <v>2300</v>
      </c>
      <c r="D1142" s="283" t="s">
        <v>86</v>
      </c>
      <c r="E1142" s="285">
        <v>409920</v>
      </c>
      <c r="F1142" s="75"/>
      <c r="G1142" s="341"/>
      <c r="H1142" s="341"/>
      <c r="I1142" s="1"/>
      <c r="J1142" s="1"/>
      <c r="K1142" s="1"/>
      <c r="L1142" s="1"/>
      <c r="M1142" s="1"/>
    </row>
    <row r="1143" spans="1:13" ht="15.6" hidden="1" customHeight="1" x14ac:dyDescent="0.2">
      <c r="A1143" s="273" t="s">
        <v>2301</v>
      </c>
      <c r="B1143" s="283"/>
      <c r="C1143" s="284" t="s">
        <v>2302</v>
      </c>
      <c r="D1143" s="283" t="s">
        <v>86</v>
      </c>
      <c r="E1143" s="285">
        <v>136640</v>
      </c>
      <c r="F1143" s="75"/>
      <c r="G1143" s="341"/>
      <c r="H1143" s="341"/>
      <c r="I1143" s="1"/>
      <c r="J1143" s="1"/>
      <c r="K1143" s="1"/>
      <c r="L1143" s="1"/>
      <c r="M1143" s="1"/>
    </row>
    <row r="1144" spans="1:13" ht="15.6" hidden="1" customHeight="1" x14ac:dyDescent="0.2">
      <c r="A1144" s="273" t="s">
        <v>2303</v>
      </c>
      <c r="B1144" s="283"/>
      <c r="C1144" s="284" t="s">
        <v>2050</v>
      </c>
      <c r="D1144" s="283" t="s">
        <v>86</v>
      </c>
      <c r="E1144" s="285">
        <v>163968</v>
      </c>
      <c r="F1144" s="75"/>
      <c r="G1144" s="341"/>
      <c r="H1144" s="341"/>
      <c r="I1144" s="1"/>
      <c r="J1144" s="1"/>
      <c r="K1144" s="1"/>
      <c r="L1144" s="1"/>
      <c r="M1144" s="1"/>
    </row>
    <row r="1145" spans="1:13" ht="13.5" hidden="1" thickBot="1" x14ac:dyDescent="0.25">
      <c r="A1145" s="273" t="s">
        <v>2304</v>
      </c>
      <c r="B1145" s="283"/>
      <c r="C1145" s="284" t="s">
        <v>2305</v>
      </c>
      <c r="D1145" s="283" t="s">
        <v>86</v>
      </c>
      <c r="E1145" s="285">
        <v>457219.43903999997</v>
      </c>
      <c r="F1145" s="75"/>
      <c r="G1145" s="341"/>
      <c r="H1145" s="341"/>
      <c r="I1145" s="1"/>
      <c r="J1145" s="1"/>
      <c r="K1145" s="1"/>
      <c r="L1145" s="1"/>
      <c r="M1145" s="1"/>
    </row>
    <row r="1146" spans="1:13" ht="13.5" hidden="1" thickBot="1" x14ac:dyDescent="0.25">
      <c r="A1146" s="273" t="s">
        <v>2306</v>
      </c>
      <c r="B1146" s="283"/>
      <c r="C1146" s="284" t="s">
        <v>2307</v>
      </c>
      <c r="D1146" s="283" t="s">
        <v>86</v>
      </c>
      <c r="E1146" s="285">
        <v>301463.3664</v>
      </c>
      <c r="F1146" s="75"/>
      <c r="G1146" s="341"/>
      <c r="H1146" s="341"/>
      <c r="I1146" s="1"/>
      <c r="J1146" s="1"/>
      <c r="K1146" s="1"/>
      <c r="L1146" s="1"/>
      <c r="M1146" s="1"/>
    </row>
    <row r="1147" spans="1:13" ht="13.5" hidden="1" thickBot="1" x14ac:dyDescent="0.25">
      <c r="A1147" s="273" t="s">
        <v>2308</v>
      </c>
      <c r="B1147" s="283"/>
      <c r="C1147" s="284" t="s">
        <v>2309</v>
      </c>
      <c r="D1147" s="283" t="s">
        <v>86</v>
      </c>
      <c r="E1147" s="285">
        <v>133983.71839999998</v>
      </c>
      <c r="F1147" s="75"/>
      <c r="G1147" s="341"/>
      <c r="H1147" s="341"/>
      <c r="I1147" s="1"/>
      <c r="J1147" s="1"/>
      <c r="K1147" s="1"/>
      <c r="L1147" s="1"/>
      <c r="M1147" s="1"/>
    </row>
    <row r="1148" spans="1:13" ht="13.5" hidden="1" thickBot="1" x14ac:dyDescent="0.25">
      <c r="A1148" s="273" t="s">
        <v>2310</v>
      </c>
      <c r="B1148" s="283"/>
      <c r="C1148" s="284" t="s">
        <v>2311</v>
      </c>
      <c r="D1148" s="283" t="s">
        <v>86</v>
      </c>
      <c r="E1148" s="285">
        <v>261324</v>
      </c>
      <c r="F1148" s="75"/>
      <c r="G1148" s="341"/>
      <c r="H1148" s="341"/>
      <c r="I1148" s="1"/>
      <c r="J1148" s="1"/>
      <c r="K1148" s="1"/>
      <c r="L1148" s="1"/>
      <c r="M1148" s="1"/>
    </row>
    <row r="1149" spans="1:13" ht="13.5" hidden="1" thickBot="1" x14ac:dyDescent="0.25">
      <c r="A1149" s="273" t="s">
        <v>2312</v>
      </c>
      <c r="B1149" s="283"/>
      <c r="C1149" s="284" t="s">
        <v>2313</v>
      </c>
      <c r="D1149" s="283" t="s">
        <v>86</v>
      </c>
      <c r="E1149" s="285">
        <v>1132404</v>
      </c>
      <c r="F1149" s="75"/>
      <c r="G1149" s="341"/>
      <c r="H1149" s="341"/>
      <c r="I1149" s="1"/>
      <c r="J1149" s="1"/>
      <c r="K1149" s="1"/>
      <c r="L1149" s="1"/>
      <c r="M1149" s="1"/>
    </row>
    <row r="1150" spans="1:13" ht="26.25" hidden="1" thickBot="1" x14ac:dyDescent="0.25">
      <c r="A1150" s="273" t="s">
        <v>2314</v>
      </c>
      <c r="B1150" s="283"/>
      <c r="C1150" s="284" t="s">
        <v>2315</v>
      </c>
      <c r="D1150" s="283" t="s">
        <v>86</v>
      </c>
      <c r="E1150" s="285">
        <v>1132404</v>
      </c>
      <c r="F1150" s="75"/>
      <c r="G1150" s="341"/>
      <c r="H1150" s="341"/>
      <c r="I1150" s="1"/>
      <c r="J1150" s="1"/>
      <c r="K1150" s="1"/>
      <c r="L1150" s="1"/>
      <c r="M1150" s="1"/>
    </row>
    <row r="1151" spans="1:13" ht="13.5" hidden="1" thickBot="1" x14ac:dyDescent="0.25">
      <c r="A1151" s="273" t="s">
        <v>2316</v>
      </c>
      <c r="B1151" s="283"/>
      <c r="C1151" s="284" t="s">
        <v>2317</v>
      </c>
      <c r="D1151" s="283" t="s">
        <v>86</v>
      </c>
      <c r="E1151" s="285">
        <v>487804.80000000005</v>
      </c>
      <c r="F1151" s="75"/>
      <c r="G1151" s="341"/>
      <c r="H1151" s="341"/>
      <c r="I1151" s="1"/>
      <c r="J1151" s="1"/>
      <c r="K1151" s="1"/>
      <c r="L1151" s="1"/>
      <c r="M1151" s="1"/>
    </row>
    <row r="1152" spans="1:13" ht="13.5" hidden="1" thickBot="1" x14ac:dyDescent="0.25">
      <c r="A1152" s="273" t="s">
        <v>2318</v>
      </c>
      <c r="B1152" s="283"/>
      <c r="C1152" s="284" t="s">
        <v>2319</v>
      </c>
      <c r="D1152" s="283" t="s">
        <v>86</v>
      </c>
      <c r="E1152" s="285">
        <v>263520</v>
      </c>
      <c r="F1152" s="75"/>
      <c r="G1152" s="341"/>
      <c r="H1152" s="341"/>
      <c r="I1152" s="1"/>
      <c r="J1152" s="1"/>
      <c r="K1152" s="1"/>
      <c r="L1152" s="1"/>
      <c r="M1152" s="1"/>
    </row>
    <row r="1153" spans="1:13" ht="13.5" hidden="1" thickBot="1" x14ac:dyDescent="0.25">
      <c r="A1153" s="231"/>
      <c r="B1153" s="232"/>
      <c r="C1153" s="286"/>
      <c r="D1153" s="287"/>
      <c r="E1153" s="288"/>
      <c r="F1153" s="75"/>
      <c r="G1153" s="341"/>
      <c r="H1153" s="341"/>
      <c r="I1153" s="1"/>
      <c r="J1153" s="1"/>
      <c r="K1153" s="1"/>
      <c r="L1153" s="1"/>
      <c r="M1153" s="1"/>
    </row>
    <row r="1154" spans="1:13" s="289" customFormat="1" ht="13.5" thickBot="1" x14ac:dyDescent="0.25">
      <c r="A1154" s="404" t="s">
        <v>2461</v>
      </c>
      <c r="B1154" s="405"/>
      <c r="C1154" s="405"/>
      <c r="D1154" s="405"/>
      <c r="E1154" s="406"/>
      <c r="F1154" s="75"/>
      <c r="G1154" s="341"/>
      <c r="H1154" s="341"/>
      <c r="I1154" s="1"/>
      <c r="J1154" s="1"/>
      <c r="K1154" s="1"/>
      <c r="L1154" s="1"/>
      <c r="M1154" s="1"/>
    </row>
    <row r="1155" spans="1:13" s="289" customFormat="1" ht="26.25" thickBot="1" x14ac:dyDescent="0.25">
      <c r="A1155" s="290" t="s">
        <v>83</v>
      </c>
      <c r="B1155" s="291" t="s">
        <v>84</v>
      </c>
      <c r="C1155" s="291" t="s">
        <v>85</v>
      </c>
      <c r="D1155" s="291" t="s">
        <v>683</v>
      </c>
      <c r="E1155" s="292" t="s">
        <v>87</v>
      </c>
      <c r="F1155" s="75"/>
      <c r="G1155" s="341"/>
      <c r="H1155" s="341"/>
      <c r="I1155" s="1"/>
      <c r="J1155" s="1"/>
      <c r="K1155" s="1"/>
      <c r="L1155" s="1"/>
      <c r="M1155" s="1"/>
    </row>
    <row r="1156" spans="1:13" s="289" customFormat="1" x14ac:dyDescent="0.2">
      <c r="A1156" s="293" t="s">
        <v>2271</v>
      </c>
      <c r="B1156" s="294" t="s">
        <v>684</v>
      </c>
      <c r="C1156" s="295" t="s">
        <v>685</v>
      </c>
      <c r="D1156" s="296" t="s">
        <v>86</v>
      </c>
      <c r="E1156" s="297">
        <v>417703.47840000002</v>
      </c>
      <c r="F1156" s="75"/>
      <c r="G1156" s="341"/>
      <c r="H1156" s="341"/>
      <c r="I1156" s="1"/>
      <c r="J1156" s="1"/>
      <c r="K1156" s="1"/>
      <c r="L1156" s="1"/>
      <c r="M1156" s="1"/>
    </row>
    <row r="1157" spans="1:13" s="289" customFormat="1" x14ac:dyDescent="0.2">
      <c r="A1157" s="293" t="s">
        <v>2272</v>
      </c>
      <c r="B1157" s="298" t="s">
        <v>686</v>
      </c>
      <c r="C1157" s="299" t="s">
        <v>685</v>
      </c>
      <c r="D1157" s="300" t="s">
        <v>86</v>
      </c>
      <c r="E1157" s="297">
        <v>385013.64096000005</v>
      </c>
      <c r="F1157" s="75"/>
      <c r="G1157" s="341"/>
      <c r="H1157" s="341"/>
      <c r="I1157" s="1"/>
      <c r="J1157" s="1"/>
      <c r="K1157" s="1"/>
      <c r="L1157" s="1"/>
      <c r="M1157" s="1"/>
    </row>
    <row r="1158" spans="1:13" s="289" customFormat="1" x14ac:dyDescent="0.2">
      <c r="A1158" s="293" t="s">
        <v>2322</v>
      </c>
      <c r="B1158" s="298" t="s">
        <v>687</v>
      </c>
      <c r="C1158" s="299" t="s">
        <v>685</v>
      </c>
      <c r="D1158" s="300" t="s">
        <v>86</v>
      </c>
      <c r="E1158" s="297">
        <v>3386425.0118400003</v>
      </c>
      <c r="F1158" s="75"/>
      <c r="G1158" s="341"/>
      <c r="H1158" s="341"/>
      <c r="I1158" s="1"/>
      <c r="J1158" s="1"/>
      <c r="K1158" s="1"/>
      <c r="L1158" s="1"/>
      <c r="M1158" s="1"/>
    </row>
    <row r="1159" spans="1:13" s="289" customFormat="1" x14ac:dyDescent="0.2">
      <c r="A1159" s="293" t="s">
        <v>2323</v>
      </c>
      <c r="B1159" s="298" t="s">
        <v>688</v>
      </c>
      <c r="C1159" s="299" t="s">
        <v>685</v>
      </c>
      <c r="D1159" s="300" t="s">
        <v>86</v>
      </c>
      <c r="E1159" s="297">
        <v>438285.96863999998</v>
      </c>
      <c r="F1159" s="75"/>
      <c r="G1159" s="341"/>
      <c r="H1159" s="341"/>
      <c r="I1159" s="1"/>
      <c r="J1159" s="1"/>
      <c r="K1159" s="1"/>
      <c r="L1159" s="1"/>
      <c r="M1159" s="1"/>
    </row>
    <row r="1160" spans="1:13" s="289" customFormat="1" x14ac:dyDescent="0.2">
      <c r="A1160" s="293" t="s">
        <v>2324</v>
      </c>
      <c r="B1160" s="298" t="s">
        <v>689</v>
      </c>
      <c r="C1160" s="299" t="s">
        <v>690</v>
      </c>
      <c r="D1160" s="300" t="s">
        <v>86</v>
      </c>
      <c r="E1160" s="297">
        <v>847514.304</v>
      </c>
      <c r="F1160" s="75"/>
      <c r="G1160" s="341"/>
      <c r="H1160" s="341"/>
      <c r="I1160" s="1"/>
      <c r="J1160" s="1"/>
      <c r="K1160" s="1"/>
      <c r="L1160" s="1"/>
      <c r="M1160" s="1"/>
    </row>
    <row r="1161" spans="1:13" s="289" customFormat="1" x14ac:dyDescent="0.2">
      <c r="A1161" s="293" t="s">
        <v>2325</v>
      </c>
      <c r="B1161" s="298" t="s">
        <v>691</v>
      </c>
      <c r="C1161" s="299" t="s">
        <v>692</v>
      </c>
      <c r="D1161" s="300" t="s">
        <v>86</v>
      </c>
      <c r="E1161" s="297">
        <v>2609133.3215999999</v>
      </c>
      <c r="F1161" s="75"/>
      <c r="G1161" s="341"/>
      <c r="H1161" s="341"/>
      <c r="I1161" s="1"/>
      <c r="J1161" s="1"/>
      <c r="K1161" s="1"/>
      <c r="L1161" s="1"/>
      <c r="M1161" s="1"/>
    </row>
    <row r="1162" spans="1:13" s="289" customFormat="1" x14ac:dyDescent="0.2">
      <c r="A1162" s="293" t="s">
        <v>2326</v>
      </c>
      <c r="B1162" s="298" t="s">
        <v>693</v>
      </c>
      <c r="C1162" s="299" t="s">
        <v>692</v>
      </c>
      <c r="D1162" s="300" t="s">
        <v>86</v>
      </c>
      <c r="E1162" s="297">
        <v>2281024.2124800002</v>
      </c>
      <c r="F1162" s="75"/>
      <c r="G1162" s="341"/>
      <c r="H1162" s="341"/>
      <c r="I1162" s="1"/>
      <c r="J1162" s="1"/>
      <c r="K1162" s="1"/>
      <c r="L1162" s="1"/>
      <c r="M1162" s="1"/>
    </row>
    <row r="1163" spans="1:13" s="289" customFormat="1" x14ac:dyDescent="0.2">
      <c r="A1163" s="293" t="s">
        <v>2327</v>
      </c>
      <c r="B1163" s="298" t="s">
        <v>694</v>
      </c>
      <c r="C1163" s="299" t="s">
        <v>692</v>
      </c>
      <c r="D1163" s="300" t="s">
        <v>86</v>
      </c>
      <c r="E1163" s="297">
        <v>6659040.96</v>
      </c>
      <c r="F1163" s="75"/>
      <c r="G1163" s="341"/>
      <c r="H1163" s="341"/>
      <c r="I1163" s="1"/>
      <c r="J1163" s="1"/>
      <c r="K1163" s="1"/>
      <c r="L1163" s="1"/>
      <c r="M1163" s="1"/>
    </row>
    <row r="1164" spans="1:13" s="289" customFormat="1" x14ac:dyDescent="0.2">
      <c r="A1164" s="293" t="s">
        <v>2328</v>
      </c>
      <c r="B1164" s="298" t="s">
        <v>695</v>
      </c>
      <c r="C1164" s="299" t="s">
        <v>692</v>
      </c>
      <c r="D1164" s="300" t="s">
        <v>86</v>
      </c>
      <c r="E1164" s="297">
        <v>5993136.8640000001</v>
      </c>
      <c r="F1164" s="75"/>
      <c r="G1164" s="341"/>
      <c r="H1164" s="341"/>
      <c r="I1164" s="1"/>
      <c r="J1164" s="1"/>
      <c r="K1164" s="1"/>
      <c r="L1164" s="1"/>
      <c r="M1164" s="1"/>
    </row>
    <row r="1165" spans="1:13" s="289" customFormat="1" ht="25.5" x14ac:dyDescent="0.2">
      <c r="A1165" s="293" t="s">
        <v>2329</v>
      </c>
      <c r="B1165" s="298" t="s">
        <v>696</v>
      </c>
      <c r="C1165" s="299" t="s">
        <v>685</v>
      </c>
      <c r="D1165" s="300" t="s">
        <v>86</v>
      </c>
      <c r="E1165" s="297">
        <v>1255531.9046400001</v>
      </c>
      <c r="F1165" s="75"/>
      <c r="G1165" s="341"/>
      <c r="H1165" s="341"/>
      <c r="I1165" s="1"/>
      <c r="J1165" s="1"/>
      <c r="K1165" s="1"/>
      <c r="L1165" s="1"/>
      <c r="M1165" s="1"/>
    </row>
    <row r="1166" spans="1:13" s="289" customFormat="1" ht="26.25" thickBot="1" x14ac:dyDescent="0.25">
      <c r="A1166" s="293" t="s">
        <v>2330</v>
      </c>
      <c r="B1166" s="301" t="s">
        <v>2273</v>
      </c>
      <c r="C1166" s="302" t="s">
        <v>2274</v>
      </c>
      <c r="D1166" s="303"/>
      <c r="E1166" s="297">
        <v>676216.26240000001</v>
      </c>
      <c r="F1166" s="75"/>
      <c r="G1166" s="341"/>
      <c r="H1166" s="341"/>
      <c r="I1166" s="1"/>
      <c r="J1166" s="1"/>
      <c r="K1166" s="1"/>
      <c r="L1166" s="1"/>
      <c r="M1166" s="1"/>
    </row>
    <row r="1167" spans="1:13" s="289" customFormat="1" ht="13.5" thickBot="1" x14ac:dyDescent="0.25">
      <c r="A1167" s="207"/>
      <c r="B1167" s="207"/>
      <c r="C1167" s="208"/>
      <c r="D1167" s="207"/>
      <c r="E1167" s="209"/>
      <c r="F1167" s="75"/>
      <c r="G1167" s="341"/>
      <c r="H1167" s="341"/>
      <c r="I1167" s="1"/>
      <c r="J1167" s="1"/>
      <c r="K1167" s="1"/>
      <c r="L1167" s="1"/>
      <c r="M1167" s="1"/>
    </row>
    <row r="1168" spans="1:13" s="289" customFormat="1" ht="13.5" thickBot="1" x14ac:dyDescent="0.25">
      <c r="A1168" s="389" t="s">
        <v>2462</v>
      </c>
      <c r="B1168" s="390"/>
      <c r="C1168" s="390"/>
      <c r="D1168" s="390"/>
      <c r="E1168" s="407"/>
      <c r="F1168" s="75"/>
      <c r="G1168" s="341"/>
      <c r="H1168" s="341"/>
      <c r="I1168" s="1"/>
      <c r="J1168" s="1"/>
      <c r="K1168" s="1"/>
      <c r="L1168" s="1"/>
      <c r="M1168" s="1"/>
    </row>
    <row r="1169" spans="1:13" s="289" customFormat="1" ht="26.25" thickBot="1" x14ac:dyDescent="0.25">
      <c r="A1169" s="304" t="s">
        <v>83</v>
      </c>
      <c r="B1169" s="305" t="s">
        <v>697</v>
      </c>
      <c r="C1169" s="305" t="s">
        <v>85</v>
      </c>
      <c r="D1169" s="305" t="s">
        <v>86</v>
      </c>
      <c r="E1169" s="306" t="s">
        <v>87</v>
      </c>
      <c r="F1169" s="75"/>
      <c r="G1169" s="341"/>
      <c r="H1169" s="341"/>
      <c r="I1169" s="1"/>
      <c r="J1169" s="1"/>
      <c r="K1169" s="1"/>
      <c r="L1169" s="1"/>
      <c r="M1169" s="1"/>
    </row>
    <row r="1170" spans="1:13" s="289" customFormat="1" x14ac:dyDescent="0.2">
      <c r="A1170" s="307" t="s">
        <v>2275</v>
      </c>
      <c r="B1170" s="308"/>
      <c r="C1170" s="309" t="s">
        <v>698</v>
      </c>
      <c r="D1170" s="310" t="s">
        <v>86</v>
      </c>
      <c r="E1170" s="311">
        <v>111355.2</v>
      </c>
      <c r="F1170" s="75"/>
      <c r="G1170" s="341"/>
      <c r="H1170" s="341"/>
      <c r="I1170" s="1"/>
      <c r="J1170" s="1"/>
      <c r="K1170" s="1"/>
      <c r="L1170" s="1"/>
      <c r="M1170" s="1"/>
    </row>
    <row r="1171" spans="1:13" s="289" customFormat="1" ht="26.25" thickBot="1" x14ac:dyDescent="0.25">
      <c r="A1171" s="312" t="s">
        <v>2276</v>
      </c>
      <c r="B1171" s="313"/>
      <c r="C1171" s="314" t="s">
        <v>699</v>
      </c>
      <c r="D1171" s="315" t="s">
        <v>86</v>
      </c>
      <c r="E1171" s="316">
        <v>134976</v>
      </c>
      <c r="F1171" s="75"/>
      <c r="G1171" s="341"/>
      <c r="H1171" s="341"/>
      <c r="I1171" s="1"/>
      <c r="J1171" s="1"/>
      <c r="K1171" s="1"/>
      <c r="L1171" s="1"/>
      <c r="M1171" s="1"/>
    </row>
    <row r="1172" spans="1:13" s="289" customFormat="1" ht="13.5" thickBot="1" x14ac:dyDescent="0.25">
      <c r="B1172" s="232"/>
      <c r="C1172" s="233"/>
      <c r="F1172" s="75"/>
      <c r="G1172" s="341"/>
      <c r="H1172" s="341"/>
      <c r="I1172" s="1"/>
      <c r="J1172" s="1"/>
      <c r="K1172" s="1"/>
      <c r="L1172" s="1"/>
      <c r="M1172" s="1"/>
    </row>
    <row r="1173" spans="1:13" s="289" customFormat="1" ht="13.5" thickBot="1" x14ac:dyDescent="0.25">
      <c r="A1173" s="408" t="s">
        <v>2463</v>
      </c>
      <c r="B1173" s="409"/>
      <c r="C1173" s="409"/>
      <c r="D1173" s="409"/>
      <c r="E1173" s="410"/>
      <c r="F1173" s="75"/>
      <c r="G1173" s="341"/>
      <c r="H1173" s="341"/>
      <c r="I1173" s="1"/>
      <c r="J1173" s="1"/>
      <c r="K1173" s="1"/>
      <c r="L1173" s="1"/>
      <c r="M1173" s="1"/>
    </row>
    <row r="1174" spans="1:13" s="289" customFormat="1" ht="26.25" thickBot="1" x14ac:dyDescent="0.25">
      <c r="A1174" s="317" t="s">
        <v>83</v>
      </c>
      <c r="B1174" s="318" t="s">
        <v>697</v>
      </c>
      <c r="C1174" s="318" t="s">
        <v>85</v>
      </c>
      <c r="D1174" s="318" t="s">
        <v>86</v>
      </c>
      <c r="E1174" s="319" t="s">
        <v>87</v>
      </c>
      <c r="F1174" s="75"/>
      <c r="G1174" s="341"/>
      <c r="H1174" s="341"/>
      <c r="I1174" s="1"/>
      <c r="J1174" s="1"/>
      <c r="K1174" s="1"/>
      <c r="L1174" s="1"/>
      <c r="M1174" s="1"/>
    </row>
    <row r="1175" spans="1:13" s="289" customFormat="1" x14ac:dyDescent="0.2">
      <c r="A1175" s="320" t="s">
        <v>2277</v>
      </c>
      <c r="B1175" s="321" t="s">
        <v>700</v>
      </c>
      <c r="C1175" s="322" t="s">
        <v>701</v>
      </c>
      <c r="D1175" s="323" t="s">
        <v>702</v>
      </c>
      <c r="E1175" s="324">
        <v>375327.76319999999</v>
      </c>
      <c r="F1175" s="75"/>
      <c r="G1175" s="341"/>
      <c r="H1175" s="341"/>
      <c r="I1175" s="1"/>
      <c r="J1175" s="1"/>
      <c r="K1175" s="1"/>
      <c r="L1175" s="1"/>
      <c r="M1175" s="1"/>
    </row>
    <row r="1176" spans="1:13" s="289" customFormat="1" x14ac:dyDescent="0.2">
      <c r="A1176" s="320" t="s">
        <v>2331</v>
      </c>
      <c r="B1176" s="325" t="s">
        <v>700</v>
      </c>
      <c r="C1176" s="326" t="s">
        <v>703</v>
      </c>
      <c r="D1176" s="327" t="s">
        <v>702</v>
      </c>
      <c r="E1176" s="324">
        <v>484293.88800000004</v>
      </c>
      <c r="F1176" s="75"/>
      <c r="G1176" s="341"/>
      <c r="H1176" s="341"/>
      <c r="I1176" s="1"/>
      <c r="J1176" s="1"/>
      <c r="K1176" s="1"/>
      <c r="L1176" s="1"/>
      <c r="M1176" s="1"/>
    </row>
    <row r="1177" spans="1:13" s="289" customFormat="1" x14ac:dyDescent="0.2">
      <c r="A1177" s="320" t="s">
        <v>2332</v>
      </c>
      <c r="B1177" s="325" t="s">
        <v>700</v>
      </c>
      <c r="C1177" s="326" t="s">
        <v>704</v>
      </c>
      <c r="D1177" s="327" t="s">
        <v>702</v>
      </c>
      <c r="E1177" s="324">
        <v>363220.41600000003</v>
      </c>
      <c r="F1177" s="75"/>
      <c r="G1177" s="341"/>
      <c r="H1177" s="341"/>
      <c r="I1177" s="1"/>
      <c r="J1177" s="1"/>
      <c r="K1177" s="1"/>
      <c r="L1177" s="1"/>
      <c r="M1177" s="1"/>
    </row>
    <row r="1178" spans="1:13" s="289" customFormat="1" ht="63.75" x14ac:dyDescent="0.2">
      <c r="A1178" s="320" t="s">
        <v>2333</v>
      </c>
      <c r="B1178" s="325" t="s">
        <v>700</v>
      </c>
      <c r="C1178" s="326" t="s">
        <v>705</v>
      </c>
      <c r="D1178" s="327" t="s">
        <v>702</v>
      </c>
      <c r="E1178" s="324">
        <v>351113.06880000001</v>
      </c>
      <c r="F1178" s="75"/>
      <c r="G1178" s="341"/>
      <c r="H1178" s="341"/>
      <c r="I1178" s="1"/>
      <c r="J1178" s="1"/>
      <c r="K1178" s="1"/>
      <c r="L1178" s="1"/>
      <c r="M1178" s="1"/>
    </row>
    <row r="1179" spans="1:13" s="289" customFormat="1" ht="77.25" thickBot="1" x14ac:dyDescent="0.25">
      <c r="A1179" s="320" t="s">
        <v>2334</v>
      </c>
      <c r="B1179" s="328" t="s">
        <v>700</v>
      </c>
      <c r="C1179" s="329" t="s">
        <v>706</v>
      </c>
      <c r="D1179" s="330" t="s">
        <v>702</v>
      </c>
      <c r="E1179" s="324">
        <v>641689.40159999998</v>
      </c>
      <c r="F1179" s="75"/>
      <c r="G1179" s="341"/>
      <c r="H1179" s="341"/>
      <c r="I1179" s="1"/>
      <c r="J1179" s="1"/>
      <c r="K1179" s="1"/>
      <c r="L1179" s="1"/>
      <c r="M1179" s="1"/>
    </row>
    <row r="1180" spans="1:13" s="334" customFormat="1" ht="13.5" thickBot="1" x14ac:dyDescent="0.25">
      <c r="A1180" s="232"/>
      <c r="B1180" s="232"/>
      <c r="C1180" s="331"/>
      <c r="D1180" s="332"/>
      <c r="E1180" s="333"/>
      <c r="F1180" s="75"/>
      <c r="G1180" s="341"/>
      <c r="H1180" s="341"/>
      <c r="I1180" s="1"/>
      <c r="J1180" s="1"/>
      <c r="K1180" s="1"/>
      <c r="L1180" s="1"/>
      <c r="M1180" s="1"/>
    </row>
    <row r="1181" spans="1:13" s="289" customFormat="1" ht="13.5" thickBot="1" x14ac:dyDescent="0.25">
      <c r="A1181" s="389" t="s">
        <v>2464</v>
      </c>
      <c r="B1181" s="390"/>
      <c r="C1181" s="390"/>
      <c r="D1181" s="390"/>
      <c r="E1181" s="391"/>
      <c r="F1181" s="75"/>
      <c r="G1181" s="341"/>
      <c r="H1181" s="341"/>
      <c r="I1181" s="1"/>
      <c r="J1181" s="1"/>
      <c r="K1181" s="1"/>
      <c r="L1181" s="1"/>
      <c r="M1181" s="1"/>
    </row>
    <row r="1182" spans="1:13" s="289" customFormat="1" ht="26.25" thickBot="1" x14ac:dyDescent="0.25">
      <c r="A1182" s="304" t="s">
        <v>83</v>
      </c>
      <c r="B1182" s="305" t="s">
        <v>697</v>
      </c>
      <c r="C1182" s="305" t="s">
        <v>85</v>
      </c>
      <c r="D1182" s="305" t="s">
        <v>86</v>
      </c>
      <c r="E1182" s="306" t="s">
        <v>87</v>
      </c>
      <c r="F1182" s="75"/>
      <c r="G1182" s="341"/>
      <c r="H1182" s="341"/>
      <c r="I1182" s="1"/>
      <c r="J1182" s="1"/>
      <c r="K1182" s="1"/>
      <c r="L1182" s="1"/>
      <c r="M1182" s="1"/>
    </row>
    <row r="1183" spans="1:13" s="289" customFormat="1" ht="25.5" x14ac:dyDescent="0.2">
      <c r="A1183" s="307" t="s">
        <v>2335</v>
      </c>
      <c r="B1183" s="308"/>
      <c r="C1183" s="309" t="s">
        <v>2278</v>
      </c>
      <c r="D1183" s="308" t="s">
        <v>86</v>
      </c>
      <c r="E1183" s="311">
        <v>14622400</v>
      </c>
      <c r="F1183" s="75"/>
      <c r="G1183" s="341"/>
      <c r="H1183" s="341"/>
      <c r="I1183" s="1"/>
      <c r="J1183" s="1"/>
      <c r="K1183" s="1"/>
      <c r="L1183" s="1"/>
      <c r="M1183" s="1"/>
    </row>
    <row r="1184" spans="1:13" s="334" customFormat="1" x14ac:dyDescent="0.2">
      <c r="A1184" s="232"/>
      <c r="B1184" s="232"/>
      <c r="C1184" s="331"/>
      <c r="D1184" s="332"/>
      <c r="E1184" s="333"/>
      <c r="F1184" s="75"/>
      <c r="G1184" s="75"/>
      <c r="H1184" s="75"/>
      <c r="I1184" s="1"/>
      <c r="J1184" s="1"/>
      <c r="K1184" s="1"/>
      <c r="L1184" s="1"/>
      <c r="M1184" s="1"/>
    </row>
    <row r="1185" spans="1:13" x14ac:dyDescent="0.2">
      <c r="A1185" s="335" t="s">
        <v>707</v>
      </c>
      <c r="F1185" s="75"/>
      <c r="G1185" s="75"/>
      <c r="H1185" s="75"/>
      <c r="I1185" s="1"/>
      <c r="J1185" s="1"/>
      <c r="K1185" s="1"/>
      <c r="L1185" s="1"/>
      <c r="M1185" s="1"/>
    </row>
    <row r="1186" spans="1:13" x14ac:dyDescent="0.2">
      <c r="F1186" s="75"/>
      <c r="G1186" s="75"/>
      <c r="H1186" s="75"/>
      <c r="I1186" s="1"/>
      <c r="J1186" s="1"/>
      <c r="K1186" s="1"/>
      <c r="L1186" s="1"/>
      <c r="M1186" s="1"/>
    </row>
    <row r="1187" spans="1:13" x14ac:dyDescent="0.2">
      <c r="F1187" s="75"/>
      <c r="G1187" s="75"/>
      <c r="H1187" s="75"/>
      <c r="I1187" s="1"/>
      <c r="J1187" s="1"/>
      <c r="K1187" s="1"/>
      <c r="L1187" s="1"/>
      <c r="M1187" s="1"/>
    </row>
  </sheetData>
  <mergeCells count="20">
    <mergeCell ref="A1173:E1173"/>
    <mergeCell ref="A1181:E1181"/>
    <mergeCell ref="A992:E992"/>
    <mergeCell ref="A1043:E1043"/>
    <mergeCell ref="A1123:E1123"/>
    <mergeCell ref="A1129:E1129"/>
    <mergeCell ref="A1154:E1154"/>
    <mergeCell ref="A1168:E1168"/>
    <mergeCell ref="A553:C553"/>
    <mergeCell ref="A554:E554"/>
    <mergeCell ref="A624:E624"/>
    <mergeCell ref="A837:E837"/>
    <mergeCell ref="A937:E937"/>
    <mergeCell ref="A963:E963"/>
    <mergeCell ref="A1:D1"/>
    <mergeCell ref="A2:D2"/>
    <mergeCell ref="A156:E156"/>
    <mergeCell ref="A302:E302"/>
    <mergeCell ref="A369:E369"/>
    <mergeCell ref="A516:E516"/>
  </mergeCells>
  <pageMargins left="0.7" right="0.7" top="0.75" bottom="0.75" header="0" footer="0"/>
  <pageSetup paperSize="9" scale="68" fitToHeight="0" orientation="portrait" r:id="rId1"/>
  <rowBreaks count="1" manualBreakCount="1">
    <brk id="836"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6D146-D9E9-461E-86AA-1A9D8AE56835}">
  <dimension ref="A1:N17"/>
  <sheetViews>
    <sheetView workbookViewId="0"/>
  </sheetViews>
  <sheetFormatPr baseColWidth="10" defaultRowHeight="15" x14ac:dyDescent="0.25"/>
  <cols>
    <col min="1" max="1" width="48.5703125" customWidth="1"/>
    <col min="2" max="3" width="0" hidden="1" customWidth="1"/>
    <col min="4" max="6" width="14.5703125" bestFit="1" customWidth="1"/>
    <col min="8" max="8" width="18.28515625" bestFit="1" customWidth="1"/>
    <col min="9" max="11" width="14.5703125" bestFit="1" customWidth="1"/>
    <col min="13" max="13" width="16.7109375" bestFit="1" customWidth="1"/>
    <col min="14" max="14" width="15.5703125" bestFit="1" customWidth="1"/>
  </cols>
  <sheetData>
    <row r="1" spans="1:14" x14ac:dyDescent="0.25">
      <c r="D1" s="4" t="s">
        <v>865</v>
      </c>
      <c r="E1" s="4" t="s">
        <v>866</v>
      </c>
      <c r="F1" t="s">
        <v>867</v>
      </c>
      <c r="G1">
        <v>140000</v>
      </c>
      <c r="H1" t="s">
        <v>868</v>
      </c>
      <c r="I1" t="s">
        <v>869</v>
      </c>
      <c r="J1" t="s">
        <v>870</v>
      </c>
      <c r="K1" t="s">
        <v>872</v>
      </c>
    </row>
    <row r="2" spans="1:14" x14ac:dyDescent="0.25">
      <c r="A2" s="5" t="s">
        <v>9</v>
      </c>
      <c r="B2" t="s">
        <v>10</v>
      </c>
      <c r="C2">
        <v>1</v>
      </c>
      <c r="D2" s="71">
        <v>5000000</v>
      </c>
      <c r="E2" s="71">
        <v>0</v>
      </c>
      <c r="F2" s="72">
        <f>SUM(D2:E2)</f>
        <v>5000000</v>
      </c>
      <c r="H2" s="72">
        <f>+D2+$G$1</f>
        <v>5140000</v>
      </c>
      <c r="I2" s="72">
        <v>0</v>
      </c>
      <c r="J2" s="72">
        <f>SUM(H2:I2)</f>
        <v>5140000</v>
      </c>
      <c r="K2" s="72">
        <f>+J2-F2</f>
        <v>140000</v>
      </c>
      <c r="M2" s="72">
        <f>+H2*$C2</f>
        <v>5140000</v>
      </c>
      <c r="N2" s="72">
        <f>+I2*$C2</f>
        <v>0</v>
      </c>
    </row>
    <row r="3" spans="1:14" x14ac:dyDescent="0.25">
      <c r="A3" s="5" t="s">
        <v>81</v>
      </c>
      <c r="B3" t="s">
        <v>10</v>
      </c>
      <c r="C3">
        <v>1</v>
      </c>
      <c r="D3" s="71">
        <v>5000000</v>
      </c>
      <c r="E3" s="71">
        <v>0</v>
      </c>
      <c r="F3" s="72">
        <f t="shared" ref="F3:F16" si="0">SUM(D3:E3)</f>
        <v>5000000</v>
      </c>
      <c r="H3" s="72">
        <f t="shared" ref="H3:H15" si="1">+D3+$G$1</f>
        <v>5140000</v>
      </c>
      <c r="I3" s="72">
        <v>0</v>
      </c>
      <c r="J3" s="72">
        <f t="shared" ref="J3:J16" si="2">SUM(H3:I3)</f>
        <v>5140000</v>
      </c>
      <c r="K3" s="72">
        <f t="shared" ref="K3:K16" si="3">+J3-F3</f>
        <v>140000</v>
      </c>
      <c r="M3" s="72">
        <f t="shared" ref="M3:M16" si="4">+H3*$C3</f>
        <v>5140000</v>
      </c>
      <c r="N3" s="72">
        <f t="shared" ref="N3:N16" si="5">+I3*$C3</f>
        <v>0</v>
      </c>
    </row>
    <row r="4" spans="1:14" x14ac:dyDescent="0.25">
      <c r="A4" s="5" t="s">
        <v>12</v>
      </c>
      <c r="B4" t="s">
        <v>10</v>
      </c>
      <c r="C4">
        <v>2</v>
      </c>
      <c r="D4" s="71">
        <v>2000000</v>
      </c>
      <c r="E4" s="71">
        <v>0</v>
      </c>
      <c r="F4" s="72">
        <f t="shared" si="0"/>
        <v>2000000</v>
      </c>
      <c r="H4" s="72">
        <v>3500000</v>
      </c>
      <c r="I4" s="72">
        <v>0</v>
      </c>
      <c r="J4" s="72">
        <f t="shared" si="2"/>
        <v>3500000</v>
      </c>
      <c r="K4" s="72">
        <f t="shared" si="3"/>
        <v>1500000</v>
      </c>
      <c r="M4" s="72">
        <f t="shared" si="4"/>
        <v>7000000</v>
      </c>
      <c r="N4" s="72">
        <f t="shared" si="5"/>
        <v>0</v>
      </c>
    </row>
    <row r="5" spans="1:14" x14ac:dyDescent="0.25">
      <c r="A5" s="5" t="s">
        <v>864</v>
      </c>
      <c r="B5" t="s">
        <v>10</v>
      </c>
      <c r="C5">
        <v>6</v>
      </c>
      <c r="D5" s="71">
        <v>2550000</v>
      </c>
      <c r="E5" s="71">
        <v>1054713</v>
      </c>
      <c r="F5" s="72">
        <f t="shared" si="0"/>
        <v>3604713</v>
      </c>
      <c r="H5" s="72">
        <v>2900000</v>
      </c>
      <c r="I5" s="72">
        <f t="shared" ref="I5:I16" si="6">+H5*0.3</f>
        <v>870000</v>
      </c>
      <c r="J5" s="72">
        <f t="shared" si="2"/>
        <v>3770000</v>
      </c>
      <c r="K5" s="72">
        <f t="shared" si="3"/>
        <v>165287</v>
      </c>
      <c r="M5" s="72">
        <f t="shared" si="4"/>
        <v>17400000</v>
      </c>
      <c r="N5" s="72">
        <f t="shared" si="5"/>
        <v>5220000</v>
      </c>
    </row>
    <row r="6" spans="1:14" x14ac:dyDescent="0.25">
      <c r="A6" s="5" t="s">
        <v>14</v>
      </c>
      <c r="B6" t="s">
        <v>10</v>
      </c>
      <c r="C6">
        <v>6</v>
      </c>
      <c r="D6" s="71">
        <v>1300000</v>
      </c>
      <c r="E6" s="71">
        <v>1054713</v>
      </c>
      <c r="F6" s="72">
        <f t="shared" si="0"/>
        <v>2354713</v>
      </c>
      <c r="H6" s="72">
        <v>1900000</v>
      </c>
      <c r="I6" s="72">
        <f t="shared" si="6"/>
        <v>570000</v>
      </c>
      <c r="J6" s="72">
        <f t="shared" si="2"/>
        <v>2470000</v>
      </c>
      <c r="K6" s="72">
        <f t="shared" si="3"/>
        <v>115287</v>
      </c>
      <c r="M6" s="72">
        <f t="shared" si="4"/>
        <v>11400000</v>
      </c>
      <c r="N6" s="72">
        <f t="shared" si="5"/>
        <v>3420000</v>
      </c>
    </row>
    <row r="7" spans="1:14" x14ac:dyDescent="0.25">
      <c r="A7" s="5" t="s">
        <v>873</v>
      </c>
      <c r="B7" t="s">
        <v>10</v>
      </c>
      <c r="C7">
        <v>9</v>
      </c>
      <c r="D7" s="71">
        <v>2750000</v>
      </c>
      <c r="E7" s="71">
        <v>1474330.0000000002</v>
      </c>
      <c r="F7" s="72">
        <f t="shared" si="0"/>
        <v>4224330</v>
      </c>
      <c r="H7" s="72">
        <v>3350000</v>
      </c>
      <c r="I7" s="72">
        <f t="shared" si="6"/>
        <v>1005000</v>
      </c>
      <c r="J7" s="72">
        <f t="shared" si="2"/>
        <v>4355000</v>
      </c>
      <c r="K7" s="72">
        <f t="shared" si="3"/>
        <v>130670</v>
      </c>
      <c r="M7" s="72">
        <f t="shared" si="4"/>
        <v>30150000</v>
      </c>
      <c r="N7" s="72">
        <f t="shared" si="5"/>
        <v>9045000</v>
      </c>
    </row>
    <row r="8" spans="1:14" x14ac:dyDescent="0.25">
      <c r="A8" s="5" t="s">
        <v>66</v>
      </c>
      <c r="B8" t="s">
        <v>10</v>
      </c>
      <c r="C8">
        <v>17</v>
      </c>
      <c r="D8" s="71">
        <v>2750000</v>
      </c>
      <c r="E8" s="71">
        <v>1062651.7000000002</v>
      </c>
      <c r="F8" s="72">
        <f t="shared" si="0"/>
        <v>3812651.7</v>
      </c>
      <c r="H8" s="72">
        <v>3050000</v>
      </c>
      <c r="I8" s="72">
        <f t="shared" si="6"/>
        <v>915000</v>
      </c>
      <c r="J8" s="72">
        <f t="shared" si="2"/>
        <v>3965000</v>
      </c>
      <c r="K8" s="72">
        <f t="shared" si="3"/>
        <v>152348.29999999981</v>
      </c>
      <c r="M8" s="72">
        <f t="shared" si="4"/>
        <v>51850000</v>
      </c>
      <c r="N8" s="72">
        <f t="shared" si="5"/>
        <v>15555000</v>
      </c>
    </row>
    <row r="9" spans="1:14" x14ac:dyDescent="0.25">
      <c r="A9" s="5" t="s">
        <v>16</v>
      </c>
      <c r="B9" t="s">
        <v>10</v>
      </c>
      <c r="C9">
        <v>34</v>
      </c>
      <c r="D9" s="71">
        <v>2100000</v>
      </c>
      <c r="E9" s="71">
        <v>1062651.7000000002</v>
      </c>
      <c r="F9" s="72">
        <f t="shared" si="0"/>
        <v>3162651.7</v>
      </c>
      <c r="H9" s="72">
        <v>2550000</v>
      </c>
      <c r="I9" s="72">
        <f t="shared" si="6"/>
        <v>765000</v>
      </c>
      <c r="J9" s="72">
        <f t="shared" si="2"/>
        <v>3315000</v>
      </c>
      <c r="K9" s="72">
        <f t="shared" si="3"/>
        <v>152348.29999999981</v>
      </c>
      <c r="M9" s="72">
        <f t="shared" si="4"/>
        <v>86700000</v>
      </c>
      <c r="N9" s="72">
        <f t="shared" si="5"/>
        <v>26010000</v>
      </c>
    </row>
    <row r="10" spans="1:14" x14ac:dyDescent="0.25">
      <c r="A10" s="5" t="s">
        <v>708</v>
      </c>
      <c r="B10" t="s">
        <v>10</v>
      </c>
      <c r="C10">
        <v>35</v>
      </c>
      <c r="D10" s="71">
        <v>2000000</v>
      </c>
      <c r="E10" s="71">
        <v>1062651.7000000002</v>
      </c>
      <c r="F10" s="72">
        <f t="shared" si="0"/>
        <v>3062651.7</v>
      </c>
      <c r="H10" s="72">
        <v>2450000</v>
      </c>
      <c r="I10" s="72">
        <f t="shared" si="6"/>
        <v>735000</v>
      </c>
      <c r="J10" s="72">
        <f t="shared" si="2"/>
        <v>3185000</v>
      </c>
      <c r="K10" s="72">
        <f t="shared" si="3"/>
        <v>122348.29999999981</v>
      </c>
      <c r="M10" s="72">
        <f t="shared" si="4"/>
        <v>85750000</v>
      </c>
      <c r="N10" s="72">
        <f t="shared" si="5"/>
        <v>25725000</v>
      </c>
    </row>
    <row r="11" spans="1:14" x14ac:dyDescent="0.25">
      <c r="A11" s="5" t="s">
        <v>871</v>
      </c>
      <c r="B11" t="s">
        <v>10</v>
      </c>
      <c r="C11">
        <v>1</v>
      </c>
      <c r="D11" s="71">
        <v>2000000</v>
      </c>
      <c r="E11" s="71">
        <v>1474330.0000000002</v>
      </c>
      <c r="F11" s="72">
        <f t="shared" ref="F11" si="7">SUM(D11:E11)</f>
        <v>3474330</v>
      </c>
      <c r="H11" s="72">
        <v>2800000</v>
      </c>
      <c r="I11" s="72">
        <f t="shared" si="6"/>
        <v>840000</v>
      </c>
      <c r="J11" s="72">
        <f t="shared" si="2"/>
        <v>3640000</v>
      </c>
      <c r="K11" s="72">
        <f t="shared" si="3"/>
        <v>165670</v>
      </c>
      <c r="M11" s="72">
        <f t="shared" si="4"/>
        <v>2800000</v>
      </c>
      <c r="N11" s="72">
        <f t="shared" si="5"/>
        <v>840000</v>
      </c>
    </row>
    <row r="12" spans="1:14" x14ac:dyDescent="0.25">
      <c r="A12" s="5" t="s">
        <v>18</v>
      </c>
      <c r="B12" t="s">
        <v>10</v>
      </c>
      <c r="C12">
        <v>1</v>
      </c>
      <c r="D12" s="71">
        <v>2100000</v>
      </c>
      <c r="E12" s="71">
        <v>1417625.0000000002</v>
      </c>
      <c r="F12" s="72">
        <f t="shared" si="0"/>
        <v>3517625</v>
      </c>
      <c r="H12" s="72">
        <v>2800000</v>
      </c>
      <c r="I12" s="72">
        <f t="shared" si="6"/>
        <v>840000</v>
      </c>
      <c r="J12" s="72">
        <f t="shared" si="2"/>
        <v>3640000</v>
      </c>
      <c r="K12" s="72">
        <f t="shared" si="3"/>
        <v>122375</v>
      </c>
      <c r="M12" s="72">
        <f t="shared" si="4"/>
        <v>2800000</v>
      </c>
      <c r="N12" s="72">
        <f t="shared" si="5"/>
        <v>840000</v>
      </c>
    </row>
    <row r="13" spans="1:14" x14ac:dyDescent="0.25">
      <c r="A13" s="5" t="s">
        <v>19</v>
      </c>
      <c r="B13" t="s">
        <v>10</v>
      </c>
      <c r="C13">
        <v>1</v>
      </c>
      <c r="D13" s="71">
        <v>2750000</v>
      </c>
      <c r="E13" s="71">
        <v>1134100</v>
      </c>
      <c r="F13" s="72">
        <f t="shared" si="0"/>
        <v>3884100</v>
      </c>
      <c r="H13" s="72">
        <v>3000000</v>
      </c>
      <c r="I13" s="72">
        <f t="shared" si="6"/>
        <v>900000</v>
      </c>
      <c r="J13" s="72">
        <f t="shared" si="2"/>
        <v>3900000</v>
      </c>
      <c r="K13" s="72">
        <f t="shared" si="3"/>
        <v>15900</v>
      </c>
      <c r="M13" s="72">
        <f t="shared" si="4"/>
        <v>3000000</v>
      </c>
      <c r="N13" s="72">
        <f t="shared" si="5"/>
        <v>900000</v>
      </c>
    </row>
    <row r="14" spans="1:14" x14ac:dyDescent="0.25">
      <c r="A14" s="5" t="s">
        <v>20</v>
      </c>
      <c r="B14" t="s">
        <v>10</v>
      </c>
      <c r="C14">
        <v>8</v>
      </c>
      <c r="D14" s="71">
        <v>2800000</v>
      </c>
      <c r="E14" s="71">
        <v>1247510.0000000002</v>
      </c>
      <c r="F14" s="72">
        <f t="shared" si="0"/>
        <v>4047510</v>
      </c>
      <c r="H14" s="72">
        <v>3150000</v>
      </c>
      <c r="I14" s="72">
        <f t="shared" si="6"/>
        <v>945000</v>
      </c>
      <c r="J14" s="72">
        <f t="shared" si="2"/>
        <v>4095000</v>
      </c>
      <c r="K14" s="72">
        <f t="shared" si="3"/>
        <v>47490</v>
      </c>
      <c r="M14" s="72">
        <f t="shared" si="4"/>
        <v>25200000</v>
      </c>
      <c r="N14" s="72">
        <f t="shared" si="5"/>
        <v>7560000</v>
      </c>
    </row>
    <row r="15" spans="1:14" x14ac:dyDescent="0.25">
      <c r="A15" s="5" t="s">
        <v>862</v>
      </c>
      <c r="B15" t="s">
        <v>10</v>
      </c>
      <c r="C15">
        <v>4</v>
      </c>
      <c r="D15" s="71">
        <v>1300000</v>
      </c>
      <c r="E15" s="73">
        <v>0</v>
      </c>
      <c r="F15" s="72">
        <f t="shared" si="0"/>
        <v>1300000</v>
      </c>
      <c r="H15" s="72">
        <f t="shared" si="1"/>
        <v>1440000</v>
      </c>
      <c r="I15" s="72">
        <v>0</v>
      </c>
      <c r="J15" s="72">
        <f t="shared" si="2"/>
        <v>1440000</v>
      </c>
      <c r="K15" s="72">
        <f t="shared" si="3"/>
        <v>140000</v>
      </c>
      <c r="M15" s="72">
        <f t="shared" si="4"/>
        <v>5760000</v>
      </c>
      <c r="N15" s="72">
        <f t="shared" si="5"/>
        <v>0</v>
      </c>
    </row>
    <row r="16" spans="1:14" x14ac:dyDescent="0.25">
      <c r="A16" s="22" t="s">
        <v>863</v>
      </c>
      <c r="B16" t="s">
        <v>10</v>
      </c>
      <c r="C16">
        <v>1</v>
      </c>
      <c r="D16" s="71">
        <v>2800000</v>
      </c>
      <c r="E16" s="73">
        <v>1247510.0000000002</v>
      </c>
      <c r="F16" s="72">
        <f t="shared" si="0"/>
        <v>4047510</v>
      </c>
      <c r="H16" s="72">
        <v>3150000</v>
      </c>
      <c r="I16" s="72">
        <f t="shared" si="6"/>
        <v>945000</v>
      </c>
      <c r="J16" s="72">
        <f t="shared" si="2"/>
        <v>4095000</v>
      </c>
      <c r="K16" s="72">
        <f t="shared" si="3"/>
        <v>47490</v>
      </c>
      <c r="M16" s="72">
        <f t="shared" si="4"/>
        <v>3150000</v>
      </c>
      <c r="N16" s="72">
        <f t="shared" si="5"/>
        <v>945000</v>
      </c>
    </row>
    <row r="17" spans="11:14" x14ac:dyDescent="0.25">
      <c r="K17" s="72"/>
      <c r="M17" s="74">
        <f>SUM(M2:M16)</f>
        <v>343240000</v>
      </c>
      <c r="N17" s="74">
        <f>SUM(N2:N16)</f>
        <v>96060000</v>
      </c>
    </row>
  </sheetData>
  <conditionalFormatting sqref="K2:K16">
    <cfRule type="cellIs" dxfId="1" priority="1" operator="lessThan">
      <formula>0</formula>
    </cfRule>
    <cfRule type="cellIs" dxfId="0" priority="2" operator="greaterThan">
      <formula>0</formula>
    </cfRule>
  </conditionalFormatting>
  <pageMargins left="0.7" right="0.7" top="0.75" bottom="0.75" header="0.3" footer="0.3"/>
  <pageSetup orientation="portrait" r:id="rId1"/>
  <ignoredErrors>
    <ignoredError sqref="F15" formulaRange="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B103B330874F74BAA51D40EC8508212" ma:contentTypeVersion="13" ma:contentTypeDescription="Create a new document." ma:contentTypeScope="" ma:versionID="5f1a464eea9bbe02a0c166e9f7f000db">
  <xsd:schema xmlns:xsd="http://www.w3.org/2001/XMLSchema" xmlns:xs="http://www.w3.org/2001/XMLSchema" xmlns:p="http://schemas.microsoft.com/office/2006/metadata/properties" xmlns:ns3="125e4ba6-8cc1-4499-adcc-80c7aabcb51f" targetNamespace="http://schemas.microsoft.com/office/2006/metadata/properties" ma:root="true" ma:fieldsID="94361917ced19e83d1177094136babf1" ns3:_="">
    <xsd:import namespace="125e4ba6-8cc1-4499-adcc-80c7aabcb51f"/>
    <xsd:element name="properties">
      <xsd:complexType>
        <xsd:sequence>
          <xsd:element name="documentManagement">
            <xsd:complexType>
              <xsd:all>
                <xsd:element ref="ns3:MediaServiceMetadata" minOccurs="0"/>
                <xsd:element ref="ns3:MediaServiceFastMetadata" minOccurs="0"/>
                <xsd:element ref="ns3:_activity" minOccurs="0"/>
                <xsd:element ref="ns3:MediaServiceObjectDetectorVersion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5e4ba6-8cc1-4499-adcc-80c7aabcb5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25e4ba6-8cc1-4499-adcc-80c7aabcb51f" xsi:nil="true"/>
  </documentManagement>
</p:properties>
</file>

<file path=customXml/itemProps1.xml><?xml version="1.0" encoding="utf-8"?>
<ds:datastoreItem xmlns:ds="http://schemas.openxmlformats.org/officeDocument/2006/customXml" ds:itemID="{130A173C-B290-4942-8F93-4FB8FE103A3C}">
  <ds:schemaRefs>
    <ds:schemaRef ds:uri="http://schemas.microsoft.com/sharepoint/v3/contenttype/forms"/>
  </ds:schemaRefs>
</ds:datastoreItem>
</file>

<file path=customXml/itemProps2.xml><?xml version="1.0" encoding="utf-8"?>
<ds:datastoreItem xmlns:ds="http://schemas.openxmlformats.org/officeDocument/2006/customXml" ds:itemID="{B860B4E7-EDF2-496A-9128-B8088F61E3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5e4ba6-8cc1-4499-adcc-80c7aabcb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D03EA5D-1BE6-485B-AC00-F5D481A95F90}">
  <ds:schemaRefs>
    <ds:schemaRef ds:uri="http://purl.org/dc/dcmitype/"/>
    <ds:schemaRef ds:uri="http://www.w3.org/XML/1998/namespace"/>
    <ds:schemaRef ds:uri="125e4ba6-8cc1-4499-adcc-80c7aabcb51f"/>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2bbf933d-857a-4427-b12f-7b31d1f40c1a}" enabled="0" method="" siteId="{2bbf933d-857a-4427-b12f-7b31d1f40c1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ADICIÓN No. 1</vt:lpstr>
      <vt:lpstr>IPC</vt:lpstr>
      <vt:lpstr>PRESUPUESTO OFICIAL</vt:lpstr>
      <vt:lpstr>VALORES UNITARIOS VIATICOS</vt:lpstr>
      <vt:lpstr>VALOR UNITARIO ALQUILER MAQ</vt:lpstr>
      <vt:lpstr>VALORES UNITARIO MANTENIMIENTOS</vt:lpstr>
      <vt:lpstr>VIATICOS CALCULO</vt:lpstr>
      <vt:lpstr>'ADICIÓN No. 1'!Área_de_impresión</vt:lpstr>
      <vt:lpstr>'PRESUPUESTO OFICIAL'!Área_de_impresión</vt:lpstr>
      <vt:lpstr>'VALOR UNITARIO ALQUILER MAQ'!Área_de_impresión</vt:lpstr>
      <vt:lpstr>'VALORES UNITARIO MANTENIMIENTOS'!Área_de_impresión</vt:lpstr>
      <vt:lpstr>'VALORES UNITARIOS VIATICOS'!Área_de_impresión</vt:lpstr>
      <vt:lpstr>'PRESUPUESTO OFICIAL'!Duracion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Poaola Martinez</dc:creator>
  <cp:lastModifiedBy>Juan Felipe Diaz H.</cp:lastModifiedBy>
  <cp:lastPrinted>2023-10-05T16:12:37Z</cp:lastPrinted>
  <dcterms:created xsi:type="dcterms:W3CDTF">2022-07-21T19:36:42Z</dcterms:created>
  <dcterms:modified xsi:type="dcterms:W3CDTF">2025-10-18T23:59:17Z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0x010100DB103B330874F74BAA51D40EC8508212</vt:lpwstr>
  </property>
</Properties>
</file>