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1.xml" ContentType="application/vnd.openxmlformats-officedocument.drawing+xml"/>
  <Override PartName="/xl/embeddings/oleObject21.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1.xml" ContentType="application/vnd.openxmlformats-officedocument.drawing+xml"/>
  <Override PartName="/xl/embeddings/oleObject31.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2.xml" ContentType="application/vnd.openxmlformats-officedocument.drawing+xml"/>
  <Override PartName="/xl/embeddings/oleObject32.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embeddings/oleObject33.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6.xml" ContentType="application/vnd.openxmlformats-officedocument.drawing+xml"/>
  <Override PartName="/xl/embeddings/oleObject34.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7.xml" ContentType="application/vnd.openxmlformats-officedocument.drawing+xml"/>
  <Override PartName="/xl/embeddings/oleObject35.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8.xml" ContentType="application/vnd.openxmlformats-officedocument.drawing+xml"/>
  <Override PartName="/xl/embeddings/oleObject36.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9.xml" ContentType="application/vnd.openxmlformats-officedocument.drawing+xml"/>
  <Override PartName="/xl/embeddings/oleObject37.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40.xml" ContentType="application/vnd.openxmlformats-officedocument.drawing+xml"/>
  <Override PartName="/xl/embeddings/oleObject38.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41.xml" ContentType="application/vnd.openxmlformats-officedocument.drawing+xml"/>
  <Override PartName="/xl/embeddings/oleObject39.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42.xml" ContentType="application/vnd.openxmlformats-officedocument.drawing+xml"/>
  <Override PartName="/xl/embeddings/oleObject40.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3.xml" ContentType="application/vnd.openxmlformats-officedocument.drawing+xml"/>
  <Override PartName="/xl/embeddings/oleObject41.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4.xml" ContentType="application/vnd.openxmlformats-officedocument.drawing+xml"/>
  <Override PartName="/xl/embeddings/oleObject42.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5.xml" ContentType="application/vnd.openxmlformats-officedocument.drawing+xml"/>
  <Override PartName="/xl/embeddings/oleObject43.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6.xml" ContentType="application/vnd.openxmlformats-officedocument.drawing+xml"/>
  <Override PartName="/xl/embeddings/oleObject44.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7.xml" ContentType="application/vnd.openxmlformats-officedocument.drawing+xml"/>
  <Override PartName="/xl/embeddings/oleObject45.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8.xml" ContentType="application/vnd.openxmlformats-officedocument.drawing+xml"/>
  <Override PartName="/xl/embeddings/oleObject46.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9.xml" ContentType="application/vnd.openxmlformats-officedocument.drawing+xml"/>
  <Override PartName="/xl/embeddings/oleObject47.bin" ContentType="application/vnd.openxmlformats-officedocument.oleObject"/>
  <Override PartName="/xl/embeddings/oleObject48.bin" ContentType="application/vnd.openxmlformats-officedocument.oleObject"/>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50.xml" ContentType="application/vnd.openxmlformats-officedocument.drawing+xml"/>
  <Override PartName="/xl/embeddings/oleObject49.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51.xml" ContentType="application/vnd.openxmlformats-officedocument.drawing+xml"/>
  <Override PartName="/xl/embeddings/oleObject50.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2.xml" ContentType="application/vnd.openxmlformats-officedocument.drawing+xml"/>
  <Override PartName="/xl/embeddings/oleObject51.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3.xml" ContentType="application/vnd.openxmlformats-officedocument.drawing+xml"/>
  <Override PartName="/xl/embeddings/oleObject52.bin" ContentType="application/vnd.openxmlformats-officedocument.oleObject"/>
  <Override PartName="/xl/ctrlProps/ctrlProp99.xml" ContentType="application/vnd.ms-excel.controlproperties+xml"/>
  <Override PartName="/xl/ctrlProps/ctrlProp100.xml" ContentType="application/vnd.ms-excel.controlproperties+xml"/>
  <Override PartName="/xl/drawings/drawing54.xml" ContentType="application/vnd.openxmlformats-officedocument.drawing+xml"/>
  <Override PartName="/xl/embeddings/oleObject53.bin" ContentType="application/vnd.openxmlformats-officedocument.oleObject"/>
  <Override PartName="/xl/ctrlProps/ctrlProp101.xml" ContentType="application/vnd.ms-excel.controlproperties+xml"/>
  <Override PartName="/xl/ctrlProps/ctrlProp102.xml" ContentType="application/vnd.ms-excel.controlproperties+xml"/>
  <Override PartName="/xl/drawings/drawing55.xml" ContentType="application/vnd.openxmlformats-officedocument.drawing+xml"/>
  <Override PartName="/xl/embeddings/oleObject54.bin" ContentType="application/vnd.openxmlformats-officedocument.oleObject"/>
  <Override PartName="/xl/ctrlProps/ctrlProp103.xml" ContentType="application/vnd.ms-excel.controlproperties+xml"/>
  <Override PartName="/xl/ctrlProps/ctrlProp104.xml" ContentType="application/vnd.ms-excel.controlproperties+xml"/>
  <Override PartName="/xl/drawings/drawing56.xml" ContentType="application/vnd.openxmlformats-officedocument.drawing+xml"/>
  <Override PartName="/xl/embeddings/oleObject55.bin" ContentType="application/vnd.openxmlformats-officedocument.oleObject"/>
  <Override PartName="/xl/ctrlProps/ctrlProp105.xml" ContentType="application/vnd.ms-excel.controlproperties+xml"/>
  <Override PartName="/xl/ctrlProps/ctrlProp106.xml" ContentType="application/vnd.ms-excel.controlproperties+xml"/>
  <Override PartName="/xl/drawings/drawing57.xml" ContentType="application/vnd.openxmlformats-officedocument.drawing+xml"/>
  <Override PartName="/xl/embeddings/oleObject56.bin" ContentType="application/vnd.openxmlformats-officedocument.oleObject"/>
  <Override PartName="/xl/ctrlProps/ctrlProp107.xml" ContentType="application/vnd.ms-excel.controlproperties+xml"/>
  <Override PartName="/xl/ctrlProps/ctrlProp108.xml" ContentType="application/vnd.ms-excel.controlproperties+xml"/>
  <Override PartName="/xl/drawings/drawing58.xml" ContentType="application/vnd.openxmlformats-officedocument.drawing+xml"/>
  <Override PartName="/xl/embeddings/oleObject57.bin" ContentType="application/vnd.openxmlformats-officedocument.oleObject"/>
  <Override PartName="/xl/ctrlProps/ctrlProp109.xml" ContentType="application/vnd.ms-excel.controlproperties+xml"/>
  <Override PartName="/xl/ctrlProps/ctrlProp110.xml" ContentType="application/vnd.ms-excel.controlproperties+xml"/>
  <Override PartName="/xl/drawings/drawing59.xml" ContentType="application/vnd.openxmlformats-officedocument.drawing+xml"/>
  <Override PartName="/xl/embeddings/oleObject58.bin" ContentType="application/vnd.openxmlformats-officedocument.oleObject"/>
  <Override PartName="/xl/ctrlProps/ctrlProp111.xml" ContentType="application/vnd.ms-excel.controlproperties+xml"/>
  <Override PartName="/xl/ctrlProps/ctrlProp112.xml" ContentType="application/vnd.ms-excel.controlproperties+xml"/>
  <Override PartName="/xl/drawings/drawing60.xml" ContentType="application/vnd.openxmlformats-officedocument.drawing+xml"/>
  <Override PartName="/xl/embeddings/oleObject59.bin" ContentType="application/vnd.openxmlformats-officedocument.oleObject"/>
  <Override PartName="/xl/ctrlProps/ctrlProp113.xml" ContentType="application/vnd.ms-excel.controlproperties+xml"/>
  <Override PartName="/xl/ctrlProps/ctrlProp114.xml" ContentType="application/vnd.ms-excel.controlproperties+xml"/>
  <Override PartName="/xl/drawings/drawing61.xml" ContentType="application/vnd.openxmlformats-officedocument.drawing+xml"/>
  <Override PartName="/xl/embeddings/oleObject60.bin" ContentType="application/vnd.openxmlformats-officedocument.oleObject"/>
  <Override PartName="/xl/ctrlProps/ctrlProp115.xml" ContentType="application/vnd.ms-excel.controlproperties+xml"/>
  <Override PartName="/xl/ctrlProps/ctrlProp116.xml" ContentType="application/vnd.ms-excel.controlproperties+xml"/>
  <Override PartName="/xl/drawings/drawing62.xml" ContentType="application/vnd.openxmlformats-officedocument.drawing+xml"/>
  <Override PartName="/xl/embeddings/oleObject61.bin" ContentType="application/vnd.openxmlformats-officedocument.oleObject"/>
  <Override PartName="/xl/ctrlProps/ctrlProp117.xml" ContentType="application/vnd.ms-excel.controlproperties+xml"/>
  <Override PartName="/xl/ctrlProps/ctrlProp118.xml" ContentType="application/vnd.ms-excel.controlproperties+xml"/>
  <Override PartName="/xl/drawings/drawing63.xml" ContentType="application/vnd.openxmlformats-officedocument.drawing+xml"/>
  <Override PartName="/xl/embeddings/oleObject62.bin" ContentType="application/vnd.openxmlformats-officedocument.oleObject"/>
  <Override PartName="/xl/ctrlProps/ctrlProp119.xml" ContentType="application/vnd.ms-excel.controlproperties+xml"/>
  <Override PartName="/xl/ctrlProps/ctrlProp120.xml" ContentType="application/vnd.ms-excel.controlproperties+xml"/>
  <Override PartName="/xl/drawings/drawing64.xml" ContentType="application/vnd.openxmlformats-officedocument.drawing+xml"/>
  <Override PartName="/xl/embeddings/oleObject63.bin" ContentType="application/vnd.openxmlformats-officedocument.oleObject"/>
  <Override PartName="/xl/ctrlProps/ctrlProp121.xml" ContentType="application/vnd.ms-excel.controlproperties+xml"/>
  <Override PartName="/xl/ctrlProps/ctrlProp122.xml" ContentType="application/vnd.ms-excel.controlproperties+xml"/>
  <Override PartName="/xl/drawings/drawing65.xml" ContentType="application/vnd.openxmlformats-officedocument.drawing+xml"/>
  <Override PartName="/xl/embeddings/oleObject64.bin" ContentType="application/vnd.openxmlformats-officedocument.oleObject"/>
  <Override PartName="/xl/ctrlProps/ctrlProp123.xml" ContentType="application/vnd.ms-excel.controlproperties+xml"/>
  <Override PartName="/xl/ctrlProps/ctrlProp124.xml" ContentType="application/vnd.ms-excel.controlproperties+xml"/>
  <Override PartName="/xl/drawings/drawing66.xml" ContentType="application/vnd.openxmlformats-officedocument.drawing+xml"/>
  <Override PartName="/xl/embeddings/oleObject65.bin" ContentType="application/vnd.openxmlformats-officedocument.oleObject"/>
  <Override PartName="/xl/ctrlProps/ctrlProp125.xml" ContentType="application/vnd.ms-excel.controlproperties+xml"/>
  <Override PartName="/xl/ctrlProps/ctrlProp126.xml" ContentType="application/vnd.ms-excel.controlproperties+xml"/>
  <Override PartName="/xl/drawings/drawing67.xml" ContentType="application/vnd.openxmlformats-officedocument.drawing+xml"/>
  <Override PartName="/xl/embeddings/oleObject66.bin" ContentType="application/vnd.openxmlformats-officedocument.oleObject"/>
  <Override PartName="/xl/ctrlProps/ctrlProp127.xml" ContentType="application/vnd.ms-excel.controlproperties+xml"/>
  <Override PartName="/xl/ctrlProps/ctrlProp128.xml" ContentType="application/vnd.ms-excel.controlproperties+xml"/>
  <Override PartName="/xl/drawings/drawing68.xml" ContentType="application/vnd.openxmlformats-officedocument.drawing+xml"/>
  <Override PartName="/xl/embeddings/oleObject67.bin" ContentType="application/vnd.openxmlformats-officedocument.oleObject"/>
  <Override PartName="/xl/ctrlProps/ctrlProp129.xml" ContentType="application/vnd.ms-excel.controlproperties+xml"/>
  <Override PartName="/xl/ctrlProps/ctrlProp130.xml" ContentType="application/vnd.ms-excel.controlproperties+xml"/>
  <Override PartName="/xl/drawings/drawing69.xml" ContentType="application/vnd.openxmlformats-officedocument.drawing+xml"/>
  <Override PartName="/xl/embeddings/oleObject68.bin" ContentType="application/vnd.openxmlformats-officedocument.oleObject"/>
  <Override PartName="/xl/ctrlProps/ctrlProp131.xml" ContentType="application/vnd.ms-excel.controlproperties+xml"/>
  <Override PartName="/xl/ctrlProps/ctrlProp132.xml" ContentType="application/vnd.ms-excel.controlproperties+xml"/>
  <Override PartName="/xl/drawings/drawing70.xml" ContentType="application/vnd.openxmlformats-officedocument.drawing+xml"/>
  <Override PartName="/xl/embeddings/oleObject69.bin" ContentType="application/vnd.openxmlformats-officedocument.oleObject"/>
  <Override PartName="/xl/ctrlProps/ctrlProp133.xml" ContentType="application/vnd.ms-excel.controlproperties+xml"/>
  <Override PartName="/xl/ctrlProps/ctrlProp134.xml" ContentType="application/vnd.ms-excel.controlproperties+xml"/>
  <Override PartName="/xl/drawings/drawing71.xml" ContentType="application/vnd.openxmlformats-officedocument.drawing+xml"/>
  <Override PartName="/xl/embeddings/oleObject70.bin" ContentType="application/vnd.openxmlformats-officedocument.oleObject"/>
  <Override PartName="/xl/ctrlProps/ctrlProp135.xml" ContentType="application/vnd.ms-excel.controlproperties+xml"/>
  <Override PartName="/xl/ctrlProps/ctrlProp136.xml" ContentType="application/vnd.ms-excel.controlproperties+xml"/>
  <Override PartName="/xl/drawings/drawing72.xml" ContentType="application/vnd.openxmlformats-officedocument.drawing+xml"/>
  <Override PartName="/xl/embeddings/oleObject71.bin" ContentType="application/vnd.openxmlformats-officedocument.oleObject"/>
  <Override PartName="/xl/ctrlProps/ctrlProp137.xml" ContentType="application/vnd.ms-excel.controlproperties+xml"/>
  <Override PartName="/xl/ctrlProps/ctrlProp138.xml" ContentType="application/vnd.ms-excel.controlproperties+xml"/>
  <Override PartName="/xl/drawings/drawing73.xml" ContentType="application/vnd.openxmlformats-officedocument.drawing+xml"/>
  <Override PartName="/xl/embeddings/oleObject72.bin" ContentType="application/vnd.openxmlformats-officedocument.oleObject"/>
  <Override PartName="/xl/ctrlProps/ctrlProp139.xml" ContentType="application/vnd.ms-excel.controlproperties+xml"/>
  <Override PartName="/xl/ctrlProps/ctrlProp140.xml" ContentType="application/vnd.ms-excel.controlproperties+xml"/>
  <Override PartName="/xl/drawings/drawing74.xml" ContentType="application/vnd.openxmlformats-officedocument.drawing+xml"/>
  <Override PartName="/xl/embeddings/oleObject73.bin" ContentType="application/vnd.openxmlformats-officedocument.oleObject"/>
  <Override PartName="/xl/ctrlProps/ctrlProp141.xml" ContentType="application/vnd.ms-excel.controlproperties+xml"/>
  <Override PartName="/xl/ctrlProps/ctrlProp142.xml" ContentType="application/vnd.ms-excel.controlproperties+xml"/>
  <Override PartName="/xl/drawings/drawing75.xml" ContentType="application/vnd.openxmlformats-officedocument.drawing+xml"/>
  <Override PartName="/xl/embeddings/oleObject74.bin" ContentType="application/vnd.openxmlformats-officedocument.oleObject"/>
  <Override PartName="/xl/ctrlProps/ctrlProp143.xml" ContentType="application/vnd.ms-excel.controlproperties+xml"/>
  <Override PartName="/xl/ctrlProps/ctrlProp144.xml" ContentType="application/vnd.ms-excel.controlproperties+xml"/>
  <Override PartName="/xl/drawings/drawing76.xml" ContentType="application/vnd.openxmlformats-officedocument.drawing+xml"/>
  <Override PartName="/xl/embeddings/oleObject75.bin" ContentType="application/vnd.openxmlformats-officedocument.oleObject"/>
  <Override PartName="/xl/ctrlProps/ctrlProp145.xml" ContentType="application/vnd.ms-excel.controlproperties+xml"/>
  <Override PartName="/xl/ctrlProps/ctrlProp146.xml" ContentType="application/vnd.ms-excel.controlproperties+xml"/>
  <Override PartName="/xl/drawings/drawing77.xml" ContentType="application/vnd.openxmlformats-officedocument.drawing+xml"/>
  <Override PartName="/xl/embeddings/oleObject76.bin" ContentType="application/vnd.openxmlformats-officedocument.oleObject"/>
  <Override PartName="/xl/ctrlProps/ctrlProp147.xml" ContentType="application/vnd.ms-excel.controlproperties+xml"/>
  <Override PartName="/xl/ctrlProps/ctrlProp148.xml" ContentType="application/vnd.ms-excel.controlproperties+xml"/>
  <Override PartName="/xl/drawings/drawing78.xml" ContentType="application/vnd.openxmlformats-officedocument.drawing+xml"/>
  <Override PartName="/xl/embeddings/oleObject77.bin" ContentType="application/vnd.openxmlformats-officedocument.oleObject"/>
  <Override PartName="/xl/ctrlProps/ctrlProp149.xml" ContentType="application/vnd.ms-excel.controlproperties+xml"/>
  <Override PartName="/xl/ctrlProps/ctrlProp150.xml" ContentType="application/vnd.ms-excel.controlproperties+xml"/>
  <Override PartName="/xl/drawings/drawing79.xml" ContentType="application/vnd.openxmlformats-officedocument.drawing+xml"/>
  <Override PartName="/xl/embeddings/oleObject78.bin" ContentType="application/vnd.openxmlformats-officedocument.oleObject"/>
  <Override PartName="/xl/ctrlProps/ctrlProp151.xml" ContentType="application/vnd.ms-excel.controlproperties+xml"/>
  <Override PartName="/xl/ctrlProps/ctrlProp152.xml" ContentType="application/vnd.ms-excel.controlproperties+xml"/>
  <Override PartName="/xl/drawings/drawing80.xml" ContentType="application/vnd.openxmlformats-officedocument.drawing+xml"/>
  <Override PartName="/xl/embeddings/oleObject79.bin" ContentType="application/vnd.openxmlformats-officedocument.oleObject"/>
  <Override PartName="/xl/ctrlProps/ctrlProp153.xml" ContentType="application/vnd.ms-excel.controlproperties+xml"/>
  <Override PartName="/xl/ctrlProps/ctrlProp154.xml" ContentType="application/vnd.ms-excel.controlproperties+xml"/>
  <Override PartName="/xl/drawings/drawing81.xml" ContentType="application/vnd.openxmlformats-officedocument.drawing+xml"/>
  <Override PartName="/xl/embeddings/oleObject80.bin" ContentType="application/vnd.openxmlformats-officedocument.oleObject"/>
  <Override PartName="/xl/ctrlProps/ctrlProp155.xml" ContentType="application/vnd.ms-excel.controlproperties+xml"/>
  <Override PartName="/xl/ctrlProps/ctrlProp156.xml" ContentType="application/vnd.ms-excel.controlproperties+xml"/>
  <Override PartName="/xl/drawings/drawing82.xml" ContentType="application/vnd.openxmlformats-officedocument.drawing+xml"/>
  <Override PartName="/xl/embeddings/oleObject81.bin" ContentType="application/vnd.openxmlformats-officedocument.oleObject"/>
  <Override PartName="/xl/ctrlProps/ctrlProp157.xml" ContentType="application/vnd.ms-excel.controlproperties+xml"/>
  <Override PartName="/xl/ctrlProps/ctrlProp158.xml" ContentType="application/vnd.ms-excel.controlproperties+xml"/>
  <Override PartName="/xl/drawings/drawing83.xml" ContentType="application/vnd.openxmlformats-officedocument.drawing+xml"/>
  <Override PartName="/xl/embeddings/oleObject82.bin" ContentType="application/vnd.openxmlformats-officedocument.oleObject"/>
  <Override PartName="/xl/ctrlProps/ctrlProp159.xml" ContentType="application/vnd.ms-excel.controlproperties+xml"/>
  <Override PartName="/xl/ctrlProps/ctrlProp160.xml" ContentType="application/vnd.ms-excel.controlproperties+xml"/>
  <Override PartName="/xl/drawings/drawing84.xml" ContentType="application/vnd.openxmlformats-officedocument.drawing+xml"/>
  <Override PartName="/xl/embeddings/oleObject83.bin" ContentType="application/vnd.openxmlformats-officedocument.oleObject"/>
  <Override PartName="/xl/ctrlProps/ctrlProp161.xml" ContentType="application/vnd.ms-excel.controlproperties+xml"/>
  <Override PartName="/xl/ctrlProps/ctrlProp162.xml" ContentType="application/vnd.ms-excel.controlproperties+xml"/>
  <Override PartName="/xl/drawings/drawing85.xml" ContentType="application/vnd.openxmlformats-officedocument.drawing+xml"/>
  <Override PartName="/xl/embeddings/oleObject84.bin" ContentType="application/vnd.openxmlformats-officedocument.oleObject"/>
  <Override PartName="/xl/ctrlProps/ctrlProp163.xml" ContentType="application/vnd.ms-excel.controlproperties+xml"/>
  <Override PartName="/xl/ctrlProps/ctrlProp164.xml" ContentType="application/vnd.ms-excel.controlproperties+xml"/>
  <Override PartName="/xl/drawings/drawing86.xml" ContentType="application/vnd.openxmlformats-officedocument.drawing+xml"/>
  <Override PartName="/xl/embeddings/oleObject85.bin" ContentType="application/vnd.openxmlformats-officedocument.oleObject"/>
  <Override PartName="/xl/ctrlProps/ctrlProp165.xml" ContentType="application/vnd.ms-excel.controlproperties+xml"/>
  <Override PartName="/xl/ctrlProps/ctrlProp166.xml" ContentType="application/vnd.ms-excel.controlproperties+xml"/>
  <Override PartName="/xl/drawings/drawing87.xml" ContentType="application/vnd.openxmlformats-officedocument.drawing+xml"/>
  <Override PartName="/xl/embeddings/oleObject86.bin" ContentType="application/vnd.openxmlformats-officedocument.oleObject"/>
  <Override PartName="/xl/ctrlProps/ctrlProp167.xml" ContentType="application/vnd.ms-excel.controlproperties+xml"/>
  <Override PartName="/xl/ctrlProps/ctrlProp168.xml" ContentType="application/vnd.ms-excel.controlproperties+xml"/>
  <Override PartName="/xl/drawings/drawing88.xml" ContentType="application/vnd.openxmlformats-officedocument.drawing+xml"/>
  <Override PartName="/xl/embeddings/oleObject87.bin" ContentType="application/vnd.openxmlformats-officedocument.oleObject"/>
  <Override PartName="/xl/ctrlProps/ctrlProp169.xml" ContentType="application/vnd.ms-excel.controlproperties+xml"/>
  <Override PartName="/xl/ctrlProps/ctrlProp170.xml" ContentType="application/vnd.ms-excel.controlproperties+xml"/>
  <Override PartName="/xl/drawings/drawing89.xml" ContentType="application/vnd.openxmlformats-officedocument.drawing+xml"/>
  <Override PartName="/xl/embeddings/oleObject88.bin" ContentType="application/vnd.openxmlformats-officedocument.oleObject"/>
  <Override PartName="/xl/ctrlProps/ctrlProp171.xml" ContentType="application/vnd.ms-excel.controlproperties+xml"/>
  <Override PartName="/xl/ctrlProps/ctrlProp172.xml" ContentType="application/vnd.ms-excel.controlproperties+xml"/>
  <Override PartName="/xl/drawings/drawing90.xml" ContentType="application/vnd.openxmlformats-officedocument.drawing+xml"/>
  <Override PartName="/xl/embeddings/oleObject89.bin" ContentType="application/vnd.openxmlformats-officedocument.oleObject"/>
  <Override PartName="/xl/ctrlProps/ctrlProp173.xml" ContentType="application/vnd.ms-excel.controlproperties+xml"/>
  <Override PartName="/xl/ctrlProps/ctrlProp174.xml" ContentType="application/vnd.ms-excel.controlproperties+xml"/>
  <Override PartName="/xl/drawings/drawing91.xml" ContentType="application/vnd.openxmlformats-officedocument.drawing+xml"/>
  <Override PartName="/xl/embeddings/oleObject90.bin" ContentType="application/vnd.openxmlformats-officedocument.oleObject"/>
  <Override PartName="/xl/ctrlProps/ctrlProp175.xml" ContentType="application/vnd.ms-excel.controlproperties+xml"/>
  <Override PartName="/xl/ctrlProps/ctrlProp176.xml" ContentType="application/vnd.ms-excel.controlproperties+xml"/>
  <Override PartName="/xl/drawings/drawing92.xml" ContentType="application/vnd.openxmlformats-officedocument.drawing+xml"/>
  <Override PartName="/xl/embeddings/oleObject91.bin" ContentType="application/vnd.openxmlformats-officedocument.oleObject"/>
  <Override PartName="/xl/ctrlProps/ctrlProp177.xml" ContentType="application/vnd.ms-excel.controlproperties+xml"/>
  <Override PartName="/xl/ctrlProps/ctrlProp178.xml" ContentType="application/vnd.ms-excel.controlproperties+xml"/>
  <Override PartName="/xl/drawings/drawing93.xml" ContentType="application/vnd.openxmlformats-officedocument.drawing+xml"/>
  <Override PartName="/xl/embeddings/oleObject92.bin" ContentType="application/vnd.openxmlformats-officedocument.oleObject"/>
  <Override PartName="/xl/ctrlProps/ctrlProp179.xml" ContentType="application/vnd.ms-excel.controlproperties+xml"/>
  <Override PartName="/xl/ctrlProps/ctrlProp18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E:\PLANTILLA PLIEGO TIPO LICITACIÓN PUBLICA- OBRA\LICITACIÓN PÚBLICA\DT\CONCLUIR SANTANDERES 048\DEFINITIVOS\"/>
    </mc:Choice>
  </mc:AlternateContent>
  <xr:revisionPtr revIDLastSave="0" documentId="8_{5953F238-C477-4168-9EC2-530F041917FB}" xr6:coauthVersionLast="45" xr6:coauthVersionMax="45" xr10:uidLastSave="{00000000-0000-0000-0000-000000000000}"/>
  <bookViews>
    <workbookView xWindow="-108" yWindow="-108" windowWidth="23256" windowHeight="12576" xr2:uid="{00000000-000D-0000-FFFF-FFFF00000000}"/>
  </bookViews>
  <sheets>
    <sheet name="PRESUPUESTO OFICIAL " sheetId="2" r:id="rId1"/>
    <sheet name="PROPUESTA ECONÓMICA" sheetId="257" r:id="rId2"/>
    <sheet name="200.2" sheetId="9" r:id="rId3"/>
    <sheet name="201.7" sheetId="10" r:id="rId4"/>
    <sheet name="201.16" sheetId="15" r:id="rId5"/>
    <sheet name="210.2.1" sheetId="17" r:id="rId6"/>
    <sheet name="210.2.2" sheetId="18" r:id="rId7"/>
    <sheet name="211.1" sheetId="19" r:id="rId8"/>
    <sheet name="220.1" sheetId="20" r:id="rId9"/>
    <sheet name="230.1P" sheetId="24" r:id="rId10"/>
    <sheet name="231.1P" sheetId="225" r:id="rId11"/>
    <sheet name="231.1" sheetId="25" r:id="rId12"/>
    <sheet name="320.1P" sheetId="34" r:id="rId13"/>
    <sheet name="320.4 P" sheetId="233" r:id="rId14"/>
    <sheet name="330.1P" sheetId="35" r:id="rId15"/>
    <sheet name="330.4P" sheetId="37" r:id="rId16"/>
    <sheet name="420.2" sheetId="42" r:id="rId17"/>
    <sheet name="421.1" sheetId="43" r:id="rId18"/>
    <sheet name="450.1P" sheetId="45" r:id="rId19"/>
    <sheet name="450.2 P" sheetId="46" r:id="rId20"/>
    <sheet name="450.3P" sheetId="234" r:id="rId21"/>
    <sheet name="450.10P" sheetId="48" r:id="rId22"/>
    <sheet name="460.1P" sheetId="51" r:id="rId23"/>
    <sheet name="465.1" sheetId="54" r:id="rId24"/>
    <sheet name="600.1.1" sheetId="63" r:id="rId25"/>
    <sheet name="600.2.1" sheetId="64" r:id="rId26"/>
    <sheet name="600.2.3" sheetId="65" r:id="rId27"/>
    <sheet name="610.1" sheetId="69" r:id="rId28"/>
    <sheet name="610.2" sheetId="70" r:id="rId29"/>
    <sheet name="610.3" sheetId="71" r:id="rId30"/>
    <sheet name="621.1.1P" sheetId="75" r:id="rId31"/>
    <sheet name="621,1.2P" sheetId="77" r:id="rId32"/>
    <sheet name="621,1 CLASE C" sheetId="78" state="hidden" r:id="rId33"/>
    <sheet name="621,1 D=1,25 CLASE C (2)" sheetId="79" state="hidden" r:id="rId34"/>
    <sheet name="623.1.1" sheetId="81" r:id="rId35"/>
    <sheet name="Aux Concre A" sheetId="85" state="hidden" r:id="rId36"/>
    <sheet name="Aux Concre C" sheetId="89" state="hidden" r:id="rId37"/>
    <sheet name="Aux Concre D" sheetId="216" state="hidden" r:id="rId38"/>
    <sheet name="Aux concre E" sheetId="217" state="hidden" r:id="rId39"/>
    <sheet name="Aux concre F" sheetId="218" state="hidden" r:id="rId40"/>
    <sheet name="Aux concre G" sheetId="219" state="hidden" r:id="rId41"/>
    <sheet name="Aux conc F" sheetId="100" state="hidden" r:id="rId42"/>
    <sheet name="630.1.1P" sheetId="86" r:id="rId43"/>
    <sheet name="630.3.1P" sheetId="90" r:id="rId44"/>
    <sheet name="630.3.4P" sheetId="93" r:id="rId45"/>
    <sheet name="630.1" sheetId="222" state="hidden" r:id="rId46"/>
    <sheet name="630.3" sheetId="223" r:id="rId47"/>
    <sheet name="630.4" sheetId="96" r:id="rId48"/>
    <sheet name="630.6" sheetId="231" r:id="rId49"/>
    <sheet name="630.7" sheetId="101" r:id="rId50"/>
    <sheet name="630.4.4P" sheetId="99" state="hidden" r:id="rId51"/>
    <sheet name="632.1P" sheetId="102" r:id="rId52"/>
    <sheet name="640.1" sheetId="104" r:id="rId53"/>
    <sheet name="642.3P" sheetId="110" r:id="rId54"/>
    <sheet name="641.1" sheetId="118" r:id="rId55"/>
    <sheet name="642.1" sheetId="119" r:id="rId56"/>
    <sheet name="642.2P" sheetId="134" r:id="rId57"/>
    <sheet name="650.2" sheetId="141" r:id="rId58"/>
    <sheet name="650.3" sheetId="142" r:id="rId59"/>
    <sheet name="650.4" sheetId="143" r:id="rId60"/>
    <sheet name="650.3P " sheetId="247" r:id="rId61"/>
    <sheet name="661.1" sheetId="146" r:id="rId62"/>
    <sheet name="663.3P" sheetId="154" r:id="rId63"/>
    <sheet name="670.5P" sheetId="156" r:id="rId64"/>
    <sheet name="671.1.1P" sheetId="235" r:id="rId65"/>
    <sheet name="671.3.1P" sheetId="236" r:id="rId66"/>
    <sheet name="672.1" sheetId="163" r:id="rId67"/>
    <sheet name="673.1" sheetId="165" r:id="rId68"/>
    <sheet name="673.2" sheetId="166" r:id="rId69"/>
    <sheet name="673.3" sheetId="167" r:id="rId70"/>
    <sheet name="683.2" sheetId="169" r:id="rId71"/>
    <sheet name="683.5" sheetId="239" r:id="rId72"/>
    <sheet name="681.1" sheetId="171" r:id="rId73"/>
    <sheet name="1p." sheetId="173" r:id="rId74"/>
    <sheet name="2p." sheetId="174" r:id="rId75"/>
    <sheet name="4p." sheetId="176" r:id="rId76"/>
    <sheet name="5p." sheetId="177" r:id="rId77"/>
    <sheet name="6p." sheetId="178" r:id="rId78"/>
    <sheet name="730.1" sheetId="183" r:id="rId79"/>
    <sheet name="730.2" sheetId="184" r:id="rId80"/>
    <sheet name="740.1" sheetId="186" r:id="rId81"/>
    <sheet name="800.2" sheetId="188" r:id="rId82"/>
    <sheet name="812.1" sheetId="195" r:id="rId83"/>
    <sheet name="P1" sheetId="240" r:id="rId84"/>
    <sheet name="P3" sheetId="242" r:id="rId85"/>
    <sheet name="P4" sheetId="243" r:id="rId86"/>
    <sheet name="P5" sheetId="244" r:id="rId87"/>
    <sheet name="P6" sheetId="245" r:id="rId88"/>
    <sheet name="900.1" sheetId="202" r:id="rId89"/>
    <sheet name="900.2" sheetId="203" r:id="rId90"/>
    <sheet name="900.3" sheetId="204" r:id="rId91"/>
    <sheet name="900.4P" sheetId="248" r:id="rId92"/>
    <sheet name="900.5P" sheetId="249" r:id="rId93"/>
  </sheets>
  <externalReferences>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s>
  <definedNames>
    <definedName name="\0" localSheetId="60">'[1]SALARIO LEGAL'!#REF!</definedName>
    <definedName name="\0" localSheetId="1">'[1]SALARIO LEGAL'!#REF!</definedName>
    <definedName name="\0">'[1]SALARIO LEGAL'!#REF!</definedName>
    <definedName name="\a" localSheetId="32">#REF!</definedName>
    <definedName name="\a" localSheetId="33">#REF!</definedName>
    <definedName name="\a" localSheetId="31">#REF!</definedName>
    <definedName name="\a" localSheetId="30">#REF!</definedName>
    <definedName name="\a" localSheetId="44">#REF!</definedName>
    <definedName name="\a" localSheetId="50">#REF!</definedName>
    <definedName name="\a" localSheetId="55">#REF!</definedName>
    <definedName name="\a" localSheetId="60">#REF!</definedName>
    <definedName name="\b" localSheetId="60">#REF!</definedName>
    <definedName name="\b" localSheetId="1">#REF!</definedName>
    <definedName name="\b">#REF!</definedName>
    <definedName name="\c" localSheetId="60">'[1]SALARIO LEGAL'!#REF!</definedName>
    <definedName name="\c" localSheetId="1">'[1]SALARIO LEGAL'!#REF!</definedName>
    <definedName name="\c">'[1]SALARIO LEGAL'!#REF!</definedName>
    <definedName name="\eliminar" localSheetId="60">[2]RESUM96!#REF!</definedName>
    <definedName name="\eliminar" localSheetId="1">[2]RESUM96!#REF!</definedName>
    <definedName name="\eliminar">[2]RESUM96!#REF!</definedName>
    <definedName name="\eliminar1" localSheetId="60">[2]RESUM96!#REF!</definedName>
    <definedName name="\eliminar1" localSheetId="1">[2]RESUM96!#REF!</definedName>
    <definedName name="\eliminar1">[2]RESUM96!#REF!</definedName>
    <definedName name="\g" localSheetId="60">#REF!</definedName>
    <definedName name="\g" localSheetId="1">#REF!</definedName>
    <definedName name="\g">#REF!</definedName>
    <definedName name="\i" localSheetId="60">[3]INSUMOS!#REF!</definedName>
    <definedName name="\i" localSheetId="1">[3]INSUMOS!#REF!</definedName>
    <definedName name="\i">[3]INSUMOS!#REF!</definedName>
    <definedName name="\k" localSheetId="60">'[4]7422CW00'!#REF!</definedName>
    <definedName name="\k" localSheetId="1">'[4]7422CW00'!#REF!</definedName>
    <definedName name="\k">'[4]7422CW00'!#REF!</definedName>
    <definedName name="\l" localSheetId="60">'[1]SALARIO LEGAL'!#REF!</definedName>
    <definedName name="\l" localSheetId="1">'[1]SALARIO LEGAL'!#REF!</definedName>
    <definedName name="\l">'[1]SALARIO LEGAL'!#REF!</definedName>
    <definedName name="\m" localSheetId="60">[3]INSUMOS!#REF!</definedName>
    <definedName name="\m" localSheetId="1">[3]INSUMOS!#REF!</definedName>
    <definedName name="\m">[3]INSUMOS!#REF!</definedName>
    <definedName name="\ñ" localSheetId="60">'[4]7422CW00'!#REF!</definedName>
    <definedName name="\ñ" localSheetId="1">'[4]7422CW00'!#REF!</definedName>
    <definedName name="\ñ">'[4]7422CW00'!#REF!</definedName>
    <definedName name="\p" localSheetId="60">'[1]SALARIO LEGAL'!#REF!</definedName>
    <definedName name="\p" localSheetId="1">'[1]SALARIO LEGAL'!#REF!</definedName>
    <definedName name="\p">'[1]SALARIO LEGAL'!#REF!</definedName>
    <definedName name="\q" localSheetId="60">#REF!</definedName>
    <definedName name="\q" localSheetId="1">#REF!</definedName>
    <definedName name="\q">#REF!</definedName>
    <definedName name="\r" localSheetId="60">[3]INSUMOS!#REF!</definedName>
    <definedName name="\r" localSheetId="1">[3]INSUMOS!#REF!</definedName>
    <definedName name="\r">[3]INSUMOS!#REF!</definedName>
    <definedName name="\s" localSheetId="32">#REF!</definedName>
    <definedName name="\s" localSheetId="33">#REF!</definedName>
    <definedName name="\s" localSheetId="31">#REF!</definedName>
    <definedName name="\s" localSheetId="30">#REF!</definedName>
    <definedName name="\s" localSheetId="44">#REF!</definedName>
    <definedName name="\s" localSheetId="50">#REF!</definedName>
    <definedName name="\s" localSheetId="55">#REF!</definedName>
    <definedName name="\s" localSheetId="60">#REF!</definedName>
    <definedName name="\t" localSheetId="60">[3]INSUMOS!#REF!</definedName>
    <definedName name="\t" localSheetId="1">[3]INSUMOS!#REF!</definedName>
    <definedName name="\t">[3]INSUMOS!#REF!</definedName>
    <definedName name="\w">#N/A</definedName>
    <definedName name="\X">[0]!ERR</definedName>
    <definedName name="\Z">[0]!ERR</definedName>
    <definedName name="_________________________________apu1" localSheetId="60">[3]INSUMOS!#REF!</definedName>
    <definedName name="_________________________________apu1" localSheetId="1">[3]INSUMOS!#REF!</definedName>
    <definedName name="_________________________________apu1">[3]INSUMOS!#REF!</definedName>
    <definedName name="________________________________apu1" localSheetId="60">[3]INSUMOS!#REF!</definedName>
    <definedName name="________________________________apu1" localSheetId="1">[3]INSUMOS!#REF!</definedName>
    <definedName name="________________________________apu1">[3]INSUMOS!#REF!</definedName>
    <definedName name="_______________________________apu1" localSheetId="60">[3]INSUMOS!#REF!</definedName>
    <definedName name="_______________________________apu1" localSheetId="1">[3]INSUMOS!#REF!</definedName>
    <definedName name="_______________________________apu1">[3]INSUMOS!#REF!</definedName>
    <definedName name="______________________________apu1" localSheetId="60">[3]INSUMOS!#REF!</definedName>
    <definedName name="______________________________apu1" localSheetId="1">[3]INSUMOS!#REF!</definedName>
    <definedName name="______________________________apu1">[3]INSUMOS!#REF!</definedName>
    <definedName name="____________________________apu1" localSheetId="60">[3]INSUMOS!#REF!</definedName>
    <definedName name="____________________________apu1" localSheetId="1">[3]INSUMOS!#REF!</definedName>
    <definedName name="____________________________apu1">[3]INSUMOS!#REF!</definedName>
    <definedName name="___________________________apu1" localSheetId="60">[3]INSUMOS!#REF!</definedName>
    <definedName name="___________________________apu1" localSheetId="1">[3]INSUMOS!#REF!</definedName>
    <definedName name="___________________________apu1">[3]INSUMOS!#REF!</definedName>
    <definedName name="__________________________apu1" localSheetId="60">[3]INSUMOS!#REF!</definedName>
    <definedName name="__________________________apu1" localSheetId="1">[3]INSUMOS!#REF!</definedName>
    <definedName name="__________________________apu1">[3]INSUMOS!#REF!</definedName>
    <definedName name="_________________________apu1" localSheetId="60">[3]INSUMOS!#REF!</definedName>
    <definedName name="_________________________apu1" localSheetId="1">[3]INSUMOS!#REF!</definedName>
    <definedName name="_________________________apu1">[3]INSUMOS!#REF!</definedName>
    <definedName name="________________________apu1" localSheetId="60">[3]INSUMOS!#REF!</definedName>
    <definedName name="________________________apu1" localSheetId="1">[3]INSUMOS!#REF!</definedName>
    <definedName name="________________________apu1">[3]INSUMOS!#REF!</definedName>
    <definedName name="_______________________apu1" localSheetId="60">[3]INSUMOS!#REF!</definedName>
    <definedName name="_______________________apu1" localSheetId="1">[3]INSUMOS!#REF!</definedName>
    <definedName name="_______________________apu1">[3]INSUMOS!#REF!</definedName>
    <definedName name="_____________________apu1" localSheetId="60">[3]INSUMOS!#REF!</definedName>
    <definedName name="_____________________apu1" localSheetId="1">[3]INSUMOS!#REF!</definedName>
    <definedName name="_____________________apu1">[3]INSUMOS!#REF!</definedName>
    <definedName name="____________________apu1" localSheetId="60">[3]INSUMOS!#REF!</definedName>
    <definedName name="____________________apu1" localSheetId="1">[3]INSUMOS!#REF!</definedName>
    <definedName name="____________________apu1">[3]INSUMOS!#REF!</definedName>
    <definedName name="___________________apu1" localSheetId="60">[3]INSUMOS!#REF!</definedName>
    <definedName name="___________________apu1" localSheetId="1">[3]INSUMOS!#REF!</definedName>
    <definedName name="___________________apu1">[3]INSUMOS!#REF!</definedName>
    <definedName name="__________________apu1" localSheetId="60">[3]INSUMOS!#REF!</definedName>
    <definedName name="__________________apu1" localSheetId="1">[3]INSUMOS!#REF!</definedName>
    <definedName name="__________________apu1">[3]INSUMOS!#REF!</definedName>
    <definedName name="_________________apu1" localSheetId="60">[3]INSUMOS!#REF!</definedName>
    <definedName name="_________________apu1" localSheetId="1">[3]INSUMOS!#REF!</definedName>
    <definedName name="_________________apu1">[3]INSUMOS!#REF!</definedName>
    <definedName name="________________apu1" localSheetId="60">[3]INSUMOS!#REF!</definedName>
    <definedName name="________________apu1" localSheetId="1">[3]INSUMOS!#REF!</definedName>
    <definedName name="________________apu1">[3]INSUMOS!#REF!</definedName>
    <definedName name="_______________apu1" localSheetId="60">[3]INSUMOS!#REF!</definedName>
    <definedName name="_______________apu1" localSheetId="1">[3]INSUMOS!#REF!</definedName>
    <definedName name="_______________apu1">[3]INSUMOS!#REF!</definedName>
    <definedName name="_______________EST1" localSheetId="60">#REF!</definedName>
    <definedName name="_______________EST1" localSheetId="1">#REF!</definedName>
    <definedName name="_______________EST1">#REF!</definedName>
    <definedName name="_______________EST10" localSheetId="60">#REF!</definedName>
    <definedName name="_______________EST10" localSheetId="1">#REF!</definedName>
    <definedName name="_______________EST10">#REF!</definedName>
    <definedName name="_______________EST11" localSheetId="60">#REF!</definedName>
    <definedName name="_______________EST11" localSheetId="1">#REF!</definedName>
    <definedName name="_______________EST11">#REF!</definedName>
    <definedName name="_______________EST12" localSheetId="60">#REF!</definedName>
    <definedName name="_______________EST12" localSheetId="1">#REF!</definedName>
    <definedName name="_______________EST12">#REF!</definedName>
    <definedName name="_______________EST13" localSheetId="60">#REF!</definedName>
    <definedName name="_______________EST13" localSheetId="1">#REF!</definedName>
    <definedName name="_______________EST13">#REF!</definedName>
    <definedName name="_______________EST14" localSheetId="60">#REF!</definedName>
    <definedName name="_______________EST14" localSheetId="1">#REF!</definedName>
    <definedName name="_______________EST14">#REF!</definedName>
    <definedName name="_______________EST15" localSheetId="60">#REF!</definedName>
    <definedName name="_______________EST15" localSheetId="1">#REF!</definedName>
    <definedName name="_______________EST15">#REF!</definedName>
    <definedName name="_______________EST16" localSheetId="60">#REF!</definedName>
    <definedName name="_______________EST16" localSheetId="1">#REF!</definedName>
    <definedName name="_______________EST16">#REF!</definedName>
    <definedName name="_______________EST17" localSheetId="60">#REF!</definedName>
    <definedName name="_______________EST17" localSheetId="1">#REF!</definedName>
    <definedName name="_______________EST17">#REF!</definedName>
    <definedName name="_______________EST18" localSheetId="60">#REF!</definedName>
    <definedName name="_______________EST18" localSheetId="1">#REF!</definedName>
    <definedName name="_______________EST18">#REF!</definedName>
    <definedName name="_______________EST19" localSheetId="60">#REF!</definedName>
    <definedName name="_______________EST19" localSheetId="1">#REF!</definedName>
    <definedName name="_______________EST19">#REF!</definedName>
    <definedName name="_______________EST2" localSheetId="60">#REF!</definedName>
    <definedName name="_______________EST2" localSheetId="1">#REF!</definedName>
    <definedName name="_______________EST2">#REF!</definedName>
    <definedName name="_______________EST3" localSheetId="60">#REF!</definedName>
    <definedName name="_______________EST3" localSheetId="1">#REF!</definedName>
    <definedName name="_______________EST3">#REF!</definedName>
    <definedName name="_______________EST4" localSheetId="60">#REF!</definedName>
    <definedName name="_______________EST4" localSheetId="1">#REF!</definedName>
    <definedName name="_______________EST4">#REF!</definedName>
    <definedName name="_______________EST5" localSheetId="60">#REF!</definedName>
    <definedName name="_______________EST5" localSheetId="1">#REF!</definedName>
    <definedName name="_______________EST5">#REF!</definedName>
    <definedName name="_______________EST6" localSheetId="60">#REF!</definedName>
    <definedName name="_______________EST6" localSheetId="1">#REF!</definedName>
    <definedName name="_______________EST6">#REF!</definedName>
    <definedName name="_______________EST7" localSheetId="60">#REF!</definedName>
    <definedName name="_______________EST7" localSheetId="1">#REF!</definedName>
    <definedName name="_______________EST7">#REF!</definedName>
    <definedName name="_______________EST8" localSheetId="60">#REF!</definedName>
    <definedName name="_______________EST8" localSheetId="1">#REF!</definedName>
    <definedName name="_______________EST8">#REF!</definedName>
    <definedName name="_______________EST9" localSheetId="60">#REF!</definedName>
    <definedName name="_______________EST9" localSheetId="1">#REF!</definedName>
    <definedName name="_______________EST9">#REF!</definedName>
    <definedName name="_______________EXC1" localSheetId="60">#REF!</definedName>
    <definedName name="_______________EXC1" localSheetId="1">#REF!</definedName>
    <definedName name="_______________EXC1">#REF!</definedName>
    <definedName name="_______________EXC10" localSheetId="60">#REF!</definedName>
    <definedName name="_______________EXC10" localSheetId="1">#REF!</definedName>
    <definedName name="_______________EXC10">#REF!</definedName>
    <definedName name="_______________EXC11" localSheetId="60">#REF!</definedName>
    <definedName name="_______________EXC11" localSheetId="1">#REF!</definedName>
    <definedName name="_______________EXC11">#REF!</definedName>
    <definedName name="_______________EXC12" localSheetId="60">#REF!</definedName>
    <definedName name="_______________EXC12" localSheetId="1">#REF!</definedName>
    <definedName name="_______________EXC12">#REF!</definedName>
    <definedName name="_______________EXC2" localSheetId="60">#REF!</definedName>
    <definedName name="_______________EXC2" localSheetId="1">#REF!</definedName>
    <definedName name="_______________EXC2">#REF!</definedName>
    <definedName name="_______________EXC3" localSheetId="60">#REF!</definedName>
    <definedName name="_______________EXC3" localSheetId="1">#REF!</definedName>
    <definedName name="_______________EXC3">#REF!</definedName>
    <definedName name="_______________EXC4" localSheetId="60">#REF!</definedName>
    <definedName name="_______________EXC4" localSheetId="1">#REF!</definedName>
    <definedName name="_______________EXC4">#REF!</definedName>
    <definedName name="_______________EXC5" localSheetId="60">#REF!</definedName>
    <definedName name="_______________EXC5" localSheetId="1">#REF!</definedName>
    <definedName name="_______________EXC5">#REF!</definedName>
    <definedName name="_______________EXC6" localSheetId="60">#REF!</definedName>
    <definedName name="_______________EXC6" localSheetId="1">#REF!</definedName>
    <definedName name="_______________EXC6">#REF!</definedName>
    <definedName name="_______________EXC7" localSheetId="60">#REF!</definedName>
    <definedName name="_______________EXC7" localSheetId="1">#REF!</definedName>
    <definedName name="_______________EXC7">#REF!</definedName>
    <definedName name="_______________EXC8" localSheetId="60">#REF!</definedName>
    <definedName name="_______________EXC8" localSheetId="1">#REF!</definedName>
    <definedName name="_______________EXC8">#REF!</definedName>
    <definedName name="_______________EXC9" localSheetId="60">#REF!</definedName>
    <definedName name="_______________EXC9" localSheetId="1">#REF!</definedName>
    <definedName name="_______________EXC9">#REF!</definedName>
    <definedName name="______________apu1" localSheetId="60">[3]INSUMOS!#REF!</definedName>
    <definedName name="______________apu1" localSheetId="1">[3]INSUMOS!#REF!</definedName>
    <definedName name="______________apu1">[3]INSUMOS!#REF!</definedName>
    <definedName name="_____________apu1" localSheetId="60">[3]INSUMOS!#REF!</definedName>
    <definedName name="_____________apu1" localSheetId="1">[3]INSUMOS!#REF!</definedName>
    <definedName name="_____________apu1">[3]INSUMOS!#REF!</definedName>
    <definedName name="_____________EST1" localSheetId="60">#REF!</definedName>
    <definedName name="_____________EST1" localSheetId="1">#REF!</definedName>
    <definedName name="_____________EST1">#REF!</definedName>
    <definedName name="_____________EST10" localSheetId="60">#REF!</definedName>
    <definedName name="_____________EST10" localSheetId="1">#REF!</definedName>
    <definedName name="_____________EST10">#REF!</definedName>
    <definedName name="_____________EST11" localSheetId="60">#REF!</definedName>
    <definedName name="_____________EST11" localSheetId="1">#REF!</definedName>
    <definedName name="_____________EST11">#REF!</definedName>
    <definedName name="_____________EST12" localSheetId="60">#REF!</definedName>
    <definedName name="_____________EST12" localSheetId="1">#REF!</definedName>
    <definedName name="_____________EST12">#REF!</definedName>
    <definedName name="_____________EST13" localSheetId="60">#REF!</definedName>
    <definedName name="_____________EST13" localSheetId="1">#REF!</definedName>
    <definedName name="_____________EST13">#REF!</definedName>
    <definedName name="_____________EST14" localSheetId="60">#REF!</definedName>
    <definedName name="_____________EST14" localSheetId="1">#REF!</definedName>
    <definedName name="_____________EST14">#REF!</definedName>
    <definedName name="_____________EST15" localSheetId="60">#REF!</definedName>
    <definedName name="_____________EST15" localSheetId="1">#REF!</definedName>
    <definedName name="_____________EST15">#REF!</definedName>
    <definedName name="_____________EST16" localSheetId="60">#REF!</definedName>
    <definedName name="_____________EST16" localSheetId="1">#REF!</definedName>
    <definedName name="_____________EST16">#REF!</definedName>
    <definedName name="_____________EST17" localSheetId="60">#REF!</definedName>
    <definedName name="_____________EST17" localSheetId="1">#REF!</definedName>
    <definedName name="_____________EST17">#REF!</definedName>
    <definedName name="_____________EST18" localSheetId="60">#REF!</definedName>
    <definedName name="_____________EST18" localSheetId="1">#REF!</definedName>
    <definedName name="_____________EST18">#REF!</definedName>
    <definedName name="_____________EST19" localSheetId="60">#REF!</definedName>
    <definedName name="_____________EST19" localSheetId="1">#REF!</definedName>
    <definedName name="_____________EST19">#REF!</definedName>
    <definedName name="_____________EST2" localSheetId="60">#REF!</definedName>
    <definedName name="_____________EST2" localSheetId="1">#REF!</definedName>
    <definedName name="_____________EST2">#REF!</definedName>
    <definedName name="_____________EST3" localSheetId="60">#REF!</definedName>
    <definedName name="_____________EST3" localSheetId="1">#REF!</definedName>
    <definedName name="_____________EST3">#REF!</definedName>
    <definedName name="_____________EST4" localSheetId="60">#REF!</definedName>
    <definedName name="_____________EST4" localSheetId="1">#REF!</definedName>
    <definedName name="_____________EST4">#REF!</definedName>
    <definedName name="_____________EST5" localSheetId="60">#REF!</definedName>
    <definedName name="_____________EST5" localSheetId="1">#REF!</definedName>
    <definedName name="_____________EST5">#REF!</definedName>
    <definedName name="_____________EST6" localSheetId="60">#REF!</definedName>
    <definedName name="_____________EST6" localSheetId="1">#REF!</definedName>
    <definedName name="_____________EST6">#REF!</definedName>
    <definedName name="_____________EST7" localSheetId="60">#REF!</definedName>
    <definedName name="_____________EST7" localSheetId="1">#REF!</definedName>
    <definedName name="_____________EST7">#REF!</definedName>
    <definedName name="_____________EST8" localSheetId="60">#REF!</definedName>
    <definedName name="_____________EST8" localSheetId="1">#REF!</definedName>
    <definedName name="_____________EST8">#REF!</definedName>
    <definedName name="_____________EST9" localSheetId="60">#REF!</definedName>
    <definedName name="_____________EST9" localSheetId="1">#REF!</definedName>
    <definedName name="_____________EST9">#REF!</definedName>
    <definedName name="_____________EXC1" localSheetId="60">#REF!</definedName>
    <definedName name="_____________EXC1" localSheetId="1">#REF!</definedName>
    <definedName name="_____________EXC1">#REF!</definedName>
    <definedName name="_____________EXC10" localSheetId="60">#REF!</definedName>
    <definedName name="_____________EXC10" localSheetId="1">#REF!</definedName>
    <definedName name="_____________EXC10">#REF!</definedName>
    <definedName name="_____________EXC11" localSheetId="60">#REF!</definedName>
    <definedName name="_____________EXC11" localSheetId="1">#REF!</definedName>
    <definedName name="_____________EXC11">#REF!</definedName>
    <definedName name="_____________EXC12" localSheetId="60">#REF!</definedName>
    <definedName name="_____________EXC12" localSheetId="1">#REF!</definedName>
    <definedName name="_____________EXC12">#REF!</definedName>
    <definedName name="_____________EXC2" localSheetId="60">#REF!</definedName>
    <definedName name="_____________EXC2" localSheetId="1">#REF!</definedName>
    <definedName name="_____________EXC2">#REF!</definedName>
    <definedName name="_____________EXC3" localSheetId="60">#REF!</definedName>
    <definedName name="_____________EXC3" localSheetId="1">#REF!</definedName>
    <definedName name="_____________EXC3">#REF!</definedName>
    <definedName name="_____________EXC4" localSheetId="60">#REF!</definedName>
    <definedName name="_____________EXC4" localSheetId="1">#REF!</definedName>
    <definedName name="_____________EXC4">#REF!</definedName>
    <definedName name="_____________EXC5" localSheetId="60">#REF!</definedName>
    <definedName name="_____________EXC5" localSheetId="1">#REF!</definedName>
    <definedName name="_____________EXC5">#REF!</definedName>
    <definedName name="_____________EXC8" localSheetId="60">#REF!</definedName>
    <definedName name="_____________EXC8" localSheetId="1">#REF!</definedName>
    <definedName name="_____________EXC8">#REF!</definedName>
    <definedName name="_____________EXC9" localSheetId="60">#REF!</definedName>
    <definedName name="_____________EXC9" localSheetId="1">#REF!</definedName>
    <definedName name="_____________EXC9">#REF!</definedName>
    <definedName name="_____________ORO10" localSheetId="60">#REF!</definedName>
    <definedName name="_____________ORO10" localSheetId="1">#REF!</definedName>
    <definedName name="_____________ORO10">#REF!</definedName>
    <definedName name="_____________ORO11" localSheetId="60">#REF!</definedName>
    <definedName name="_____________ORO11" localSheetId="1">#REF!</definedName>
    <definedName name="_____________ORO11">#REF!</definedName>
    <definedName name="_____________ORO12" localSheetId="60">#REF!</definedName>
    <definedName name="_____________ORO12" localSheetId="1">#REF!</definedName>
    <definedName name="_____________ORO12">#REF!</definedName>
    <definedName name="_____________ORO13" localSheetId="60">#REF!</definedName>
    <definedName name="_____________ORO13" localSheetId="1">#REF!</definedName>
    <definedName name="_____________ORO13">#REF!</definedName>
    <definedName name="_____________ORO14" localSheetId="60">#REF!</definedName>
    <definedName name="_____________ORO14" localSheetId="1">#REF!</definedName>
    <definedName name="_____________ORO14">#REF!</definedName>
    <definedName name="_____________ORO15" localSheetId="60">#REF!</definedName>
    <definedName name="_____________ORO15" localSheetId="1">#REF!</definedName>
    <definedName name="_____________ORO15">#REF!</definedName>
    <definedName name="_____________ORO16" localSheetId="60">#REF!</definedName>
    <definedName name="_____________ORO16" localSheetId="1">#REF!</definedName>
    <definedName name="_____________ORO16">#REF!</definedName>
    <definedName name="_____________ORO17" localSheetId="60">#REF!</definedName>
    <definedName name="_____________ORO17" localSheetId="1">#REF!</definedName>
    <definedName name="_____________ORO17">#REF!</definedName>
    <definedName name="_____________ORO18" localSheetId="60">#REF!</definedName>
    <definedName name="_____________ORO18" localSheetId="1">#REF!</definedName>
    <definedName name="_____________ORO18">#REF!</definedName>
    <definedName name="_____________ORO19" localSheetId="60">#REF!</definedName>
    <definedName name="_____________ORO19" localSheetId="1">#REF!</definedName>
    <definedName name="_____________ORO19">#REF!</definedName>
    <definedName name="____________apu1" localSheetId="60">[3]INSUMOS!#REF!</definedName>
    <definedName name="____________apu1" localSheetId="1">[3]INSUMOS!#REF!</definedName>
    <definedName name="____________apu1">[3]INSUMOS!#REF!</definedName>
    <definedName name="____________EXC6" localSheetId="60">#REF!</definedName>
    <definedName name="____________EXC6" localSheetId="1">#REF!</definedName>
    <definedName name="____________EXC6">#REF!</definedName>
    <definedName name="____________EXC7" localSheetId="60">#REF!</definedName>
    <definedName name="____________EXC7" localSheetId="1">#REF!</definedName>
    <definedName name="____________EXC7">#REF!</definedName>
    <definedName name="___________apu1" localSheetId="60">[3]INSUMOS!#REF!</definedName>
    <definedName name="___________apu1" localSheetId="1">[3]INSUMOS!#REF!</definedName>
    <definedName name="___________apu1">[3]INSUMOS!#REF!</definedName>
    <definedName name="___________tab1" localSheetId="60">#REF!</definedName>
    <definedName name="___________tab1" localSheetId="1">#REF!</definedName>
    <definedName name="___________tab1">#REF!</definedName>
    <definedName name="___________tab2" localSheetId="60">#REF!</definedName>
    <definedName name="___________tab2" localSheetId="1">#REF!</definedName>
    <definedName name="___________tab2">#REF!</definedName>
    <definedName name="___________tab3" localSheetId="60">#REF!</definedName>
    <definedName name="___________tab3" localSheetId="1">#REF!</definedName>
    <definedName name="___________tab3">#REF!</definedName>
    <definedName name="___________TAB4" localSheetId="60">#REF!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60">[3]INSUMOS!#REF!</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60">#REF!</definedName>
    <definedName name="__________ORO10" localSheetId="1">#REF!</definedName>
    <definedName name="__________ORO10">#REF!</definedName>
    <definedName name="__________ORO11" localSheetId="60">#REF!</definedName>
    <definedName name="__________ORO11" localSheetId="1">#REF!</definedName>
    <definedName name="__________ORO11">#REF!</definedName>
    <definedName name="__________ORO12" localSheetId="60">#REF!</definedName>
    <definedName name="__________ORO12" localSheetId="1">#REF!</definedName>
    <definedName name="__________ORO12">#REF!</definedName>
    <definedName name="__________ORO13" localSheetId="60">#REF!</definedName>
    <definedName name="__________ORO13" localSheetId="1">#REF!</definedName>
    <definedName name="__________ORO13">#REF!</definedName>
    <definedName name="__________ORO14" localSheetId="60">#REF!</definedName>
    <definedName name="__________ORO14" localSheetId="1">#REF!</definedName>
    <definedName name="__________ORO14">#REF!</definedName>
    <definedName name="__________ORO15" localSheetId="60">#REF!</definedName>
    <definedName name="__________ORO15" localSheetId="1">#REF!</definedName>
    <definedName name="__________ORO15">#REF!</definedName>
    <definedName name="__________ORO16" localSheetId="60">#REF!</definedName>
    <definedName name="__________ORO16" localSheetId="1">#REF!</definedName>
    <definedName name="__________ORO16">#REF!</definedName>
    <definedName name="__________ORO17" localSheetId="60">#REF!</definedName>
    <definedName name="__________ORO17" localSheetId="1">#REF!</definedName>
    <definedName name="__________ORO17">#REF!</definedName>
    <definedName name="__________ORO18" localSheetId="60">#REF!</definedName>
    <definedName name="__________ORO18" localSheetId="1">#REF!</definedName>
    <definedName name="__________ORO18">#REF!</definedName>
    <definedName name="__________ORO19" localSheetId="60">#REF!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60">#REF!</definedName>
    <definedName name="__________tab1" localSheetId="1">#REF!</definedName>
    <definedName name="__________tab1">#REF!</definedName>
    <definedName name="__________tab2" localSheetId="60">#REF!</definedName>
    <definedName name="__________tab2" localSheetId="1">#REF!</definedName>
    <definedName name="__________tab2">#REF!</definedName>
    <definedName name="__________tab3" localSheetId="60">#REF!</definedName>
    <definedName name="__________tab3" localSheetId="1">#REF!</definedName>
    <definedName name="__________tab3">#REF!</definedName>
    <definedName name="__________TAB4" localSheetId="60">#REF!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60">[3]INSUMOS!#REF!</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32">#REF!</definedName>
    <definedName name="_________PJ50" localSheetId="33">#REF!</definedName>
    <definedName name="_________PJ50" localSheetId="31">#REF!</definedName>
    <definedName name="_________PJ50" localSheetId="30">#REF!</definedName>
    <definedName name="_________PJ50" localSheetId="44">#REF!</definedName>
    <definedName name="_________PJ50" localSheetId="50">#REF!</definedName>
    <definedName name="_________PJ50" localSheetId="55">#REF!</definedName>
    <definedName name="_________PJ50" localSheetId="60">#REF!</definedName>
    <definedName name="_________PMT5671" localSheetId="60">[6]MEMORIAS!#REF!</definedName>
    <definedName name="_________PMT5671" localSheetId="1">[6]MEMORIAS!#REF!</definedName>
    <definedName name="_________PMT5671">[6]MEMORIAS!#REF!</definedName>
    <definedName name="_________PMT5805" localSheetId="60">[6]MEMORIAS!#REF!</definedName>
    <definedName name="_________PMT5805" localSheetId="1">[6]MEMORIAS!#REF!</definedName>
    <definedName name="_________PMT5805">[6]MEMORIAS!#REF!</definedName>
    <definedName name="_________PMT5806" localSheetId="60">[6]MEMORIAS!#REF!</definedName>
    <definedName name="_________PMT5806" localSheetId="1">[6]MEMORIAS!#REF!</definedName>
    <definedName name="_________PMT5806">[6]MEMORIAS!#REF!</definedName>
    <definedName name="_________PMT5815" localSheetId="60">[6]MEMORIAS!#REF!</definedName>
    <definedName name="_________PMT5815" localSheetId="1">[6]MEMORIAS!#REF!</definedName>
    <definedName name="_________PMT5815">[6]MEMORIAS!#REF!</definedName>
    <definedName name="_________PMT5820" localSheetId="60">[6]MEMORIAS!#REF!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60">[3]INSUMOS!#REF!</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60">#REF!</definedName>
    <definedName name="________EST10" localSheetId="1">#REF!</definedName>
    <definedName name="________EST10">#REF!</definedName>
    <definedName name="________EST11" localSheetId="60">#REF!</definedName>
    <definedName name="________EST11" localSheetId="1">#REF!</definedName>
    <definedName name="________EST11">#REF!</definedName>
    <definedName name="________EST12" localSheetId="60">#REF!</definedName>
    <definedName name="________EST12" localSheetId="1">#REF!</definedName>
    <definedName name="________EST12">#REF!</definedName>
    <definedName name="________EST13" localSheetId="60">#REF!</definedName>
    <definedName name="________EST13" localSheetId="1">#REF!</definedName>
    <definedName name="________EST13">#REF!</definedName>
    <definedName name="________EST14" localSheetId="60">#REF!</definedName>
    <definedName name="________EST14" localSheetId="1">#REF!</definedName>
    <definedName name="________EST14">#REF!</definedName>
    <definedName name="________EST16" localSheetId="60">#REF!</definedName>
    <definedName name="________EST16" localSheetId="1">#REF!</definedName>
    <definedName name="________EST16">#REF!</definedName>
    <definedName name="________EST17" localSheetId="60">#REF!</definedName>
    <definedName name="________EST17" localSheetId="1">#REF!</definedName>
    <definedName name="________EST17">#REF!</definedName>
    <definedName name="________EST18" localSheetId="60">#REF!</definedName>
    <definedName name="________EST18" localSheetId="1">#REF!</definedName>
    <definedName name="________EST18">#REF!</definedName>
    <definedName name="________EST19" localSheetId="60">#REF!</definedName>
    <definedName name="________EST19" localSheetId="1">#REF!</definedName>
    <definedName name="________EST19">#REF!</definedName>
    <definedName name="________EST2" localSheetId="60">#REF!</definedName>
    <definedName name="________EST2" localSheetId="1">#REF!</definedName>
    <definedName name="________EST2">#REF!</definedName>
    <definedName name="________EST3" localSheetId="60">#REF!</definedName>
    <definedName name="________EST3" localSheetId="1">#REF!</definedName>
    <definedName name="________EST3">#REF!</definedName>
    <definedName name="________EST4" localSheetId="60">#REF!</definedName>
    <definedName name="________EST4" localSheetId="1">#REF!</definedName>
    <definedName name="________EST4">#REF!</definedName>
    <definedName name="________EST5" localSheetId="60">#REF!</definedName>
    <definedName name="________EST5" localSheetId="1">#REF!</definedName>
    <definedName name="________EST5">#REF!</definedName>
    <definedName name="________EST6" localSheetId="60">#REF!</definedName>
    <definedName name="________EST6" localSheetId="1">#REF!</definedName>
    <definedName name="________EST6">#REF!</definedName>
    <definedName name="________EST7" localSheetId="60">#REF!</definedName>
    <definedName name="________EST7" localSheetId="1">#REF!</definedName>
    <definedName name="________EST7">#REF!</definedName>
    <definedName name="________EST8" localSheetId="60">#REF!</definedName>
    <definedName name="________EST8" localSheetId="1">#REF!</definedName>
    <definedName name="________EST8">#REF!</definedName>
    <definedName name="________EST9" localSheetId="60">#REF!</definedName>
    <definedName name="________EST9" localSheetId="1">#REF!</definedName>
    <definedName name="________EST9">#REF!</definedName>
    <definedName name="________EXC1" localSheetId="60">#REF!</definedName>
    <definedName name="________EXC1" localSheetId="1">#REF!</definedName>
    <definedName name="________EXC1">#REF!</definedName>
    <definedName name="________EXC10" localSheetId="60">#REF!</definedName>
    <definedName name="________EXC10" localSheetId="1">#REF!</definedName>
    <definedName name="________EXC10">#REF!</definedName>
    <definedName name="________EXC11" localSheetId="60">#REF!</definedName>
    <definedName name="________EXC11" localSheetId="1">#REF!</definedName>
    <definedName name="________EXC11">#REF!</definedName>
    <definedName name="________EXC12" localSheetId="60">#REF!</definedName>
    <definedName name="________EXC12" localSheetId="1">#REF!</definedName>
    <definedName name="________EXC12">#REF!</definedName>
    <definedName name="________EXC2" localSheetId="60">#REF!</definedName>
    <definedName name="________EXC2" localSheetId="1">#REF!</definedName>
    <definedName name="________EXC2">#REF!</definedName>
    <definedName name="________EXC3" localSheetId="60">#REF!</definedName>
    <definedName name="________EXC3" localSheetId="1">#REF!</definedName>
    <definedName name="________EXC3">#REF!</definedName>
    <definedName name="________EXC4" localSheetId="60">#REF!</definedName>
    <definedName name="________EXC4" localSheetId="1">#REF!</definedName>
    <definedName name="________EXC4">#REF!</definedName>
    <definedName name="________EXC5" localSheetId="60">#REF!</definedName>
    <definedName name="________EXC5" localSheetId="1">#REF!</definedName>
    <definedName name="________EXC5">#REF!</definedName>
    <definedName name="________EXC8" localSheetId="60">#REF!</definedName>
    <definedName name="________EXC8" localSheetId="1">#REF!</definedName>
    <definedName name="________EXC8">#REF!</definedName>
    <definedName name="________EXC9" localSheetId="60">#REF!</definedName>
    <definedName name="________EXC9" localSheetId="1">#REF!</definedName>
    <definedName name="________EXC9">#REF!</definedName>
    <definedName name="________MA2" localSheetId="32">#REF!</definedName>
    <definedName name="________MA2" localSheetId="33">#REF!</definedName>
    <definedName name="________MA2" localSheetId="31">#REF!</definedName>
    <definedName name="________MA2" localSheetId="30">#REF!</definedName>
    <definedName name="________MA2" localSheetId="44">#REF!</definedName>
    <definedName name="________MA2" localSheetId="50">#REF!</definedName>
    <definedName name="________MA2" localSheetId="55">#REF!</definedName>
    <definedName name="________MA2" localSheetId="60">#REF!</definedName>
    <definedName name="________PJ50" localSheetId="32">#REF!</definedName>
    <definedName name="________PJ50" localSheetId="33">#REF!</definedName>
    <definedName name="________PJ50" localSheetId="31">#REF!</definedName>
    <definedName name="________PJ50" localSheetId="30">#REF!</definedName>
    <definedName name="________PJ50" localSheetId="44">#REF!</definedName>
    <definedName name="________PJ50" localSheetId="50">#REF!</definedName>
    <definedName name="________PJ50" localSheetId="55">#REF!</definedName>
    <definedName name="________PJ50" localSheetId="6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60">[3]INSUMOS!#REF!</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60">#REF!</definedName>
    <definedName name="_______EST1" localSheetId="1">#REF!</definedName>
    <definedName name="_______EST1">#REF!</definedName>
    <definedName name="_______EST10" localSheetId="60">#REF!</definedName>
    <definedName name="_______EST10" localSheetId="1">#REF!</definedName>
    <definedName name="_______EST10">#REF!</definedName>
    <definedName name="_______EST11" localSheetId="60">#REF!</definedName>
    <definedName name="_______EST11" localSheetId="1">#REF!</definedName>
    <definedName name="_______EST11">#REF!</definedName>
    <definedName name="_______EST12" localSheetId="60">#REF!</definedName>
    <definedName name="_______EST12" localSheetId="1">#REF!</definedName>
    <definedName name="_______EST12">#REF!</definedName>
    <definedName name="_______EST13" localSheetId="60">#REF!</definedName>
    <definedName name="_______EST13" localSheetId="1">#REF!</definedName>
    <definedName name="_______EST13">#REF!</definedName>
    <definedName name="_______EST14" localSheetId="60">#REF!</definedName>
    <definedName name="_______EST14" localSheetId="1">#REF!</definedName>
    <definedName name="_______EST14">#REF!</definedName>
    <definedName name="_______EST15" localSheetId="60">#REF!</definedName>
    <definedName name="_______EST15" localSheetId="1">#REF!</definedName>
    <definedName name="_______EST15">#REF!</definedName>
    <definedName name="_______EST16" localSheetId="60">#REF!</definedName>
    <definedName name="_______EST16" localSheetId="1">#REF!</definedName>
    <definedName name="_______EST16">#REF!</definedName>
    <definedName name="_______EST17" localSheetId="60">#REF!</definedName>
    <definedName name="_______EST17" localSheetId="1">#REF!</definedName>
    <definedName name="_______EST17">#REF!</definedName>
    <definedName name="_______EST18" localSheetId="60">#REF!</definedName>
    <definedName name="_______EST18" localSheetId="1">#REF!</definedName>
    <definedName name="_______EST18">#REF!</definedName>
    <definedName name="_______EST19" localSheetId="60">#REF!</definedName>
    <definedName name="_______EST19" localSheetId="1">#REF!</definedName>
    <definedName name="_______EST19">#REF!</definedName>
    <definedName name="_______EST2" localSheetId="60">#REF!</definedName>
    <definedName name="_______EST2" localSheetId="1">#REF!</definedName>
    <definedName name="_______EST2">#REF!</definedName>
    <definedName name="_______EST3" localSheetId="60">#REF!</definedName>
    <definedName name="_______EST3" localSheetId="1">#REF!</definedName>
    <definedName name="_______EST3">#REF!</definedName>
    <definedName name="_______EST4" localSheetId="60">#REF!</definedName>
    <definedName name="_______EST4" localSheetId="1">#REF!</definedName>
    <definedName name="_______EST4">#REF!</definedName>
    <definedName name="_______EST5" localSheetId="60">#REF!</definedName>
    <definedName name="_______EST5" localSheetId="1">#REF!</definedName>
    <definedName name="_______EST5">#REF!</definedName>
    <definedName name="_______EST6" localSheetId="60">#REF!</definedName>
    <definedName name="_______EST6" localSheetId="1">#REF!</definedName>
    <definedName name="_______EST6">#REF!</definedName>
    <definedName name="_______EST7" localSheetId="60">#REF!</definedName>
    <definedName name="_______EST7" localSheetId="1">#REF!</definedName>
    <definedName name="_______EST7">#REF!</definedName>
    <definedName name="_______EST8" localSheetId="60">#REF!</definedName>
    <definedName name="_______EST8" localSheetId="1">#REF!</definedName>
    <definedName name="_______EST8">#REF!</definedName>
    <definedName name="_______EST9" localSheetId="60">#REF!</definedName>
    <definedName name="_______EST9" localSheetId="1">#REF!</definedName>
    <definedName name="_______EST9">#REF!</definedName>
    <definedName name="_______EXC1" localSheetId="60">#REF!</definedName>
    <definedName name="_______EXC1" localSheetId="1">#REF!</definedName>
    <definedName name="_______EXC1">#REF!</definedName>
    <definedName name="_______EXC10" localSheetId="60">#REF!</definedName>
    <definedName name="_______EXC10" localSheetId="1">#REF!</definedName>
    <definedName name="_______EXC10">#REF!</definedName>
    <definedName name="_______EXC11" localSheetId="60">#REF!</definedName>
    <definedName name="_______EXC11" localSheetId="1">#REF!</definedName>
    <definedName name="_______EXC11">#REF!</definedName>
    <definedName name="_______EXC12" localSheetId="60">#REF!</definedName>
    <definedName name="_______EXC12" localSheetId="1">#REF!</definedName>
    <definedName name="_______EXC12">#REF!</definedName>
    <definedName name="_______EXC2" localSheetId="60">#REF!</definedName>
    <definedName name="_______EXC2" localSheetId="1">#REF!</definedName>
    <definedName name="_______EXC2">#REF!</definedName>
    <definedName name="_______EXC3" localSheetId="60">#REF!</definedName>
    <definedName name="_______EXC3" localSheetId="1">#REF!</definedName>
    <definedName name="_______EXC3">#REF!</definedName>
    <definedName name="_______EXC4" localSheetId="60">#REF!</definedName>
    <definedName name="_______EXC4" localSheetId="1">#REF!</definedName>
    <definedName name="_______EXC4">#REF!</definedName>
    <definedName name="_______EXC5" localSheetId="60">#REF!</definedName>
    <definedName name="_______EXC5" localSheetId="1">#REF!</definedName>
    <definedName name="_______EXC5">#REF!</definedName>
    <definedName name="_______EXC6" localSheetId="60">#REF!</definedName>
    <definedName name="_______EXC6" localSheetId="1">#REF!</definedName>
    <definedName name="_______EXC6">#REF!</definedName>
    <definedName name="_______EXC7" localSheetId="60">#REF!</definedName>
    <definedName name="_______EXC7" localSheetId="1">#REF!</definedName>
    <definedName name="_______EXC7">#REF!</definedName>
    <definedName name="_______EXC8" localSheetId="60">#REF!</definedName>
    <definedName name="_______EXC8" localSheetId="1">#REF!</definedName>
    <definedName name="_______EXC8">#REF!</definedName>
    <definedName name="_______EXC9" localSheetId="60">#REF!</definedName>
    <definedName name="_______EXC9" localSheetId="1">#REF!</definedName>
    <definedName name="_______EXC9">#REF!</definedName>
    <definedName name="_______MA2" localSheetId="32">#REF!</definedName>
    <definedName name="_______MA2" localSheetId="33">#REF!</definedName>
    <definedName name="_______MA2" localSheetId="31">#REF!</definedName>
    <definedName name="_______MA2" localSheetId="30">#REF!</definedName>
    <definedName name="_______MA2" localSheetId="44">#REF!</definedName>
    <definedName name="_______MA2" localSheetId="50">#REF!</definedName>
    <definedName name="_______MA2" localSheetId="55">#REF!</definedName>
    <definedName name="_______MA2" localSheetId="60">#REF!</definedName>
    <definedName name="_______PJ50" localSheetId="32">#REF!</definedName>
    <definedName name="_______PJ50" localSheetId="33">#REF!</definedName>
    <definedName name="_______PJ50" localSheetId="31">#REF!</definedName>
    <definedName name="_______PJ50" localSheetId="30">#REF!</definedName>
    <definedName name="_______PJ50" localSheetId="44">#REF!</definedName>
    <definedName name="_______PJ50" localSheetId="50">#REF!</definedName>
    <definedName name="_______PJ50" localSheetId="55">#REF!</definedName>
    <definedName name="_______PJ50" localSheetId="6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60">[3]INSUMOS!#REF!</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60">#REF!</definedName>
    <definedName name="______EST1" localSheetId="1">#REF!</definedName>
    <definedName name="______EST1">#REF!</definedName>
    <definedName name="______EST10" localSheetId="60">#REF!</definedName>
    <definedName name="______EST10" localSheetId="1">#REF!</definedName>
    <definedName name="______EST10">#REF!</definedName>
    <definedName name="______EST11" localSheetId="60">#REF!</definedName>
    <definedName name="______EST11" localSheetId="1">#REF!</definedName>
    <definedName name="______EST11">#REF!</definedName>
    <definedName name="______EST12" localSheetId="60">#REF!</definedName>
    <definedName name="______EST12" localSheetId="1">#REF!</definedName>
    <definedName name="______EST12">#REF!</definedName>
    <definedName name="______EST13" localSheetId="60">#REF!</definedName>
    <definedName name="______EST13" localSheetId="1">#REF!</definedName>
    <definedName name="______EST13">#REF!</definedName>
    <definedName name="______EST14" localSheetId="60">#REF!</definedName>
    <definedName name="______EST14" localSheetId="1">#REF!</definedName>
    <definedName name="______EST14">#REF!</definedName>
    <definedName name="______EST15" localSheetId="60">#REF!</definedName>
    <definedName name="______EST15" localSheetId="1">#REF!</definedName>
    <definedName name="______EST15">#REF!</definedName>
    <definedName name="______EST16" localSheetId="60">#REF!</definedName>
    <definedName name="______EST16" localSheetId="1">#REF!</definedName>
    <definedName name="______EST16">#REF!</definedName>
    <definedName name="______EST17" localSheetId="60">#REF!</definedName>
    <definedName name="______EST17" localSheetId="1">#REF!</definedName>
    <definedName name="______EST17">#REF!</definedName>
    <definedName name="______EST18" localSheetId="60">#REF!</definedName>
    <definedName name="______EST18" localSheetId="1">#REF!</definedName>
    <definedName name="______EST18">#REF!</definedName>
    <definedName name="______EST19" localSheetId="60">#REF!</definedName>
    <definedName name="______EST19" localSheetId="1">#REF!</definedName>
    <definedName name="______EST19">#REF!</definedName>
    <definedName name="______EST2" localSheetId="60">#REF!</definedName>
    <definedName name="______EST2" localSheetId="1">#REF!</definedName>
    <definedName name="______EST2">#REF!</definedName>
    <definedName name="______EST3" localSheetId="60">#REF!</definedName>
    <definedName name="______EST3" localSheetId="1">#REF!</definedName>
    <definedName name="______EST3">#REF!</definedName>
    <definedName name="______EST4" localSheetId="60">#REF!</definedName>
    <definedName name="______EST4" localSheetId="1">#REF!</definedName>
    <definedName name="______EST4">#REF!</definedName>
    <definedName name="______EST5" localSheetId="60">#REF!</definedName>
    <definedName name="______EST5" localSheetId="1">#REF!</definedName>
    <definedName name="______EST5">#REF!</definedName>
    <definedName name="______EST6" localSheetId="60">#REF!</definedName>
    <definedName name="______EST6" localSheetId="1">#REF!</definedName>
    <definedName name="______EST6">#REF!</definedName>
    <definedName name="______EST7" localSheetId="60">#REF!</definedName>
    <definedName name="______EST7" localSheetId="1">#REF!</definedName>
    <definedName name="______EST7">#REF!</definedName>
    <definedName name="______EST8" localSheetId="60">#REF!</definedName>
    <definedName name="______EST8" localSheetId="1">#REF!</definedName>
    <definedName name="______EST8">#REF!</definedName>
    <definedName name="______EST9" localSheetId="60">#REF!</definedName>
    <definedName name="______EST9" localSheetId="1">#REF!</definedName>
    <definedName name="______EST9">#REF!</definedName>
    <definedName name="______EXC1" localSheetId="60">#REF!</definedName>
    <definedName name="______EXC1" localSheetId="1">#REF!</definedName>
    <definedName name="______EXC1">#REF!</definedName>
    <definedName name="______EXC10" localSheetId="60">#REF!</definedName>
    <definedName name="______EXC10" localSheetId="1">#REF!</definedName>
    <definedName name="______EXC10">#REF!</definedName>
    <definedName name="______EXC11" localSheetId="60">#REF!</definedName>
    <definedName name="______EXC11" localSheetId="1">#REF!</definedName>
    <definedName name="______EXC11">#REF!</definedName>
    <definedName name="______EXC12" localSheetId="60">#REF!</definedName>
    <definedName name="______EXC12" localSheetId="1">#REF!</definedName>
    <definedName name="______EXC12">#REF!</definedName>
    <definedName name="______EXC2" localSheetId="60">#REF!</definedName>
    <definedName name="______EXC2" localSheetId="1">#REF!</definedName>
    <definedName name="______EXC2">#REF!</definedName>
    <definedName name="______EXC3" localSheetId="60">#REF!</definedName>
    <definedName name="______EXC3" localSheetId="1">#REF!</definedName>
    <definedName name="______EXC3">#REF!</definedName>
    <definedName name="______EXC4" localSheetId="60">#REF!</definedName>
    <definedName name="______EXC4" localSheetId="1">#REF!</definedName>
    <definedName name="______EXC4">#REF!</definedName>
    <definedName name="______EXC5" localSheetId="60">#REF!</definedName>
    <definedName name="______EXC5" localSheetId="1">#REF!</definedName>
    <definedName name="______EXC5">#REF!</definedName>
    <definedName name="______EXC6" localSheetId="60">#REF!</definedName>
    <definedName name="______EXC6" localSheetId="1">#REF!</definedName>
    <definedName name="______EXC6">#REF!</definedName>
    <definedName name="______EXC7" localSheetId="60">#REF!</definedName>
    <definedName name="______EXC7" localSheetId="1">#REF!</definedName>
    <definedName name="______EXC7">#REF!</definedName>
    <definedName name="______EXC8" localSheetId="60">#REF!</definedName>
    <definedName name="______EXC8" localSheetId="1">#REF!</definedName>
    <definedName name="______EXC8">#REF!</definedName>
    <definedName name="______EXC9" localSheetId="60">#REF!</definedName>
    <definedName name="______EXC9" localSheetId="1">#REF!</definedName>
    <definedName name="______EXC9">#REF!</definedName>
    <definedName name="______MA2" localSheetId="32">#REF!</definedName>
    <definedName name="______MA2" localSheetId="33">#REF!</definedName>
    <definedName name="______MA2" localSheetId="31">#REF!</definedName>
    <definedName name="______MA2" localSheetId="30">#REF!</definedName>
    <definedName name="______MA2" localSheetId="44">#REF!</definedName>
    <definedName name="______MA2" localSheetId="50">#REF!</definedName>
    <definedName name="______MA2" localSheetId="55">#REF!</definedName>
    <definedName name="______MA2" localSheetId="60">#REF!</definedName>
    <definedName name="______PJ50" localSheetId="32">#REF!</definedName>
    <definedName name="______PJ50" localSheetId="33">#REF!</definedName>
    <definedName name="______PJ50" localSheetId="31">#REF!</definedName>
    <definedName name="______PJ50" localSheetId="30">#REF!</definedName>
    <definedName name="______PJ50" localSheetId="44">#REF!</definedName>
    <definedName name="______PJ50" localSheetId="50">#REF!</definedName>
    <definedName name="______PJ50" localSheetId="55">#REF!</definedName>
    <definedName name="______PJ50" localSheetId="6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60">[3]INSUMOS!#REF!</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60">#REF!</definedName>
    <definedName name="_____EST1" localSheetId="1">#REF!</definedName>
    <definedName name="_____EST1">#REF!</definedName>
    <definedName name="_____EST10" localSheetId="60">#REF!</definedName>
    <definedName name="_____EST10" localSheetId="1">#REF!</definedName>
    <definedName name="_____EST10">#REF!</definedName>
    <definedName name="_____EST11" localSheetId="60">#REF!</definedName>
    <definedName name="_____EST11" localSheetId="1">#REF!</definedName>
    <definedName name="_____EST11">#REF!</definedName>
    <definedName name="_____EST12" localSheetId="60">#REF!</definedName>
    <definedName name="_____EST12" localSheetId="1">#REF!</definedName>
    <definedName name="_____EST12">#REF!</definedName>
    <definedName name="_____EST13" localSheetId="60">#REF!</definedName>
    <definedName name="_____EST13" localSheetId="1">#REF!</definedName>
    <definedName name="_____EST13">#REF!</definedName>
    <definedName name="_____EST14" localSheetId="60">#REF!</definedName>
    <definedName name="_____EST14" localSheetId="1">#REF!</definedName>
    <definedName name="_____EST14">#REF!</definedName>
    <definedName name="_____EST15" localSheetId="60">#REF!</definedName>
    <definedName name="_____EST15" localSheetId="1">#REF!</definedName>
    <definedName name="_____EST15">#REF!</definedName>
    <definedName name="_____EST16" localSheetId="60">#REF!</definedName>
    <definedName name="_____EST16" localSheetId="1">#REF!</definedName>
    <definedName name="_____EST16">#REF!</definedName>
    <definedName name="_____EST17" localSheetId="60">#REF!</definedName>
    <definedName name="_____EST17" localSheetId="1">#REF!</definedName>
    <definedName name="_____EST17">#REF!</definedName>
    <definedName name="_____EST18" localSheetId="60">#REF!</definedName>
    <definedName name="_____EST18" localSheetId="1">#REF!</definedName>
    <definedName name="_____EST18">#REF!</definedName>
    <definedName name="_____EST19" localSheetId="60">#REF!</definedName>
    <definedName name="_____EST19" localSheetId="1">#REF!</definedName>
    <definedName name="_____EST19">#REF!</definedName>
    <definedName name="_____EST2" localSheetId="60">#REF!</definedName>
    <definedName name="_____EST2" localSheetId="1">#REF!</definedName>
    <definedName name="_____EST2">#REF!</definedName>
    <definedName name="_____EST3" localSheetId="60">#REF!</definedName>
    <definedName name="_____EST3" localSheetId="1">#REF!</definedName>
    <definedName name="_____EST3">#REF!</definedName>
    <definedName name="_____EST4" localSheetId="60">#REF!</definedName>
    <definedName name="_____EST4" localSheetId="1">#REF!</definedName>
    <definedName name="_____EST4">#REF!</definedName>
    <definedName name="_____EST5" localSheetId="60">#REF!</definedName>
    <definedName name="_____EST5" localSheetId="1">#REF!</definedName>
    <definedName name="_____EST5">#REF!</definedName>
    <definedName name="_____EST6" localSheetId="60">#REF!</definedName>
    <definedName name="_____EST6" localSheetId="1">#REF!</definedName>
    <definedName name="_____EST6">#REF!</definedName>
    <definedName name="_____EST7" localSheetId="60">#REF!</definedName>
    <definedName name="_____EST7" localSheetId="1">#REF!</definedName>
    <definedName name="_____EST7">#REF!</definedName>
    <definedName name="_____EST8" localSheetId="60">#REF!</definedName>
    <definedName name="_____EST8" localSheetId="1">#REF!</definedName>
    <definedName name="_____EST8">#REF!</definedName>
    <definedName name="_____EST9" localSheetId="60">#REF!</definedName>
    <definedName name="_____EST9" localSheetId="1">#REF!</definedName>
    <definedName name="_____EST9">#REF!</definedName>
    <definedName name="_____EXC1" localSheetId="60">#REF!</definedName>
    <definedName name="_____EXC1" localSheetId="1">#REF!</definedName>
    <definedName name="_____EXC1">#REF!</definedName>
    <definedName name="_____EXC10" localSheetId="60">#REF!</definedName>
    <definedName name="_____EXC10" localSheetId="1">#REF!</definedName>
    <definedName name="_____EXC10">#REF!</definedName>
    <definedName name="_____EXC11" localSheetId="60">#REF!</definedName>
    <definedName name="_____EXC11" localSheetId="1">#REF!</definedName>
    <definedName name="_____EXC11">#REF!</definedName>
    <definedName name="_____EXC12" localSheetId="60">#REF!</definedName>
    <definedName name="_____EXC12" localSheetId="1">#REF!</definedName>
    <definedName name="_____EXC12">#REF!</definedName>
    <definedName name="_____EXC2" localSheetId="60">#REF!</definedName>
    <definedName name="_____EXC2" localSheetId="1">#REF!</definedName>
    <definedName name="_____EXC2">#REF!</definedName>
    <definedName name="_____EXC3" localSheetId="60">#REF!</definedName>
    <definedName name="_____EXC3" localSheetId="1">#REF!</definedName>
    <definedName name="_____EXC3">#REF!</definedName>
    <definedName name="_____EXC4" localSheetId="60">#REF!</definedName>
    <definedName name="_____EXC4" localSheetId="1">#REF!</definedName>
    <definedName name="_____EXC4">#REF!</definedName>
    <definedName name="_____EXC5" localSheetId="60">#REF!</definedName>
    <definedName name="_____EXC5" localSheetId="1">#REF!</definedName>
    <definedName name="_____EXC5">#REF!</definedName>
    <definedName name="_____EXC6" localSheetId="60">#REF!</definedName>
    <definedName name="_____EXC6" localSheetId="1">#REF!</definedName>
    <definedName name="_____EXC6">#REF!</definedName>
    <definedName name="_____EXC7" localSheetId="60">#REF!</definedName>
    <definedName name="_____EXC7" localSheetId="1">#REF!</definedName>
    <definedName name="_____EXC7">#REF!</definedName>
    <definedName name="_____EXC8" localSheetId="60">#REF!</definedName>
    <definedName name="_____EXC8" localSheetId="1">#REF!</definedName>
    <definedName name="_____EXC8">#REF!</definedName>
    <definedName name="_____EXC9" localSheetId="60">#REF!</definedName>
    <definedName name="_____EXC9" localSheetId="1">#REF!</definedName>
    <definedName name="_____EXC9">#REF!</definedName>
    <definedName name="_____MA2" localSheetId="32">#REF!</definedName>
    <definedName name="_____MA2" localSheetId="33">#REF!</definedName>
    <definedName name="_____MA2" localSheetId="31">#REF!</definedName>
    <definedName name="_____MA2" localSheetId="30">#REF!</definedName>
    <definedName name="_____MA2" localSheetId="44">#REF!</definedName>
    <definedName name="_____MA2" localSheetId="50">#REF!</definedName>
    <definedName name="_____MA2" localSheetId="55">#REF!</definedName>
    <definedName name="_____MA2" localSheetId="60">#REF!</definedName>
    <definedName name="_____oa55" localSheetId="60">#REF!</definedName>
    <definedName name="_____oa55" localSheetId="1">#REF!</definedName>
    <definedName name="_____oa55">#REF!</definedName>
    <definedName name="_____ORO10" localSheetId="60">#REF!</definedName>
    <definedName name="_____ORO10" localSheetId="1">#REF!</definedName>
    <definedName name="_____ORO10">#REF!</definedName>
    <definedName name="_____ORO11" localSheetId="60">#REF!</definedName>
    <definedName name="_____ORO11" localSheetId="1">#REF!</definedName>
    <definedName name="_____ORO11">#REF!</definedName>
    <definedName name="_____ORO12" localSheetId="60">#REF!</definedName>
    <definedName name="_____ORO12" localSheetId="1">#REF!</definedName>
    <definedName name="_____ORO12">#REF!</definedName>
    <definedName name="_____ORO13" localSheetId="60">#REF!</definedName>
    <definedName name="_____ORO13" localSheetId="1">#REF!</definedName>
    <definedName name="_____ORO13">#REF!</definedName>
    <definedName name="_____ORO14" localSheetId="60">#REF!</definedName>
    <definedName name="_____ORO14" localSheetId="1">#REF!</definedName>
    <definedName name="_____ORO14">#REF!</definedName>
    <definedName name="_____ORO15" localSheetId="60">#REF!</definedName>
    <definedName name="_____ORO15" localSheetId="1">#REF!</definedName>
    <definedName name="_____ORO15">#REF!</definedName>
    <definedName name="_____ORO16" localSheetId="60">#REF!</definedName>
    <definedName name="_____ORO16" localSheetId="1">#REF!</definedName>
    <definedName name="_____ORO16">#REF!</definedName>
    <definedName name="_____ORO17" localSheetId="60">#REF!</definedName>
    <definedName name="_____ORO17" localSheetId="1">#REF!</definedName>
    <definedName name="_____ORO17">#REF!</definedName>
    <definedName name="_____ORO18" localSheetId="60">#REF!</definedName>
    <definedName name="_____ORO18" localSheetId="1">#REF!</definedName>
    <definedName name="_____ORO18">#REF!</definedName>
    <definedName name="_____ORO19" localSheetId="60">#REF!</definedName>
    <definedName name="_____ORO19" localSheetId="1">#REF!</definedName>
    <definedName name="_____ORO19">#REF!</definedName>
    <definedName name="_____PJ50" localSheetId="32">#REF!</definedName>
    <definedName name="_____PJ50" localSheetId="33">#REF!</definedName>
    <definedName name="_____PJ50" localSheetId="31">#REF!</definedName>
    <definedName name="_____PJ50" localSheetId="30">#REF!</definedName>
    <definedName name="_____PJ50" localSheetId="44">#REF!</definedName>
    <definedName name="_____PJ50" localSheetId="50">#REF!</definedName>
    <definedName name="_____PJ50" localSheetId="55">#REF!</definedName>
    <definedName name="_____PJ50" localSheetId="60">#REF!</definedName>
    <definedName name="_____PMT5671" localSheetId="60">[6]MEMORIAS!#REF!</definedName>
    <definedName name="_____PMT5671" localSheetId="1">[6]MEMORIAS!#REF!</definedName>
    <definedName name="_____PMT5671">[6]MEMORIAS!#REF!</definedName>
    <definedName name="_____PMT5805" localSheetId="60">[6]MEMORIAS!#REF!</definedName>
    <definedName name="_____PMT5805" localSheetId="1">[6]MEMORIAS!#REF!</definedName>
    <definedName name="_____PMT5805">[6]MEMORIAS!#REF!</definedName>
    <definedName name="_____PMT5806" localSheetId="60">[6]MEMORIAS!#REF!</definedName>
    <definedName name="_____PMT5806" localSheetId="1">[6]MEMORIAS!#REF!</definedName>
    <definedName name="_____PMT5806">[6]MEMORIAS!#REF!</definedName>
    <definedName name="_____PMT5815" localSheetId="60">[6]MEMORIAS!#REF!</definedName>
    <definedName name="_____PMT5815" localSheetId="1">[6]MEMORIAS!#REF!</definedName>
    <definedName name="_____PMT5815">[6]MEMORIAS!#REF!</definedName>
    <definedName name="_____PMT5820" localSheetId="60">[6]MEMORIAS!#REF!</definedName>
    <definedName name="_____PMT5820" localSheetId="1">[6]MEMORIAS!#REF!</definedName>
    <definedName name="_____PMT5820">[6]MEMORIAS!#REF!</definedName>
    <definedName name="_____r" localSheetId="60">#REF!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60">#REF!</definedName>
    <definedName name="_____tab1" localSheetId="1">#REF!</definedName>
    <definedName name="_____tab1">#REF!</definedName>
    <definedName name="_____tab2" localSheetId="60">#REF!</definedName>
    <definedName name="_____tab2" localSheetId="1">#REF!</definedName>
    <definedName name="_____tab2">#REF!</definedName>
    <definedName name="_____tab3" localSheetId="60">#REF!</definedName>
    <definedName name="_____tab3" localSheetId="1">#REF!</definedName>
    <definedName name="_____tab3">#REF!</definedName>
    <definedName name="_____TAB4" localSheetId="60">#REF!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60">[3]INSUMOS!#REF!</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60">#REF!</definedName>
    <definedName name="____EST1" localSheetId="1">#REF!</definedName>
    <definedName name="____EST1">#REF!</definedName>
    <definedName name="____EST10" localSheetId="60">#REF!</definedName>
    <definedName name="____EST10" localSheetId="1">#REF!</definedName>
    <definedName name="____EST10">#REF!</definedName>
    <definedName name="____EST11" localSheetId="60">#REF!</definedName>
    <definedName name="____EST11" localSheetId="1">#REF!</definedName>
    <definedName name="____EST11">#REF!</definedName>
    <definedName name="____EST12" localSheetId="60">#REF!</definedName>
    <definedName name="____EST12" localSheetId="1">#REF!</definedName>
    <definedName name="____EST12">#REF!</definedName>
    <definedName name="____EST13" localSheetId="60">#REF!</definedName>
    <definedName name="____EST13" localSheetId="1">#REF!</definedName>
    <definedName name="____EST13">#REF!</definedName>
    <definedName name="____EST14" localSheetId="60">#REF!</definedName>
    <definedName name="____EST14" localSheetId="1">#REF!</definedName>
    <definedName name="____EST14">#REF!</definedName>
    <definedName name="____EST15" localSheetId="60">#REF!</definedName>
    <definedName name="____EST15" localSheetId="1">#REF!</definedName>
    <definedName name="____EST15">#REF!</definedName>
    <definedName name="____EST16" localSheetId="60">#REF!</definedName>
    <definedName name="____EST16" localSheetId="1">#REF!</definedName>
    <definedName name="____EST16">#REF!</definedName>
    <definedName name="____EST17" localSheetId="60">#REF!</definedName>
    <definedName name="____EST17" localSheetId="1">#REF!</definedName>
    <definedName name="____EST17">#REF!</definedName>
    <definedName name="____EST18" localSheetId="60">#REF!</definedName>
    <definedName name="____EST18" localSheetId="1">#REF!</definedName>
    <definedName name="____EST18">#REF!</definedName>
    <definedName name="____EST19" localSheetId="60">#REF!</definedName>
    <definedName name="____EST19" localSheetId="1">#REF!</definedName>
    <definedName name="____EST19">#REF!</definedName>
    <definedName name="____EST2" localSheetId="60">#REF!</definedName>
    <definedName name="____EST2" localSheetId="1">#REF!</definedName>
    <definedName name="____EST2">#REF!</definedName>
    <definedName name="____EST3" localSheetId="60">#REF!</definedName>
    <definedName name="____EST3" localSheetId="1">#REF!</definedName>
    <definedName name="____EST3">#REF!</definedName>
    <definedName name="____EST4" localSheetId="60">#REF!</definedName>
    <definedName name="____EST4" localSheetId="1">#REF!</definedName>
    <definedName name="____EST4">#REF!</definedName>
    <definedName name="____EST5" localSheetId="60">#REF!</definedName>
    <definedName name="____EST5" localSheetId="1">#REF!</definedName>
    <definedName name="____EST5">#REF!</definedName>
    <definedName name="____EST6" localSheetId="60">#REF!</definedName>
    <definedName name="____EST6" localSheetId="1">#REF!</definedName>
    <definedName name="____EST6">#REF!</definedName>
    <definedName name="____EST7" localSheetId="60">#REF!</definedName>
    <definedName name="____EST7" localSheetId="1">#REF!</definedName>
    <definedName name="____EST7">#REF!</definedName>
    <definedName name="____EST8" localSheetId="60">#REF!</definedName>
    <definedName name="____EST8" localSheetId="1">#REF!</definedName>
    <definedName name="____EST8">#REF!</definedName>
    <definedName name="____EST9" localSheetId="60">#REF!</definedName>
    <definedName name="____EST9" localSheetId="1">#REF!</definedName>
    <definedName name="____EST9">#REF!</definedName>
    <definedName name="____EXC1" localSheetId="60">#REF!</definedName>
    <definedName name="____EXC1" localSheetId="1">#REF!</definedName>
    <definedName name="____EXC1">#REF!</definedName>
    <definedName name="____EXC10" localSheetId="60">#REF!</definedName>
    <definedName name="____EXC10" localSheetId="1">#REF!</definedName>
    <definedName name="____EXC10">#REF!</definedName>
    <definedName name="____EXC11" localSheetId="60">#REF!</definedName>
    <definedName name="____EXC11" localSheetId="1">#REF!</definedName>
    <definedName name="____EXC11">#REF!</definedName>
    <definedName name="____EXC12" localSheetId="60">#REF!</definedName>
    <definedName name="____EXC12" localSheetId="1">#REF!</definedName>
    <definedName name="____EXC12">#REF!</definedName>
    <definedName name="____EXC2" localSheetId="60">#REF!</definedName>
    <definedName name="____EXC2" localSheetId="1">#REF!</definedName>
    <definedName name="____EXC2">#REF!</definedName>
    <definedName name="____EXC3" localSheetId="60">#REF!</definedName>
    <definedName name="____EXC3" localSheetId="1">#REF!</definedName>
    <definedName name="____EXC3">#REF!</definedName>
    <definedName name="____EXC4" localSheetId="60">#REF!</definedName>
    <definedName name="____EXC4" localSheetId="1">#REF!</definedName>
    <definedName name="____EXC4">#REF!</definedName>
    <definedName name="____EXC5" localSheetId="60">#REF!</definedName>
    <definedName name="____EXC5" localSheetId="1">#REF!</definedName>
    <definedName name="____EXC5">#REF!</definedName>
    <definedName name="____EXC6" localSheetId="60">#REF!</definedName>
    <definedName name="____EXC6" localSheetId="1">#REF!</definedName>
    <definedName name="____EXC6">#REF!</definedName>
    <definedName name="____EXC7" localSheetId="60">#REF!</definedName>
    <definedName name="____EXC7" localSheetId="1">#REF!</definedName>
    <definedName name="____EXC7">#REF!</definedName>
    <definedName name="____EXC8" localSheetId="60">#REF!</definedName>
    <definedName name="____EXC8" localSheetId="1">#REF!</definedName>
    <definedName name="____EXC8">#REF!</definedName>
    <definedName name="____EXC9" localSheetId="60">#REF!</definedName>
    <definedName name="____EXC9" localSheetId="1">#REF!</definedName>
    <definedName name="____EXC9">#REF!</definedName>
    <definedName name="____ipc1" localSheetId="60">#REF!</definedName>
    <definedName name="____ipc1" localSheetId="1">#REF!</definedName>
    <definedName name="____ipc1">#REF!</definedName>
    <definedName name="____ipc2" localSheetId="60">#REF!</definedName>
    <definedName name="____ipc2" localSheetId="1">#REF!</definedName>
    <definedName name="____ipc2">#REF!</definedName>
    <definedName name="____ipc3" localSheetId="60">#REF!</definedName>
    <definedName name="____ipc3" localSheetId="1">#REF!</definedName>
    <definedName name="____ipc3">#REF!</definedName>
    <definedName name="____ipc4" localSheetId="60">#REF!</definedName>
    <definedName name="____ipc4" localSheetId="1">#REF!</definedName>
    <definedName name="____ipc4">#REF!</definedName>
    <definedName name="____MA2" localSheetId="32">#REF!</definedName>
    <definedName name="____MA2" localSheetId="33">#REF!</definedName>
    <definedName name="____MA2" localSheetId="31">#REF!</definedName>
    <definedName name="____MA2" localSheetId="30">#REF!</definedName>
    <definedName name="____MA2" localSheetId="44">#REF!</definedName>
    <definedName name="____MA2" localSheetId="50">#REF!</definedName>
    <definedName name="____MA2" localSheetId="55">#REF!</definedName>
    <definedName name="____MA2" localSheetId="60">#REF!</definedName>
    <definedName name="____oa55" localSheetId="60">#REF!</definedName>
    <definedName name="____oa55" localSheetId="1">#REF!</definedName>
    <definedName name="____oa55">#REF!</definedName>
    <definedName name="____ORO10" localSheetId="60">#REF!</definedName>
    <definedName name="____ORO10" localSheetId="1">#REF!</definedName>
    <definedName name="____ORO10">#REF!</definedName>
    <definedName name="____ORO11" localSheetId="60">#REF!</definedName>
    <definedName name="____ORO11" localSheetId="1">#REF!</definedName>
    <definedName name="____ORO11">#REF!</definedName>
    <definedName name="____ORO12" localSheetId="60">#REF!</definedName>
    <definedName name="____ORO12" localSheetId="1">#REF!</definedName>
    <definedName name="____ORO12">#REF!</definedName>
    <definedName name="____ORO13" localSheetId="60">#REF!</definedName>
    <definedName name="____ORO13" localSheetId="1">#REF!</definedName>
    <definedName name="____ORO13">#REF!</definedName>
    <definedName name="____ORO14" localSheetId="60">#REF!</definedName>
    <definedName name="____ORO14" localSheetId="1">#REF!</definedName>
    <definedName name="____ORO14">#REF!</definedName>
    <definedName name="____ORO15" localSheetId="60">#REF!</definedName>
    <definedName name="____ORO15" localSheetId="1">#REF!</definedName>
    <definedName name="____ORO15">#REF!</definedName>
    <definedName name="____ORO16" localSheetId="60">#REF!</definedName>
    <definedName name="____ORO16" localSheetId="1">#REF!</definedName>
    <definedName name="____ORO16">#REF!</definedName>
    <definedName name="____ORO17" localSheetId="60">#REF!</definedName>
    <definedName name="____ORO17" localSheetId="1">#REF!</definedName>
    <definedName name="____ORO17">#REF!</definedName>
    <definedName name="____ORO18" localSheetId="60">#REF!</definedName>
    <definedName name="____ORO18" localSheetId="1">#REF!</definedName>
    <definedName name="____ORO18">#REF!</definedName>
    <definedName name="____ORO19" localSheetId="60">#REF!</definedName>
    <definedName name="____ORO19" localSheetId="1">#REF!</definedName>
    <definedName name="____ORO19">#REF!</definedName>
    <definedName name="____PJ50" localSheetId="32">#REF!</definedName>
    <definedName name="____PJ50" localSheetId="33">#REF!</definedName>
    <definedName name="____PJ50" localSheetId="31">#REF!</definedName>
    <definedName name="____PJ50" localSheetId="30">#REF!</definedName>
    <definedName name="____PJ50" localSheetId="44">#REF!</definedName>
    <definedName name="____PJ50" localSheetId="50">#REF!</definedName>
    <definedName name="____PJ50" localSheetId="55">#REF!</definedName>
    <definedName name="____PJ50" localSheetId="60">#REF!</definedName>
    <definedName name="____pj51" localSheetId="32">#REF!</definedName>
    <definedName name="____pj51" localSheetId="33">#REF!</definedName>
    <definedName name="____pj51" localSheetId="31">#REF!</definedName>
    <definedName name="____pj51" localSheetId="30">#REF!</definedName>
    <definedName name="____pj51" localSheetId="44">#REF!</definedName>
    <definedName name="____pj51" localSheetId="50">#REF!</definedName>
    <definedName name="____pj51" localSheetId="55">#REF!</definedName>
    <definedName name="____pj51" localSheetId="60">#REF!</definedName>
    <definedName name="____PMT5671" localSheetId="60">[6]MEMORIAS!#REF!</definedName>
    <definedName name="____PMT5671" localSheetId="1">[6]MEMORIAS!#REF!</definedName>
    <definedName name="____PMT5671">[6]MEMORIAS!#REF!</definedName>
    <definedName name="____PMT5805" localSheetId="60">[6]MEMORIAS!#REF!</definedName>
    <definedName name="____PMT5805" localSheetId="1">[6]MEMORIAS!#REF!</definedName>
    <definedName name="____PMT5805">[6]MEMORIAS!#REF!</definedName>
    <definedName name="____PMT5806" localSheetId="60">[6]MEMORIAS!#REF!</definedName>
    <definedName name="____PMT5806" localSheetId="1">[6]MEMORIAS!#REF!</definedName>
    <definedName name="____PMT5806">[6]MEMORIAS!#REF!</definedName>
    <definedName name="____PMT5815" localSheetId="60">[6]MEMORIAS!#REF!</definedName>
    <definedName name="____PMT5815" localSheetId="1">[6]MEMORIAS!#REF!</definedName>
    <definedName name="____PMT5815">[6]MEMORIAS!#REF!</definedName>
    <definedName name="____PMT5820" localSheetId="60">[6]MEMORIAS!#REF!</definedName>
    <definedName name="____PMT5820" localSheetId="1">[6]MEMORIAS!#REF!</definedName>
    <definedName name="____PMT5820">[6]MEMORIAS!#REF!</definedName>
    <definedName name="____r" localSheetId="60">#REF!</definedName>
    <definedName name="____r" localSheetId="1">#REF!</definedName>
    <definedName name="____r">#REF!</definedName>
    <definedName name="____SAL1" localSheetId="60">#REF!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60">#REF!</definedName>
    <definedName name="____tab1" localSheetId="1">#REF!</definedName>
    <definedName name="____tab1">#REF!</definedName>
    <definedName name="____tab2" localSheetId="60">#REF!</definedName>
    <definedName name="____tab2" localSheetId="1">#REF!</definedName>
    <definedName name="____tab2">#REF!</definedName>
    <definedName name="____tab3" localSheetId="60">#REF!</definedName>
    <definedName name="____tab3" localSheetId="1">#REF!</definedName>
    <definedName name="____tab3">#REF!</definedName>
    <definedName name="____TAB4" localSheetId="60">#REF!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60">[3]INSUMOS!#REF!</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60">#REF!</definedName>
    <definedName name="___EST1" localSheetId="1">#REF!</definedName>
    <definedName name="___EST1">#REF!</definedName>
    <definedName name="___EST10" localSheetId="60">#REF!</definedName>
    <definedName name="___EST10" localSheetId="1">#REF!</definedName>
    <definedName name="___EST10">#REF!</definedName>
    <definedName name="___EST11" localSheetId="60">#REF!</definedName>
    <definedName name="___EST11" localSheetId="1">#REF!</definedName>
    <definedName name="___EST11">#REF!</definedName>
    <definedName name="___EST12" localSheetId="60">#REF!</definedName>
    <definedName name="___EST12" localSheetId="1">#REF!</definedName>
    <definedName name="___EST12">#REF!</definedName>
    <definedName name="___EST13" localSheetId="60">#REF!</definedName>
    <definedName name="___EST13" localSheetId="1">#REF!</definedName>
    <definedName name="___EST13">#REF!</definedName>
    <definedName name="___EST14" localSheetId="60">#REF!</definedName>
    <definedName name="___EST14" localSheetId="1">#REF!</definedName>
    <definedName name="___EST14">#REF!</definedName>
    <definedName name="___EST15" localSheetId="60">#REF!</definedName>
    <definedName name="___EST15" localSheetId="1">#REF!</definedName>
    <definedName name="___EST15">#REF!</definedName>
    <definedName name="___EST16" localSheetId="60">#REF!</definedName>
    <definedName name="___EST16" localSheetId="1">#REF!</definedName>
    <definedName name="___EST16">#REF!</definedName>
    <definedName name="___EST17" localSheetId="60">#REF!</definedName>
    <definedName name="___EST17" localSheetId="1">#REF!</definedName>
    <definedName name="___EST17">#REF!</definedName>
    <definedName name="___EST18" localSheetId="60">#REF!</definedName>
    <definedName name="___EST18" localSheetId="1">#REF!</definedName>
    <definedName name="___EST18">#REF!</definedName>
    <definedName name="___EST19" localSheetId="60">#REF!</definedName>
    <definedName name="___EST19" localSheetId="1">#REF!</definedName>
    <definedName name="___EST19">#REF!</definedName>
    <definedName name="___EST2" localSheetId="60">#REF!</definedName>
    <definedName name="___EST2" localSheetId="1">#REF!</definedName>
    <definedName name="___EST2">#REF!</definedName>
    <definedName name="___EST3" localSheetId="60">#REF!</definedName>
    <definedName name="___EST3" localSheetId="1">#REF!</definedName>
    <definedName name="___EST3">#REF!</definedName>
    <definedName name="___EST4" localSheetId="60">#REF!</definedName>
    <definedName name="___EST4" localSheetId="1">#REF!</definedName>
    <definedName name="___EST4">#REF!</definedName>
    <definedName name="___EST5" localSheetId="60">#REF!</definedName>
    <definedName name="___EST5" localSheetId="1">#REF!</definedName>
    <definedName name="___EST5">#REF!</definedName>
    <definedName name="___EST6" localSheetId="60">#REF!</definedName>
    <definedName name="___EST6" localSheetId="1">#REF!</definedName>
    <definedName name="___EST6">#REF!</definedName>
    <definedName name="___EST7" localSheetId="60">#REF!</definedName>
    <definedName name="___EST7" localSheetId="1">#REF!</definedName>
    <definedName name="___EST7">#REF!</definedName>
    <definedName name="___EST8" localSheetId="60">#REF!</definedName>
    <definedName name="___EST8" localSheetId="1">#REF!</definedName>
    <definedName name="___EST8">#REF!</definedName>
    <definedName name="___EST9" localSheetId="60">#REF!</definedName>
    <definedName name="___EST9" localSheetId="1">#REF!</definedName>
    <definedName name="___EST9">#REF!</definedName>
    <definedName name="___ETR13" localSheetId="60">#REF!</definedName>
    <definedName name="___ETR13" localSheetId="1">#REF!</definedName>
    <definedName name="___ETR13">#REF!</definedName>
    <definedName name="___EXC1" localSheetId="60">#REF!</definedName>
    <definedName name="___EXC1" localSheetId="1">#REF!</definedName>
    <definedName name="___EXC1">#REF!</definedName>
    <definedName name="___EXC10" localSheetId="60">#REF!</definedName>
    <definedName name="___EXC10" localSheetId="1">#REF!</definedName>
    <definedName name="___EXC10">#REF!</definedName>
    <definedName name="___EXC11" localSheetId="60">#REF!</definedName>
    <definedName name="___EXC11" localSheetId="1">#REF!</definedName>
    <definedName name="___EXC11">#REF!</definedName>
    <definedName name="___EXC12" localSheetId="60">#REF!</definedName>
    <definedName name="___EXC12" localSheetId="1">#REF!</definedName>
    <definedName name="___EXC12">#REF!</definedName>
    <definedName name="___EXC2" localSheetId="60">#REF!</definedName>
    <definedName name="___EXC2" localSheetId="1">#REF!</definedName>
    <definedName name="___EXC2">#REF!</definedName>
    <definedName name="___EXC3" localSheetId="60">#REF!</definedName>
    <definedName name="___EXC3" localSheetId="1">#REF!</definedName>
    <definedName name="___EXC3">#REF!</definedName>
    <definedName name="___EXC4" localSheetId="60">#REF!</definedName>
    <definedName name="___EXC4" localSheetId="1">#REF!</definedName>
    <definedName name="___EXC4">#REF!</definedName>
    <definedName name="___EXC5" localSheetId="60">#REF!</definedName>
    <definedName name="___EXC5" localSheetId="1">#REF!</definedName>
    <definedName name="___EXC5">#REF!</definedName>
    <definedName name="___EXC6" localSheetId="60">#REF!</definedName>
    <definedName name="___EXC6" localSheetId="1">#REF!</definedName>
    <definedName name="___EXC6">#REF!</definedName>
    <definedName name="___EXC7" localSheetId="60">#REF!</definedName>
    <definedName name="___EXC7" localSheetId="1">#REF!</definedName>
    <definedName name="___EXC7">#REF!</definedName>
    <definedName name="___EXC8" localSheetId="60">#REF!</definedName>
    <definedName name="___EXC8" localSheetId="1">#REF!</definedName>
    <definedName name="___EXC8">#REF!</definedName>
    <definedName name="___EXC9" localSheetId="60">#REF!</definedName>
    <definedName name="___EXC9" localSheetId="1">#REF!</definedName>
    <definedName name="___EXC9">#REF!</definedName>
    <definedName name="___ipc1" localSheetId="60">#REF!</definedName>
    <definedName name="___ipc1" localSheetId="1">#REF!</definedName>
    <definedName name="___ipc1">#REF!</definedName>
    <definedName name="___ipc2" localSheetId="60">#REF!</definedName>
    <definedName name="___ipc2" localSheetId="1">#REF!</definedName>
    <definedName name="___ipc2">#REF!</definedName>
    <definedName name="___ipc3" localSheetId="60">#REF!</definedName>
    <definedName name="___ipc3" localSheetId="1">#REF!</definedName>
    <definedName name="___ipc3">#REF!</definedName>
    <definedName name="___ipc4" localSheetId="60">#REF!</definedName>
    <definedName name="___ipc4" localSheetId="1">#REF!</definedName>
    <definedName name="___ipc4">#REF!</definedName>
    <definedName name="___MA2" localSheetId="32">#REF!</definedName>
    <definedName name="___MA2" localSheetId="33">#REF!</definedName>
    <definedName name="___MA2" localSheetId="31">#REF!</definedName>
    <definedName name="___MA2" localSheetId="30">#REF!</definedName>
    <definedName name="___MA2" localSheetId="44">#REF!</definedName>
    <definedName name="___MA2" localSheetId="50">#REF!</definedName>
    <definedName name="___MA2" localSheetId="55">#REF!</definedName>
    <definedName name="___MA2" localSheetId="60">#REF!</definedName>
    <definedName name="___MDC2">'[10]COSTOS UNITARIOS'!$B$15</definedName>
    <definedName name="___oa55" localSheetId="60">#REF!</definedName>
    <definedName name="___oa55" localSheetId="1">#REF!</definedName>
    <definedName name="___oa55">#REF!</definedName>
    <definedName name="___ORO10" localSheetId="60">#REF!</definedName>
    <definedName name="___ORO10" localSheetId="1">#REF!</definedName>
    <definedName name="___ORO10">#REF!</definedName>
    <definedName name="___ORO11" localSheetId="60">#REF!</definedName>
    <definedName name="___ORO11" localSheetId="1">#REF!</definedName>
    <definedName name="___ORO11">#REF!</definedName>
    <definedName name="___ORO12" localSheetId="60">#REF!</definedName>
    <definedName name="___ORO12" localSheetId="1">#REF!</definedName>
    <definedName name="___ORO12">#REF!</definedName>
    <definedName name="___ORO13" localSheetId="60">#REF!</definedName>
    <definedName name="___ORO13" localSheetId="1">#REF!</definedName>
    <definedName name="___ORO13">#REF!</definedName>
    <definedName name="___ORO14" localSheetId="60">#REF!</definedName>
    <definedName name="___ORO14" localSheetId="1">#REF!</definedName>
    <definedName name="___ORO14">#REF!</definedName>
    <definedName name="___ORO15" localSheetId="60">#REF!</definedName>
    <definedName name="___ORO15" localSheetId="1">#REF!</definedName>
    <definedName name="___ORO15">#REF!</definedName>
    <definedName name="___ORO16" localSheetId="60">#REF!</definedName>
    <definedName name="___ORO16" localSheetId="1">#REF!</definedName>
    <definedName name="___ORO16">#REF!</definedName>
    <definedName name="___ORO17" localSheetId="60">#REF!</definedName>
    <definedName name="___ORO17" localSheetId="1">#REF!</definedName>
    <definedName name="___ORO17">#REF!</definedName>
    <definedName name="___ORO18" localSheetId="60">#REF!</definedName>
    <definedName name="___ORO18" localSheetId="1">#REF!</definedName>
    <definedName name="___ORO18">#REF!</definedName>
    <definedName name="___ORO19" localSheetId="60">#REF!</definedName>
    <definedName name="___ORO19" localSheetId="1">#REF!</definedName>
    <definedName name="___ORO19">#REF!</definedName>
    <definedName name="___PJ50" localSheetId="32">#REF!</definedName>
    <definedName name="___PJ50" localSheetId="33">#REF!</definedName>
    <definedName name="___PJ50" localSheetId="31">#REF!</definedName>
    <definedName name="___PJ50" localSheetId="30">#REF!</definedName>
    <definedName name="___PJ50" localSheetId="44">#REF!</definedName>
    <definedName name="___PJ50" localSheetId="50">#REF!</definedName>
    <definedName name="___PJ50" localSheetId="55">#REF!</definedName>
    <definedName name="___PJ50" localSheetId="60">#REF!</definedName>
    <definedName name="___pj51" localSheetId="32">#REF!</definedName>
    <definedName name="___pj51" localSheetId="33">#REF!</definedName>
    <definedName name="___pj51" localSheetId="31">#REF!</definedName>
    <definedName name="___pj51" localSheetId="30">#REF!</definedName>
    <definedName name="___pj51" localSheetId="44">#REF!</definedName>
    <definedName name="___pj51" localSheetId="50">#REF!</definedName>
    <definedName name="___pj51" localSheetId="55">#REF!</definedName>
    <definedName name="___pj51" localSheetId="60">#REF!</definedName>
    <definedName name="___PMT5671" localSheetId="60">[6]MEMORIAS!#REF!</definedName>
    <definedName name="___PMT5671" localSheetId="1">[6]MEMORIAS!#REF!</definedName>
    <definedName name="___PMT5671">[6]MEMORIAS!#REF!</definedName>
    <definedName name="___PMT5805" localSheetId="60">[6]MEMORIAS!#REF!</definedName>
    <definedName name="___PMT5805" localSheetId="1">[6]MEMORIAS!#REF!</definedName>
    <definedName name="___PMT5805">[6]MEMORIAS!#REF!</definedName>
    <definedName name="___PMT5806" localSheetId="60">[6]MEMORIAS!#REF!</definedName>
    <definedName name="___PMT5806" localSheetId="1">[6]MEMORIAS!#REF!</definedName>
    <definedName name="___PMT5806">[6]MEMORIAS!#REF!</definedName>
    <definedName name="___PMT5815" localSheetId="60">[6]MEMORIAS!#REF!</definedName>
    <definedName name="___PMT5815" localSheetId="1">[6]MEMORIAS!#REF!</definedName>
    <definedName name="___PMT5815">[6]MEMORIAS!#REF!</definedName>
    <definedName name="___PMT5820" localSheetId="60">[6]MEMORIAS!#REF!</definedName>
    <definedName name="___PMT5820" localSheetId="1">[6]MEMORIAS!#REF!</definedName>
    <definedName name="___PMT5820">[6]MEMORIAS!#REF!</definedName>
    <definedName name="___QTY1" localSheetId="60">#REF!</definedName>
    <definedName name="___QTY1" localSheetId="1">#REF!</definedName>
    <definedName name="___QTY1">#REF!</definedName>
    <definedName name="___r" localSheetId="60">#REF!</definedName>
    <definedName name="___r" localSheetId="1">#REF!</definedName>
    <definedName name="___r">#REF!</definedName>
    <definedName name="___RET1" localSheetId="60">'[4]7422CW00'!#REF!</definedName>
    <definedName name="___RET1" localSheetId="1">'[4]7422CW00'!#REF!</definedName>
    <definedName name="___RET1">'[4]7422CW00'!#REF!</definedName>
    <definedName name="___RET2" localSheetId="60">'[4]7422CW00'!#REF!</definedName>
    <definedName name="___RET2" localSheetId="1">'[4]7422CW00'!#REF!</definedName>
    <definedName name="___RET2">'[4]7422CW00'!#REF!</definedName>
    <definedName name="___RET3" localSheetId="60">'[4]7422CW00'!#REF!</definedName>
    <definedName name="___RET3" localSheetId="1">'[4]7422CW00'!#REF!</definedName>
    <definedName name="___RET3">'[4]7422CW00'!#REF!</definedName>
    <definedName name="___RET4" localSheetId="60">'[4]7422CW00'!#REF!</definedName>
    <definedName name="___RET4" localSheetId="1">'[4]7422CW00'!#REF!</definedName>
    <definedName name="___RET4">'[4]7422CW00'!#REF!</definedName>
    <definedName name="___RET5" localSheetId="60">'[4]7422CW00'!#REF!</definedName>
    <definedName name="___RET5" localSheetId="1">'[4]7422CW00'!#REF!</definedName>
    <definedName name="___RET5">'[4]7422CW00'!#REF!</definedName>
    <definedName name="___RET6" localSheetId="60">'[4]7422CW00'!#REF!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60">#REF!</definedName>
    <definedName name="___tab1" localSheetId="1">#REF!</definedName>
    <definedName name="___tab1">#REF!</definedName>
    <definedName name="___tab2" localSheetId="60">#REF!</definedName>
    <definedName name="___tab2" localSheetId="1">#REF!</definedName>
    <definedName name="___tab2">#REF!</definedName>
    <definedName name="___tab3" localSheetId="60">#REF!</definedName>
    <definedName name="___tab3" localSheetId="1">#REF!</definedName>
    <definedName name="___tab3">#REF!</definedName>
    <definedName name="___TAB4" localSheetId="60">#REF!</definedName>
    <definedName name="___TAB4" localSheetId="1">#REF!</definedName>
    <definedName name="___TAB4">#REF!</definedName>
    <definedName name="___Vol1">[8]Item!$A:$D</definedName>
    <definedName name="__123Graph_A" localSheetId="60" hidden="1">#REF!</definedName>
    <definedName name="__123Graph_A" localSheetId="1" hidden="1">#REF!</definedName>
    <definedName name="__123Graph_A" hidden="1">#REF!</definedName>
    <definedName name="__123Graph_AGraph2" localSheetId="60" hidden="1">[11]G.G!#REF!</definedName>
    <definedName name="__123Graph_AGraph2" localSheetId="1" hidden="1">[11]G.G!#REF!</definedName>
    <definedName name="__123Graph_AGraph2" hidden="1">[11]G.G!#REF!</definedName>
    <definedName name="__123Graph_B" localSheetId="60" hidden="1">#REF!</definedName>
    <definedName name="__123Graph_B" localSheetId="1" hidden="1">#REF!</definedName>
    <definedName name="__123Graph_B" hidden="1">#REF!</definedName>
    <definedName name="__123Graph_X" localSheetId="60" hidden="1">[11]G.G!#REF!</definedName>
    <definedName name="__123Graph_X" localSheetId="1" hidden="1">[11]G.G!#REF!</definedName>
    <definedName name="__123Graph_X" hidden="1">[11]G.G!#REF!</definedName>
    <definedName name="__1Excel_BuiltIn_Print_Area_1_1_1" localSheetId="60">#REF!</definedName>
    <definedName name="__1Excel_BuiltIn_Print_Area_1_1_1" localSheetId="1">#REF!</definedName>
    <definedName name="__1Excel_BuiltIn_Print_Area_1_1_1">#REF!</definedName>
    <definedName name="__1Sin_nombre" localSheetId="60">#REF!</definedName>
    <definedName name="__1Sin_nombre" localSheetId="1">#REF!</definedName>
    <definedName name="__1Sin_nombre">#REF!</definedName>
    <definedName name="__2Excel_BuiltIn_Print_Titles_1_1_1_1" localSheetId="60">#REF!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60">[3]INSUMOS!#REF!</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60">#REF!</definedName>
    <definedName name="__EST1" localSheetId="1">#REF!</definedName>
    <definedName name="__EST1">#REF!</definedName>
    <definedName name="__EST10" localSheetId="60">#REF!</definedName>
    <definedName name="__EST10" localSheetId="1">#REF!</definedName>
    <definedName name="__EST10">#REF!</definedName>
    <definedName name="__EST11" localSheetId="60">#REF!</definedName>
    <definedName name="__EST11" localSheetId="1">#REF!</definedName>
    <definedName name="__EST11">#REF!</definedName>
    <definedName name="__EST12" localSheetId="60">#REF!</definedName>
    <definedName name="__EST12" localSheetId="1">#REF!</definedName>
    <definedName name="__EST12">#REF!</definedName>
    <definedName name="__EST13" localSheetId="60">#REF!</definedName>
    <definedName name="__EST13" localSheetId="1">#REF!</definedName>
    <definedName name="__EST13">#REF!</definedName>
    <definedName name="__EST14" localSheetId="60">#REF!</definedName>
    <definedName name="__EST14" localSheetId="1">#REF!</definedName>
    <definedName name="__EST14">#REF!</definedName>
    <definedName name="__EST15" localSheetId="60">#REF!</definedName>
    <definedName name="__EST15" localSheetId="1">#REF!</definedName>
    <definedName name="__EST15">#REF!</definedName>
    <definedName name="__EST16" localSheetId="60">#REF!</definedName>
    <definedName name="__EST16" localSheetId="1">#REF!</definedName>
    <definedName name="__EST16">#REF!</definedName>
    <definedName name="__EST17" localSheetId="60">#REF!</definedName>
    <definedName name="__EST17" localSheetId="1">#REF!</definedName>
    <definedName name="__EST17">#REF!</definedName>
    <definedName name="__EST18" localSheetId="60">#REF!</definedName>
    <definedName name="__EST18" localSheetId="1">#REF!</definedName>
    <definedName name="__EST18">#REF!</definedName>
    <definedName name="__EST19" localSheetId="60">#REF!</definedName>
    <definedName name="__EST19" localSheetId="1">#REF!</definedName>
    <definedName name="__EST19">#REF!</definedName>
    <definedName name="__EST2" localSheetId="60">#REF!</definedName>
    <definedName name="__EST2" localSheetId="1">#REF!</definedName>
    <definedName name="__EST2">#REF!</definedName>
    <definedName name="__EST23" localSheetId="60">#REF!</definedName>
    <definedName name="__EST23" localSheetId="1">#REF!</definedName>
    <definedName name="__EST23">#REF!</definedName>
    <definedName name="__EST3" localSheetId="60">#REF!</definedName>
    <definedName name="__EST3" localSheetId="1">#REF!</definedName>
    <definedName name="__EST3">#REF!</definedName>
    <definedName name="__EST4" localSheetId="60">#REF!</definedName>
    <definedName name="__EST4" localSheetId="1">#REF!</definedName>
    <definedName name="__EST4">#REF!</definedName>
    <definedName name="__EST5" localSheetId="60">#REF!</definedName>
    <definedName name="__EST5" localSheetId="1">#REF!</definedName>
    <definedName name="__EST5">#REF!</definedName>
    <definedName name="__EST6" localSheetId="60">#REF!</definedName>
    <definedName name="__EST6" localSheetId="1">#REF!</definedName>
    <definedName name="__EST6">#REF!</definedName>
    <definedName name="__EST7" localSheetId="60">#REF!</definedName>
    <definedName name="__EST7" localSheetId="1">#REF!</definedName>
    <definedName name="__EST7">#REF!</definedName>
    <definedName name="__EST8" localSheetId="60">#REF!</definedName>
    <definedName name="__EST8" localSheetId="1">#REF!</definedName>
    <definedName name="__EST8">#REF!</definedName>
    <definedName name="__EST9" localSheetId="60">#REF!</definedName>
    <definedName name="__EST9" localSheetId="1">#REF!</definedName>
    <definedName name="__EST9">#REF!</definedName>
    <definedName name="__ETR13" localSheetId="60">#REF!</definedName>
    <definedName name="__ETR13" localSheetId="1">#REF!</definedName>
    <definedName name="__ETR13">#REF!</definedName>
    <definedName name="__EXC1" localSheetId="60">#REF!</definedName>
    <definedName name="__EXC1" localSheetId="1">#REF!</definedName>
    <definedName name="__EXC1">#REF!</definedName>
    <definedName name="__EXC10" localSheetId="60">#REF!</definedName>
    <definedName name="__EXC10" localSheetId="1">#REF!</definedName>
    <definedName name="__EXC10">#REF!</definedName>
    <definedName name="__EXC11" localSheetId="60">#REF!</definedName>
    <definedName name="__EXC11" localSheetId="1">#REF!</definedName>
    <definedName name="__EXC11">#REF!</definedName>
    <definedName name="__EXC12" localSheetId="60">#REF!</definedName>
    <definedName name="__EXC12" localSheetId="1">#REF!</definedName>
    <definedName name="__EXC12">#REF!</definedName>
    <definedName name="__EXC2" localSheetId="60">#REF!</definedName>
    <definedName name="__EXC2" localSheetId="1">#REF!</definedName>
    <definedName name="__EXC2">#REF!</definedName>
    <definedName name="__EXC3" localSheetId="60">#REF!</definedName>
    <definedName name="__EXC3" localSheetId="1">#REF!</definedName>
    <definedName name="__EXC3">#REF!</definedName>
    <definedName name="__EXC4" localSheetId="60">#REF!</definedName>
    <definedName name="__EXC4" localSheetId="1">#REF!</definedName>
    <definedName name="__EXC4">#REF!</definedName>
    <definedName name="__EXC5" localSheetId="60">#REF!</definedName>
    <definedName name="__EXC5" localSheetId="1">#REF!</definedName>
    <definedName name="__EXC5">#REF!</definedName>
    <definedName name="__EXC6" localSheetId="60">#REF!</definedName>
    <definedName name="__EXC6" localSheetId="1">#REF!</definedName>
    <definedName name="__EXC6">#REF!</definedName>
    <definedName name="__EXC7" localSheetId="60">#REF!</definedName>
    <definedName name="__EXC7" localSheetId="1">#REF!</definedName>
    <definedName name="__EXC7">#REF!</definedName>
    <definedName name="__EXC8" localSheetId="60">#REF!</definedName>
    <definedName name="__EXC8" localSheetId="1">#REF!</definedName>
    <definedName name="__EXC8">#REF!</definedName>
    <definedName name="__EXC9" localSheetId="60">#REF!</definedName>
    <definedName name="__EXC9" localSheetId="1">#REF!</definedName>
    <definedName name="__EXC9">#REF!</definedName>
    <definedName name="__F">[0]!ERR</definedName>
    <definedName name="__FS01">[0]!ERR</definedName>
    <definedName name="__ipc1" localSheetId="60">#REF!</definedName>
    <definedName name="__ipc1" localSheetId="1">#REF!</definedName>
    <definedName name="__ipc1">#REF!</definedName>
    <definedName name="__ipc2" localSheetId="60">#REF!</definedName>
    <definedName name="__ipc2" localSheetId="1">#REF!</definedName>
    <definedName name="__ipc2">#REF!</definedName>
    <definedName name="__ipc3" localSheetId="60">#REF!</definedName>
    <definedName name="__ipc3" localSheetId="1">#REF!</definedName>
    <definedName name="__ipc3">#REF!</definedName>
    <definedName name="__ipc4" localSheetId="60">#REF!</definedName>
    <definedName name="__ipc4" localSheetId="1">#REF!</definedName>
    <definedName name="__ipc4">#REF!</definedName>
    <definedName name="__MA2" localSheetId="32">#REF!</definedName>
    <definedName name="__MA2" localSheetId="33">#REF!</definedName>
    <definedName name="__MA2" localSheetId="31">#REF!</definedName>
    <definedName name="__MA2" localSheetId="30">#REF!</definedName>
    <definedName name="__MA2" localSheetId="44">#REF!</definedName>
    <definedName name="__MA2" localSheetId="50">#REF!</definedName>
    <definedName name="__MA2" localSheetId="55">#REF!</definedName>
    <definedName name="__MA2" localSheetId="60">#REF!</definedName>
    <definedName name="__MDC2">'[10]COSTOS UNITARIOS'!$B$15</definedName>
    <definedName name="__mes1" localSheetId="60">#REF!</definedName>
    <definedName name="__mes1" localSheetId="1">#REF!</definedName>
    <definedName name="__mes1">#REF!</definedName>
    <definedName name="__Mes2" localSheetId="60">#REF!</definedName>
    <definedName name="__Mes2" localSheetId="1">#REF!</definedName>
    <definedName name="__Mes2">#REF!</definedName>
    <definedName name="__Mes3" localSheetId="60">#REF!</definedName>
    <definedName name="__Mes3" localSheetId="1">#REF!</definedName>
    <definedName name="__Mes3">#REF!</definedName>
    <definedName name="__mun2" localSheetId="32">[12]PESOS!#REF!</definedName>
    <definedName name="__mun2" localSheetId="33">[12]PESOS!#REF!</definedName>
    <definedName name="__mun2" localSheetId="31">[12]PESOS!#REF!</definedName>
    <definedName name="__mun2" localSheetId="30">[12]PESOS!#REF!</definedName>
    <definedName name="__mun2" localSheetId="44">[12]PESOS!#REF!</definedName>
    <definedName name="__mun2" localSheetId="50">[12]PESOS!#REF!</definedName>
    <definedName name="__mun2" localSheetId="55">[12]PESOS!#REF!</definedName>
    <definedName name="__mun2" localSheetId="60">[12]PESOS!#REF!</definedName>
    <definedName name="__num10" localSheetId="32">#REF!</definedName>
    <definedName name="__num10" localSheetId="33">#REF!</definedName>
    <definedName name="__num10" localSheetId="31">#REF!</definedName>
    <definedName name="__num10" localSheetId="30">#REF!</definedName>
    <definedName name="__num10" localSheetId="44">#REF!</definedName>
    <definedName name="__num10" localSheetId="50">#REF!</definedName>
    <definedName name="__num10" localSheetId="55">#REF!</definedName>
    <definedName name="__num10" localSheetId="60">#REF!</definedName>
    <definedName name="__num2" localSheetId="32">#REF!</definedName>
    <definedName name="__num2" localSheetId="33">#REF!</definedName>
    <definedName name="__num2" localSheetId="31">#REF!</definedName>
    <definedName name="__num2" localSheetId="30">#REF!</definedName>
    <definedName name="__num2" localSheetId="44">#REF!</definedName>
    <definedName name="__num2" localSheetId="50">#REF!</definedName>
    <definedName name="__num2" localSheetId="55">#REF!</definedName>
    <definedName name="__num2" localSheetId="60">#REF!</definedName>
    <definedName name="__num3" localSheetId="32">#REF!</definedName>
    <definedName name="__num3" localSheetId="33">#REF!</definedName>
    <definedName name="__num3" localSheetId="31">#REF!</definedName>
    <definedName name="__num3" localSheetId="30">#REF!</definedName>
    <definedName name="__num3" localSheetId="44">#REF!</definedName>
    <definedName name="__num3" localSheetId="50">#REF!</definedName>
    <definedName name="__num3" localSheetId="55">#REF!</definedName>
    <definedName name="__num3" localSheetId="60">#REF!</definedName>
    <definedName name="__num4" localSheetId="32">#REF!</definedName>
    <definedName name="__num4" localSheetId="33">#REF!</definedName>
    <definedName name="__num4" localSheetId="31">#REF!</definedName>
    <definedName name="__num4" localSheetId="30">#REF!</definedName>
    <definedName name="__num4" localSheetId="44">#REF!</definedName>
    <definedName name="__num4" localSheetId="50">#REF!</definedName>
    <definedName name="__num4" localSheetId="55">#REF!</definedName>
    <definedName name="__num4" localSheetId="60">#REF!</definedName>
    <definedName name="__num5" localSheetId="32">#REF!</definedName>
    <definedName name="__num5" localSheetId="33">#REF!</definedName>
    <definedName name="__num5" localSheetId="31">#REF!</definedName>
    <definedName name="__num5" localSheetId="30">#REF!</definedName>
    <definedName name="__num5" localSheetId="44">#REF!</definedName>
    <definedName name="__num5" localSheetId="50">#REF!</definedName>
    <definedName name="__num5" localSheetId="55">#REF!</definedName>
    <definedName name="__num5" localSheetId="60">#REF!</definedName>
    <definedName name="__num6" localSheetId="32">#REF!</definedName>
    <definedName name="__num6" localSheetId="33">#REF!</definedName>
    <definedName name="__num6" localSheetId="31">#REF!</definedName>
    <definedName name="__num6" localSheetId="30">#REF!</definedName>
    <definedName name="__num6" localSheetId="44">#REF!</definedName>
    <definedName name="__num6" localSheetId="50">#REF!</definedName>
    <definedName name="__num6" localSheetId="55">#REF!</definedName>
    <definedName name="__num6" localSheetId="60">#REF!</definedName>
    <definedName name="__num7" localSheetId="32">#REF!</definedName>
    <definedName name="__num7" localSheetId="33">#REF!</definedName>
    <definedName name="__num7" localSheetId="31">#REF!</definedName>
    <definedName name="__num7" localSheetId="30">#REF!</definedName>
    <definedName name="__num7" localSheetId="44">#REF!</definedName>
    <definedName name="__num7" localSheetId="50">#REF!</definedName>
    <definedName name="__num7" localSheetId="55">#REF!</definedName>
    <definedName name="__num7" localSheetId="60">#REF!</definedName>
    <definedName name="__num8" localSheetId="32">#REF!</definedName>
    <definedName name="__num8" localSheetId="33">#REF!</definedName>
    <definedName name="__num8" localSheetId="31">#REF!</definedName>
    <definedName name="__num8" localSheetId="30">#REF!</definedName>
    <definedName name="__num8" localSheetId="44">#REF!</definedName>
    <definedName name="__num8" localSheetId="50">#REF!</definedName>
    <definedName name="__num8" localSheetId="55">#REF!</definedName>
    <definedName name="__num8" localSheetId="60">#REF!</definedName>
    <definedName name="__num9" localSheetId="32">#REF!</definedName>
    <definedName name="__num9" localSheetId="33">#REF!</definedName>
    <definedName name="__num9" localSheetId="31">#REF!</definedName>
    <definedName name="__num9" localSheetId="30">#REF!</definedName>
    <definedName name="__num9" localSheetId="44">#REF!</definedName>
    <definedName name="__num9" localSheetId="50">#REF!</definedName>
    <definedName name="__num9" localSheetId="55">#REF!</definedName>
    <definedName name="__num9" localSheetId="60">#REF!</definedName>
    <definedName name="__oa55" localSheetId="60">#REF!</definedName>
    <definedName name="__oa55" localSheetId="1">#REF!</definedName>
    <definedName name="__oa55">#REF!</definedName>
    <definedName name="__ORO10" localSheetId="60">#REF!</definedName>
    <definedName name="__ORO10" localSheetId="1">#REF!</definedName>
    <definedName name="__ORO10">#REF!</definedName>
    <definedName name="__ORO11" localSheetId="60">#REF!</definedName>
    <definedName name="__ORO11" localSheetId="1">#REF!</definedName>
    <definedName name="__ORO11">#REF!</definedName>
    <definedName name="__ORO12" localSheetId="60">#REF!</definedName>
    <definedName name="__ORO12" localSheetId="1">#REF!</definedName>
    <definedName name="__ORO12">#REF!</definedName>
    <definedName name="__ORO13" localSheetId="60">#REF!</definedName>
    <definedName name="__ORO13" localSheetId="1">#REF!</definedName>
    <definedName name="__ORO13">#REF!</definedName>
    <definedName name="__ORO14" localSheetId="60">#REF!</definedName>
    <definedName name="__ORO14" localSheetId="1">#REF!</definedName>
    <definedName name="__ORO14">#REF!</definedName>
    <definedName name="__ORO15" localSheetId="60">#REF!</definedName>
    <definedName name="__ORO15" localSheetId="1">#REF!</definedName>
    <definedName name="__ORO15">#REF!</definedName>
    <definedName name="__ORO16" localSheetId="60">#REF!</definedName>
    <definedName name="__ORO16" localSheetId="1">#REF!</definedName>
    <definedName name="__ORO16">#REF!</definedName>
    <definedName name="__ORO17" localSheetId="60">#REF!</definedName>
    <definedName name="__ORO17" localSheetId="1">#REF!</definedName>
    <definedName name="__ORO17">#REF!</definedName>
    <definedName name="__ORO18" localSheetId="60">#REF!</definedName>
    <definedName name="__ORO18" localSheetId="1">#REF!</definedName>
    <definedName name="__ORO18">#REF!</definedName>
    <definedName name="__ORO19" localSheetId="60">#REF!</definedName>
    <definedName name="__ORO19" localSheetId="1">#REF!</definedName>
    <definedName name="__ORO19">#REF!</definedName>
    <definedName name="__PJ50" localSheetId="32">#REF!</definedName>
    <definedName name="__PJ50" localSheetId="33">#REF!</definedName>
    <definedName name="__PJ50" localSheetId="31">#REF!</definedName>
    <definedName name="__PJ50" localSheetId="30">#REF!</definedName>
    <definedName name="__PJ50" localSheetId="44">#REF!</definedName>
    <definedName name="__PJ50" localSheetId="50">#REF!</definedName>
    <definedName name="__PJ50" localSheetId="55">#REF!</definedName>
    <definedName name="__PJ50" localSheetId="60">#REF!</definedName>
    <definedName name="__pj51" localSheetId="32">#REF!</definedName>
    <definedName name="__pj51" localSheetId="33">#REF!</definedName>
    <definedName name="__pj51" localSheetId="31">#REF!</definedName>
    <definedName name="__pj51" localSheetId="30">#REF!</definedName>
    <definedName name="__pj51" localSheetId="44">#REF!</definedName>
    <definedName name="__pj51" localSheetId="50">#REF!</definedName>
    <definedName name="__pj51" localSheetId="55">#REF!</definedName>
    <definedName name="__pj51" localSheetId="60">#REF!</definedName>
    <definedName name="__PMT5671" localSheetId="60">[6]MEMORIAS!#REF!</definedName>
    <definedName name="__PMT5671" localSheetId="1">[6]MEMORIAS!#REF!</definedName>
    <definedName name="__PMT5671">[6]MEMORIAS!#REF!</definedName>
    <definedName name="__PMT5805" localSheetId="60">[6]MEMORIAS!#REF!</definedName>
    <definedName name="__PMT5805" localSheetId="1">[6]MEMORIAS!#REF!</definedName>
    <definedName name="__PMT5805">[6]MEMORIAS!#REF!</definedName>
    <definedName name="__PMT5806" localSheetId="60">[6]MEMORIAS!#REF!</definedName>
    <definedName name="__PMT5806" localSheetId="1">[6]MEMORIAS!#REF!</definedName>
    <definedName name="__PMT5806">[6]MEMORIAS!#REF!</definedName>
    <definedName name="__PMT5815" localSheetId="60">[6]MEMORIAS!#REF!</definedName>
    <definedName name="__PMT5815" localSheetId="1">[6]MEMORIAS!#REF!</definedName>
    <definedName name="__PMT5815">[6]MEMORIAS!#REF!</definedName>
    <definedName name="__PMT5820" localSheetId="60">[6]MEMORIAS!#REF!</definedName>
    <definedName name="__PMT5820" localSheetId="1">[6]MEMORIAS!#REF!</definedName>
    <definedName name="__PMT5820">[6]MEMORIAS!#REF!</definedName>
    <definedName name="__QTY1" localSheetId="60">#REF!</definedName>
    <definedName name="__QTY1" localSheetId="1">#REF!</definedName>
    <definedName name="__QTY1">#REF!</definedName>
    <definedName name="__r" localSheetId="60">#REF!</definedName>
    <definedName name="__r" localSheetId="1">#REF!</definedName>
    <definedName name="__r">#REF!</definedName>
    <definedName name="__ref4" localSheetId="32">#REF!</definedName>
    <definedName name="__ref4" localSheetId="33">#REF!</definedName>
    <definedName name="__ref4" localSheetId="31">#REF!</definedName>
    <definedName name="__ref4" localSheetId="30">#REF!</definedName>
    <definedName name="__ref4" localSheetId="44">#REF!</definedName>
    <definedName name="__ref4" localSheetId="50">#REF!</definedName>
    <definedName name="__ref4" localSheetId="55">#REF!</definedName>
    <definedName name="__ref4" localSheetId="60">#REF!</definedName>
    <definedName name="__RET1" localSheetId="60">'[4]7422CW00'!#REF!</definedName>
    <definedName name="__RET1" localSheetId="1">'[4]7422CW00'!#REF!</definedName>
    <definedName name="__RET1">'[4]7422CW00'!#REF!</definedName>
    <definedName name="__RET2" localSheetId="60">'[4]7422CW00'!#REF!</definedName>
    <definedName name="__RET2" localSheetId="1">'[4]7422CW00'!#REF!</definedName>
    <definedName name="__RET2">'[4]7422CW00'!#REF!</definedName>
    <definedName name="__RET3" localSheetId="60">'[4]7422CW00'!#REF!</definedName>
    <definedName name="__RET3" localSheetId="1">'[4]7422CW00'!#REF!</definedName>
    <definedName name="__RET3">'[4]7422CW00'!#REF!</definedName>
    <definedName name="__RET4" localSheetId="60">'[4]7422CW00'!#REF!</definedName>
    <definedName name="__RET4" localSheetId="1">'[4]7422CW00'!#REF!</definedName>
    <definedName name="__RET4">'[4]7422CW00'!#REF!</definedName>
    <definedName name="__RET5" localSheetId="60">'[4]7422CW00'!#REF!</definedName>
    <definedName name="__RET5" localSheetId="1">'[4]7422CW00'!#REF!</definedName>
    <definedName name="__RET5">'[4]7422CW00'!#REF!</definedName>
    <definedName name="__RET6" localSheetId="60">'[4]7422CW00'!#REF!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60">#REF!</definedName>
    <definedName name="__tab1" localSheetId="1">#REF!</definedName>
    <definedName name="__tab1">#REF!</definedName>
    <definedName name="__tab2" localSheetId="60">#REF!</definedName>
    <definedName name="__tab2" localSheetId="1">#REF!</definedName>
    <definedName name="__tab2">#REF!</definedName>
    <definedName name="__tab3" localSheetId="60">#REF!</definedName>
    <definedName name="__tab3" localSheetId="1">#REF!</definedName>
    <definedName name="__tab3">#REF!</definedName>
    <definedName name="__TAB4" localSheetId="60">#REF!</definedName>
    <definedName name="__TAB4" localSheetId="1">#REF!</definedName>
    <definedName name="__TAB4">#REF!</definedName>
    <definedName name="__Vol1">[8]Item!$A:$D</definedName>
    <definedName name="_1">#N/A</definedName>
    <definedName name="_102Excel_BuiltIn_Print_Titles_5_1" localSheetId="60">#REF!,#REF!</definedName>
    <definedName name="_102Excel_BuiltIn_Print_Titles_5_1" localSheetId="1">#REF!,#REF!</definedName>
    <definedName name="_102Excel_BuiltIn_Print_Titles_5_1">#REF!,#REF!</definedName>
    <definedName name="_19Excel_BuiltIn_Print_Area_1_1_1" localSheetId="60">#REF!</definedName>
    <definedName name="_19Excel_BuiltIn_Print_Area_1_1_1" localSheetId="1">#REF!</definedName>
    <definedName name="_19Excel_BuiltIn_Print_Area_1_1_1">#REF!</definedName>
    <definedName name="_1Excel_BuiltIn_Print_Area_1_1" localSheetId="60">#REF!</definedName>
    <definedName name="_1Excel_BuiltIn_Print_Area_1_1" localSheetId="1">#REF!</definedName>
    <definedName name="_1Excel_BuiltIn_Print_Area_1_1">#REF!</definedName>
    <definedName name="_1Excel_BuiltIn_Print_Area_1_1_1" localSheetId="60">#REF!</definedName>
    <definedName name="_1Excel_BuiltIn_Print_Area_1_1_1" localSheetId="1">#REF!</definedName>
    <definedName name="_1Excel_BuiltIn_Print_Area_1_1_1">#REF!</definedName>
    <definedName name="_1Sin_nombre" localSheetId="60">#REF!</definedName>
    <definedName name="_1Sin_nombre" localSheetId="1">#REF!</definedName>
    <definedName name="_1Sin_nombre">#REF!</definedName>
    <definedName name="_2">#N/A</definedName>
    <definedName name="_25Excel_BuiltIn_Print_Titles_1_1_1_1" localSheetId="60">#REF!</definedName>
    <definedName name="_25Excel_BuiltIn_Print_Titles_1_1_1_1" localSheetId="1">#REF!</definedName>
    <definedName name="_25Excel_BuiltIn_Print_Titles_1_1_1_1">#REF!</definedName>
    <definedName name="_2Excel_BuiltIn_Print_Titles_1_1_1_1" localSheetId="60">#REF!</definedName>
    <definedName name="_2Excel_BuiltIn_Print_Titles_1_1_1_1" localSheetId="1">#REF!</definedName>
    <definedName name="_2Excel_BuiltIn_Print_Titles_1_1_1_1">#REF!</definedName>
    <definedName name="_34Excel_BuiltIn_Print_Titles_3_1" localSheetId="60">#REF!,#REF!</definedName>
    <definedName name="_34Excel_BuiltIn_Print_Titles_3_1" localSheetId="1">#REF!,#REF!</definedName>
    <definedName name="_34Excel_BuiltIn_Print_Titles_3_1">#REF!,#REF!</definedName>
    <definedName name="_68Excel_BuiltIn_Print_Titles_4_1" localSheetId="60">#REF!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60">[3]INSUMOS!#REF!</definedName>
    <definedName name="_apu1" localSheetId="1">[3]INSUMOS!#REF!</definedName>
    <definedName name="_apu1">[3]INSUMOS!#REF!</definedName>
    <definedName name="_APU221" localSheetId="32">#REF!</definedName>
    <definedName name="_APU221" localSheetId="33">#REF!</definedName>
    <definedName name="_APU221" localSheetId="31">#REF!</definedName>
    <definedName name="_APU221" localSheetId="30">#REF!</definedName>
    <definedName name="_APU221" localSheetId="44">#REF!</definedName>
    <definedName name="_APU221" localSheetId="50">#REF!</definedName>
    <definedName name="_APU221" localSheetId="55">#REF!</definedName>
    <definedName name="_APU221" localSheetId="60">#REF!</definedName>
    <definedName name="_APU465" localSheetId="32">[13]!absc</definedName>
    <definedName name="_APU465" localSheetId="33">[13]!absc</definedName>
    <definedName name="_APU465" localSheetId="31">[13]!absc</definedName>
    <definedName name="_APU465" localSheetId="30">[13]!absc</definedName>
    <definedName name="_APU465" localSheetId="44">[13]!absc</definedName>
    <definedName name="_APU465" localSheetId="50">[13]!absc</definedName>
    <definedName name="_APU465" localSheetId="55">[13]!absc</definedName>
    <definedName name="_APU465" localSheetId="60">[13]!absc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32">#REF!</definedName>
    <definedName name="_EST1" localSheetId="33">#REF!</definedName>
    <definedName name="_EST1" localSheetId="31">#REF!</definedName>
    <definedName name="_EST1" localSheetId="30">#REF!</definedName>
    <definedName name="_EST1" localSheetId="44">#REF!</definedName>
    <definedName name="_EST1" localSheetId="50">#REF!</definedName>
    <definedName name="_EST1" localSheetId="55">#REF!</definedName>
    <definedName name="_EST1" localSheetId="60">#REF!</definedName>
    <definedName name="_EST10" localSheetId="32">#REF!</definedName>
    <definedName name="_EST10" localSheetId="33">#REF!</definedName>
    <definedName name="_EST10" localSheetId="31">#REF!</definedName>
    <definedName name="_EST10" localSheetId="30">#REF!</definedName>
    <definedName name="_EST10" localSheetId="44">#REF!</definedName>
    <definedName name="_EST10" localSheetId="50">#REF!</definedName>
    <definedName name="_EST10" localSheetId="55">#REF!</definedName>
    <definedName name="_EST10" localSheetId="60">#REF!</definedName>
    <definedName name="_EST11" localSheetId="32">#REF!</definedName>
    <definedName name="_EST11" localSheetId="33">#REF!</definedName>
    <definedName name="_EST11" localSheetId="31">#REF!</definedName>
    <definedName name="_EST11" localSheetId="30">#REF!</definedName>
    <definedName name="_EST11" localSheetId="44">#REF!</definedName>
    <definedName name="_EST11" localSheetId="50">#REF!</definedName>
    <definedName name="_EST11" localSheetId="55">#REF!</definedName>
    <definedName name="_EST11" localSheetId="60">#REF!</definedName>
    <definedName name="_EST12" localSheetId="32">#REF!</definedName>
    <definedName name="_EST12" localSheetId="33">#REF!</definedName>
    <definedName name="_EST12" localSheetId="31">#REF!</definedName>
    <definedName name="_EST12" localSheetId="30">#REF!</definedName>
    <definedName name="_EST12" localSheetId="44">#REF!</definedName>
    <definedName name="_EST12" localSheetId="50">#REF!</definedName>
    <definedName name="_EST12" localSheetId="55">#REF!</definedName>
    <definedName name="_EST12" localSheetId="60">#REF!</definedName>
    <definedName name="_EST13" localSheetId="32">#REF!</definedName>
    <definedName name="_EST13" localSheetId="33">#REF!</definedName>
    <definedName name="_EST13" localSheetId="31">#REF!</definedName>
    <definedName name="_EST13" localSheetId="30">#REF!</definedName>
    <definedName name="_EST13" localSheetId="44">#REF!</definedName>
    <definedName name="_EST13" localSheetId="50">#REF!</definedName>
    <definedName name="_EST13" localSheetId="55">#REF!</definedName>
    <definedName name="_EST13" localSheetId="60">#REF!</definedName>
    <definedName name="_EST14" localSheetId="32">#REF!</definedName>
    <definedName name="_EST14" localSheetId="33">#REF!</definedName>
    <definedName name="_EST14" localSheetId="31">#REF!</definedName>
    <definedName name="_EST14" localSheetId="30">#REF!</definedName>
    <definedName name="_EST14" localSheetId="44">#REF!</definedName>
    <definedName name="_EST14" localSheetId="50">#REF!</definedName>
    <definedName name="_EST14" localSheetId="55">#REF!</definedName>
    <definedName name="_EST14" localSheetId="60">#REF!</definedName>
    <definedName name="_EST15" localSheetId="32">#REF!</definedName>
    <definedName name="_EST15" localSheetId="33">#REF!</definedName>
    <definedName name="_EST15" localSheetId="31">#REF!</definedName>
    <definedName name="_EST15" localSheetId="30">#REF!</definedName>
    <definedName name="_EST15" localSheetId="44">#REF!</definedName>
    <definedName name="_EST15" localSheetId="50">#REF!</definedName>
    <definedName name="_EST15" localSheetId="55">#REF!</definedName>
    <definedName name="_EST15" localSheetId="60">#REF!</definedName>
    <definedName name="_EST16" localSheetId="32">#REF!</definedName>
    <definedName name="_EST16" localSheetId="33">#REF!</definedName>
    <definedName name="_EST16" localSheetId="31">#REF!</definedName>
    <definedName name="_EST16" localSheetId="30">#REF!</definedName>
    <definedName name="_EST16" localSheetId="44">#REF!</definedName>
    <definedName name="_EST16" localSheetId="50">#REF!</definedName>
    <definedName name="_EST16" localSheetId="55">#REF!</definedName>
    <definedName name="_EST16" localSheetId="60">#REF!</definedName>
    <definedName name="_EST17" localSheetId="32">#REF!</definedName>
    <definedName name="_EST17" localSheetId="33">#REF!</definedName>
    <definedName name="_EST17" localSheetId="31">#REF!</definedName>
    <definedName name="_EST17" localSheetId="30">#REF!</definedName>
    <definedName name="_EST17" localSheetId="44">#REF!</definedName>
    <definedName name="_EST17" localSheetId="50">#REF!</definedName>
    <definedName name="_EST17" localSheetId="55">#REF!</definedName>
    <definedName name="_EST17" localSheetId="60">#REF!</definedName>
    <definedName name="_EST18" localSheetId="32">#REF!</definedName>
    <definedName name="_EST18" localSheetId="33">#REF!</definedName>
    <definedName name="_EST18" localSheetId="31">#REF!</definedName>
    <definedName name="_EST18" localSheetId="30">#REF!</definedName>
    <definedName name="_EST18" localSheetId="44">#REF!</definedName>
    <definedName name="_EST18" localSheetId="50">#REF!</definedName>
    <definedName name="_EST18" localSheetId="55">#REF!</definedName>
    <definedName name="_EST18" localSheetId="60">#REF!</definedName>
    <definedName name="_EST19" localSheetId="32">#REF!</definedName>
    <definedName name="_EST19" localSheetId="33">#REF!</definedName>
    <definedName name="_EST19" localSheetId="31">#REF!</definedName>
    <definedName name="_EST19" localSheetId="30">#REF!</definedName>
    <definedName name="_EST19" localSheetId="44">#REF!</definedName>
    <definedName name="_EST19" localSheetId="50">#REF!</definedName>
    <definedName name="_EST19" localSheetId="55">#REF!</definedName>
    <definedName name="_EST19" localSheetId="60">#REF!</definedName>
    <definedName name="_EST2" localSheetId="32">#REF!</definedName>
    <definedName name="_EST2" localSheetId="33">#REF!</definedName>
    <definedName name="_EST2" localSheetId="31">#REF!</definedName>
    <definedName name="_EST2" localSheetId="30">#REF!</definedName>
    <definedName name="_EST2" localSheetId="44">#REF!</definedName>
    <definedName name="_EST2" localSheetId="50">#REF!</definedName>
    <definedName name="_EST2" localSheetId="55">#REF!</definedName>
    <definedName name="_EST2" localSheetId="60">#REF!</definedName>
    <definedName name="_EST23" localSheetId="60">#REF!</definedName>
    <definedName name="_EST23" localSheetId="1">#REF!</definedName>
    <definedName name="_EST23">#REF!</definedName>
    <definedName name="_EST3" localSheetId="32">#REF!</definedName>
    <definedName name="_EST3" localSheetId="33">#REF!</definedName>
    <definedName name="_EST3" localSheetId="31">#REF!</definedName>
    <definedName name="_EST3" localSheetId="30">#REF!</definedName>
    <definedName name="_EST3" localSheetId="44">#REF!</definedName>
    <definedName name="_EST3" localSheetId="50">#REF!</definedName>
    <definedName name="_EST3" localSheetId="55">#REF!</definedName>
    <definedName name="_EST3" localSheetId="60">#REF!</definedName>
    <definedName name="_EST4" localSheetId="32">#REF!</definedName>
    <definedName name="_EST4" localSheetId="33">#REF!</definedName>
    <definedName name="_EST4" localSheetId="31">#REF!</definedName>
    <definedName name="_EST4" localSheetId="30">#REF!</definedName>
    <definedName name="_EST4" localSheetId="44">#REF!</definedName>
    <definedName name="_EST4" localSheetId="50">#REF!</definedName>
    <definedName name="_EST4" localSheetId="55">#REF!</definedName>
    <definedName name="_EST4" localSheetId="60">#REF!</definedName>
    <definedName name="_EST5" localSheetId="32">#REF!</definedName>
    <definedName name="_EST5" localSheetId="33">#REF!</definedName>
    <definedName name="_EST5" localSheetId="31">#REF!</definedName>
    <definedName name="_EST5" localSheetId="30">#REF!</definedName>
    <definedName name="_EST5" localSheetId="44">#REF!</definedName>
    <definedName name="_EST5" localSheetId="50">#REF!</definedName>
    <definedName name="_EST5" localSheetId="55">#REF!</definedName>
    <definedName name="_EST5" localSheetId="60">#REF!</definedName>
    <definedName name="_EST6" localSheetId="32">#REF!</definedName>
    <definedName name="_EST6" localSheetId="33">#REF!</definedName>
    <definedName name="_EST6" localSheetId="31">#REF!</definedName>
    <definedName name="_EST6" localSheetId="30">#REF!</definedName>
    <definedName name="_EST6" localSheetId="44">#REF!</definedName>
    <definedName name="_EST6" localSheetId="50">#REF!</definedName>
    <definedName name="_EST6" localSheetId="55">#REF!</definedName>
    <definedName name="_EST6" localSheetId="60">#REF!</definedName>
    <definedName name="_EST7" localSheetId="32">#REF!</definedName>
    <definedName name="_EST7" localSheetId="33">#REF!</definedName>
    <definedName name="_EST7" localSheetId="31">#REF!</definedName>
    <definedName name="_EST7" localSheetId="30">#REF!</definedName>
    <definedName name="_EST7" localSheetId="44">#REF!</definedName>
    <definedName name="_EST7" localSheetId="50">#REF!</definedName>
    <definedName name="_EST7" localSheetId="55">#REF!</definedName>
    <definedName name="_EST7" localSheetId="60">#REF!</definedName>
    <definedName name="_EST8" localSheetId="32">#REF!</definedName>
    <definedName name="_EST8" localSheetId="33">#REF!</definedName>
    <definedName name="_EST8" localSheetId="31">#REF!</definedName>
    <definedName name="_EST8" localSheetId="30">#REF!</definedName>
    <definedName name="_EST8" localSheetId="44">#REF!</definedName>
    <definedName name="_EST8" localSheetId="50">#REF!</definedName>
    <definedName name="_EST8" localSheetId="55">#REF!</definedName>
    <definedName name="_EST8" localSheetId="60">#REF!</definedName>
    <definedName name="_EST9" localSheetId="32">#REF!</definedName>
    <definedName name="_EST9" localSheetId="33">#REF!</definedName>
    <definedName name="_EST9" localSheetId="31">#REF!</definedName>
    <definedName name="_EST9" localSheetId="30">#REF!</definedName>
    <definedName name="_EST9" localSheetId="44">#REF!</definedName>
    <definedName name="_EST9" localSheetId="50">#REF!</definedName>
    <definedName name="_EST9" localSheetId="55">#REF!</definedName>
    <definedName name="_EST9" localSheetId="60">#REF!</definedName>
    <definedName name="_ETR13" localSheetId="60">#REF!</definedName>
    <definedName name="_ETR13" localSheetId="1">#REF!</definedName>
    <definedName name="_ETR13">#REF!</definedName>
    <definedName name="_EXC1" localSheetId="32">#REF!</definedName>
    <definedName name="_EXC1" localSheetId="33">#REF!</definedName>
    <definedName name="_EXC1" localSheetId="31">#REF!</definedName>
    <definedName name="_EXC1" localSheetId="30">#REF!</definedName>
    <definedName name="_EXC1" localSheetId="44">#REF!</definedName>
    <definedName name="_EXC1" localSheetId="50">#REF!</definedName>
    <definedName name="_EXC1" localSheetId="55">#REF!</definedName>
    <definedName name="_EXC1" localSheetId="60">#REF!</definedName>
    <definedName name="_EXC10" localSheetId="32">#REF!</definedName>
    <definedName name="_EXC10" localSheetId="33">#REF!</definedName>
    <definedName name="_EXC10" localSheetId="31">#REF!</definedName>
    <definedName name="_EXC10" localSheetId="30">#REF!</definedName>
    <definedName name="_EXC10" localSheetId="44">#REF!</definedName>
    <definedName name="_EXC10" localSheetId="50">#REF!</definedName>
    <definedName name="_EXC10" localSheetId="55">#REF!</definedName>
    <definedName name="_EXC10" localSheetId="60">#REF!</definedName>
    <definedName name="_EXC11" localSheetId="32">#REF!</definedName>
    <definedName name="_EXC11" localSheetId="33">#REF!</definedName>
    <definedName name="_EXC11" localSheetId="31">#REF!</definedName>
    <definedName name="_EXC11" localSheetId="30">#REF!</definedName>
    <definedName name="_EXC11" localSheetId="44">#REF!</definedName>
    <definedName name="_EXC11" localSheetId="50">#REF!</definedName>
    <definedName name="_EXC11" localSheetId="55">#REF!</definedName>
    <definedName name="_EXC11" localSheetId="60">#REF!</definedName>
    <definedName name="_EXC12" localSheetId="32">#REF!</definedName>
    <definedName name="_EXC12" localSheetId="33">#REF!</definedName>
    <definedName name="_EXC12" localSheetId="31">#REF!</definedName>
    <definedName name="_EXC12" localSheetId="30">#REF!</definedName>
    <definedName name="_EXC12" localSheetId="44">#REF!</definedName>
    <definedName name="_EXC12" localSheetId="50">#REF!</definedName>
    <definedName name="_EXC12" localSheetId="55">#REF!</definedName>
    <definedName name="_EXC12" localSheetId="60">#REF!</definedName>
    <definedName name="_EXC2" localSheetId="32">#REF!</definedName>
    <definedName name="_EXC2" localSheetId="33">#REF!</definedName>
    <definedName name="_EXC2" localSheetId="31">#REF!</definedName>
    <definedName name="_EXC2" localSheetId="30">#REF!</definedName>
    <definedName name="_EXC2" localSheetId="44">#REF!</definedName>
    <definedName name="_EXC2" localSheetId="50">#REF!</definedName>
    <definedName name="_EXC2" localSheetId="55">#REF!</definedName>
    <definedName name="_EXC2" localSheetId="60">#REF!</definedName>
    <definedName name="_EXC3" localSheetId="32">#REF!</definedName>
    <definedName name="_EXC3" localSheetId="33">#REF!</definedName>
    <definedName name="_EXC3" localSheetId="31">#REF!</definedName>
    <definedName name="_EXC3" localSheetId="30">#REF!</definedName>
    <definedName name="_EXC3" localSheetId="44">#REF!</definedName>
    <definedName name="_EXC3" localSheetId="50">#REF!</definedName>
    <definedName name="_EXC3" localSheetId="55">#REF!</definedName>
    <definedName name="_EXC3" localSheetId="60">#REF!</definedName>
    <definedName name="_EXC4" localSheetId="32">#REF!</definedName>
    <definedName name="_EXC4" localSheetId="33">#REF!</definedName>
    <definedName name="_EXC4" localSheetId="31">#REF!</definedName>
    <definedName name="_EXC4" localSheetId="30">#REF!</definedName>
    <definedName name="_EXC4" localSheetId="44">#REF!</definedName>
    <definedName name="_EXC4" localSheetId="50">#REF!</definedName>
    <definedName name="_EXC4" localSheetId="55">#REF!</definedName>
    <definedName name="_EXC4" localSheetId="60">#REF!</definedName>
    <definedName name="_EXC5" localSheetId="32">#REF!</definedName>
    <definedName name="_EXC5" localSheetId="33">#REF!</definedName>
    <definedName name="_EXC5" localSheetId="31">#REF!</definedName>
    <definedName name="_EXC5" localSheetId="30">#REF!</definedName>
    <definedName name="_EXC5" localSheetId="44">#REF!</definedName>
    <definedName name="_EXC5" localSheetId="50">#REF!</definedName>
    <definedName name="_EXC5" localSheetId="55">#REF!</definedName>
    <definedName name="_EXC5" localSheetId="60">#REF!</definedName>
    <definedName name="_EXC6" localSheetId="32">#REF!</definedName>
    <definedName name="_EXC6" localSheetId="33">#REF!</definedName>
    <definedName name="_EXC6" localSheetId="31">#REF!</definedName>
    <definedName name="_EXC6" localSheetId="30">#REF!</definedName>
    <definedName name="_EXC6" localSheetId="44">#REF!</definedName>
    <definedName name="_EXC6" localSheetId="50">#REF!</definedName>
    <definedName name="_EXC6" localSheetId="55">#REF!</definedName>
    <definedName name="_EXC6" localSheetId="60">#REF!</definedName>
    <definedName name="_EXC7" localSheetId="32">#REF!</definedName>
    <definedName name="_EXC7" localSheetId="33">#REF!</definedName>
    <definedName name="_EXC7" localSheetId="31">#REF!</definedName>
    <definedName name="_EXC7" localSheetId="30">#REF!</definedName>
    <definedName name="_EXC7" localSheetId="44">#REF!</definedName>
    <definedName name="_EXC7" localSheetId="50">#REF!</definedName>
    <definedName name="_EXC7" localSheetId="55">#REF!</definedName>
    <definedName name="_EXC7" localSheetId="60">#REF!</definedName>
    <definedName name="_EXC8" localSheetId="32">#REF!</definedName>
    <definedName name="_EXC8" localSheetId="33">#REF!</definedName>
    <definedName name="_EXC8" localSheetId="31">#REF!</definedName>
    <definedName name="_EXC8" localSheetId="30">#REF!</definedName>
    <definedName name="_EXC8" localSheetId="44">#REF!</definedName>
    <definedName name="_EXC8" localSheetId="50">#REF!</definedName>
    <definedName name="_EXC8" localSheetId="55">#REF!</definedName>
    <definedName name="_EXC8" localSheetId="60">#REF!</definedName>
    <definedName name="_EXC9" localSheetId="32">#REF!</definedName>
    <definedName name="_EXC9" localSheetId="33">#REF!</definedName>
    <definedName name="_EXC9" localSheetId="31">#REF!</definedName>
    <definedName name="_EXC9" localSheetId="30">#REF!</definedName>
    <definedName name="_EXC9" localSheetId="44">#REF!</definedName>
    <definedName name="_EXC9" localSheetId="50">#REF!</definedName>
    <definedName name="_EXC9" localSheetId="55">#REF!</definedName>
    <definedName name="_EXC9" localSheetId="60">#REF!</definedName>
    <definedName name="_F">[0]!ERR</definedName>
    <definedName name="_Fill" localSheetId="32" hidden="1">#REF!</definedName>
    <definedName name="_Fill" localSheetId="33" hidden="1">#REF!</definedName>
    <definedName name="_Fill" localSheetId="31" hidden="1">#REF!</definedName>
    <definedName name="_Fill" localSheetId="30" hidden="1">#REF!</definedName>
    <definedName name="_Fill" localSheetId="44" hidden="1">#REF!</definedName>
    <definedName name="_Fill" localSheetId="50" hidden="1">#REF!</definedName>
    <definedName name="_Fill" localSheetId="55" hidden="1">#REF!</definedName>
    <definedName name="_Fill" localSheetId="60" hidden="1">#REF!</definedName>
    <definedName name="_xlnm._FilterDatabase" localSheetId="60" hidden="1">'[14]46W9'!#REF!</definedName>
    <definedName name="_xlnm._FilterDatabase" localSheetId="0" hidden="1">'PRESUPUESTO OFICIAL '!$I$1:$I$139</definedName>
    <definedName name="_xlnm._FilterDatabase" localSheetId="1" hidden="1">'PROPUESTA ECONÓMICA'!$I$1:$I$143</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32">#REF!</definedName>
    <definedName name="_IPC2002" localSheetId="33">#REF!</definedName>
    <definedName name="_IPC2002" localSheetId="31">#REF!</definedName>
    <definedName name="_IPC2002" localSheetId="30">#REF!</definedName>
    <definedName name="_IPC2002" localSheetId="44">#REF!</definedName>
    <definedName name="_IPC2002" localSheetId="50">#REF!</definedName>
    <definedName name="_IPC2002" localSheetId="55">#REF!</definedName>
    <definedName name="_IPC2002" localSheetId="60">#REF!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32" hidden="1">#REF!</definedName>
    <definedName name="_Key1" localSheetId="33" hidden="1">#REF!</definedName>
    <definedName name="_Key1" localSheetId="31" hidden="1">#REF!</definedName>
    <definedName name="_Key1" localSheetId="30" hidden="1">#REF!</definedName>
    <definedName name="_Key1" localSheetId="44" hidden="1">#REF!</definedName>
    <definedName name="_Key1" localSheetId="50" hidden="1">#REF!</definedName>
    <definedName name="_Key1" localSheetId="55" hidden="1">#REF!</definedName>
    <definedName name="_Key1" localSheetId="60" hidden="1">#REF!</definedName>
    <definedName name="_Key2" localSheetId="60"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32">#REF!</definedName>
    <definedName name="_lar03" localSheetId="33">#REF!</definedName>
    <definedName name="_lar03" localSheetId="31">#REF!</definedName>
    <definedName name="_lar03" localSheetId="30">#REF!</definedName>
    <definedName name="_lar03" localSheetId="44">#REF!</definedName>
    <definedName name="_lar03" localSheetId="50">#REF!</definedName>
    <definedName name="_lar03" localSheetId="55">#REF!</definedName>
    <definedName name="_lar03" localSheetId="6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32">#REF!</definedName>
    <definedName name="_MA2" localSheetId="33">#REF!</definedName>
    <definedName name="_MA2" localSheetId="31">#REF!</definedName>
    <definedName name="_MA2" localSheetId="30">#REF!</definedName>
    <definedName name="_MA2" localSheetId="44">#REF!</definedName>
    <definedName name="_MA2" localSheetId="50">#REF!</definedName>
    <definedName name="_MA2" localSheetId="55">#REF!</definedName>
    <definedName name="_MA2" localSheetId="60">#REF!</definedName>
    <definedName name="_MDC2">'[10]COSTOS UNITARIOS'!$B$15</definedName>
    <definedName name="_mes1" localSheetId="60">#REF!</definedName>
    <definedName name="_mes1" localSheetId="1">#REF!</definedName>
    <definedName name="_mes1">#REF!</definedName>
    <definedName name="_Mes2" localSheetId="60">#REF!</definedName>
    <definedName name="_Mes2" localSheetId="1">#REF!</definedName>
    <definedName name="_Mes2">#REF!</definedName>
    <definedName name="_Mes3" localSheetId="60">#REF!</definedName>
    <definedName name="_Mes3" localSheetId="1">#REF!</definedName>
    <definedName name="_Mes3">#REF!</definedName>
    <definedName name="_mun2" localSheetId="32">[12]PESOS!#REF!</definedName>
    <definedName name="_mun2" localSheetId="33">[12]PESOS!#REF!</definedName>
    <definedName name="_mun2" localSheetId="31">[12]PESOS!#REF!</definedName>
    <definedName name="_mun2" localSheetId="30">[12]PESOS!#REF!</definedName>
    <definedName name="_mun2" localSheetId="44">[12]PESOS!#REF!</definedName>
    <definedName name="_mun2" localSheetId="50">[12]PESOS!#REF!</definedName>
    <definedName name="_mun2" localSheetId="55">[12]PESOS!#REF!</definedName>
    <definedName name="_mun2" localSheetId="60">[12]PESOS!#REF!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32">#REF!</definedName>
    <definedName name="_num10" localSheetId="33">#REF!</definedName>
    <definedName name="_num10" localSheetId="31">#REF!</definedName>
    <definedName name="_num10" localSheetId="30">#REF!</definedName>
    <definedName name="_num10" localSheetId="44">#REF!</definedName>
    <definedName name="_num10" localSheetId="50">#REF!</definedName>
    <definedName name="_num10" localSheetId="55">#REF!</definedName>
    <definedName name="_num10" localSheetId="60">#REF!</definedName>
    <definedName name="_num2" localSheetId="32">#REF!</definedName>
    <definedName name="_num2" localSheetId="33">#REF!</definedName>
    <definedName name="_num2" localSheetId="31">#REF!</definedName>
    <definedName name="_num2" localSheetId="30">#REF!</definedName>
    <definedName name="_num2" localSheetId="44">#REF!</definedName>
    <definedName name="_num2" localSheetId="50">#REF!</definedName>
    <definedName name="_num2" localSheetId="55">#REF!</definedName>
    <definedName name="_num2" localSheetId="60">#REF!</definedName>
    <definedName name="_num3" localSheetId="32">#REF!</definedName>
    <definedName name="_num3" localSheetId="33">#REF!</definedName>
    <definedName name="_num3" localSheetId="31">#REF!</definedName>
    <definedName name="_num3" localSheetId="30">#REF!</definedName>
    <definedName name="_num3" localSheetId="44">#REF!</definedName>
    <definedName name="_num3" localSheetId="50">#REF!</definedName>
    <definedName name="_num3" localSheetId="55">#REF!</definedName>
    <definedName name="_num3" localSheetId="60">#REF!</definedName>
    <definedName name="_num4" localSheetId="32">#REF!</definedName>
    <definedName name="_num4" localSheetId="33">#REF!</definedName>
    <definedName name="_num4" localSheetId="31">#REF!</definedName>
    <definedName name="_num4" localSheetId="30">#REF!</definedName>
    <definedName name="_num4" localSheetId="44">#REF!</definedName>
    <definedName name="_num4" localSheetId="50">#REF!</definedName>
    <definedName name="_num4" localSheetId="55">#REF!</definedName>
    <definedName name="_num4" localSheetId="60">#REF!</definedName>
    <definedName name="_num5" localSheetId="32">#REF!</definedName>
    <definedName name="_num5" localSheetId="33">#REF!</definedName>
    <definedName name="_num5" localSheetId="31">#REF!</definedName>
    <definedName name="_num5" localSheetId="30">#REF!</definedName>
    <definedName name="_num5" localSheetId="44">#REF!</definedName>
    <definedName name="_num5" localSheetId="50">#REF!</definedName>
    <definedName name="_num5" localSheetId="55">#REF!</definedName>
    <definedName name="_num5" localSheetId="60">#REF!</definedName>
    <definedName name="_num6" localSheetId="32">#REF!</definedName>
    <definedName name="_num6" localSheetId="33">#REF!</definedName>
    <definedName name="_num6" localSheetId="31">#REF!</definedName>
    <definedName name="_num6" localSheetId="30">#REF!</definedName>
    <definedName name="_num6" localSheetId="44">#REF!</definedName>
    <definedName name="_num6" localSheetId="50">#REF!</definedName>
    <definedName name="_num6" localSheetId="55">#REF!</definedName>
    <definedName name="_num6" localSheetId="60">#REF!</definedName>
    <definedName name="_num7" localSheetId="32">#REF!</definedName>
    <definedName name="_num7" localSheetId="33">#REF!</definedName>
    <definedName name="_num7" localSheetId="31">#REF!</definedName>
    <definedName name="_num7" localSheetId="30">#REF!</definedName>
    <definedName name="_num7" localSheetId="44">#REF!</definedName>
    <definedName name="_num7" localSheetId="50">#REF!</definedName>
    <definedName name="_num7" localSheetId="55">#REF!</definedName>
    <definedName name="_num7" localSheetId="60">#REF!</definedName>
    <definedName name="_num8" localSheetId="32">#REF!</definedName>
    <definedName name="_num8" localSheetId="33">#REF!</definedName>
    <definedName name="_num8" localSheetId="31">#REF!</definedName>
    <definedName name="_num8" localSheetId="30">#REF!</definedName>
    <definedName name="_num8" localSheetId="44">#REF!</definedName>
    <definedName name="_num8" localSheetId="50">#REF!</definedName>
    <definedName name="_num8" localSheetId="55">#REF!</definedName>
    <definedName name="_num8" localSheetId="60">#REF!</definedName>
    <definedName name="_num9" localSheetId="32">#REF!</definedName>
    <definedName name="_num9" localSheetId="33">#REF!</definedName>
    <definedName name="_num9" localSheetId="31">#REF!</definedName>
    <definedName name="_num9" localSheetId="30">#REF!</definedName>
    <definedName name="_num9" localSheetId="44">#REF!</definedName>
    <definedName name="_num9" localSheetId="50">#REF!</definedName>
    <definedName name="_num9" localSheetId="55">#REF!</definedName>
    <definedName name="_num9" localSheetId="60">#REF!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60">#REF!</definedName>
    <definedName name="_oa55" localSheetId="1">#REF!</definedName>
    <definedName name="_oa55">#REF!</definedName>
    <definedName name="_Order1" hidden="1">0</definedName>
    <definedName name="_Order2" hidden="1">255</definedName>
    <definedName name="_ORO10" localSheetId="60">#REF!</definedName>
    <definedName name="_ORO10" localSheetId="1">#REF!</definedName>
    <definedName name="_ORO10">#REF!</definedName>
    <definedName name="_ORO11" localSheetId="60">#REF!</definedName>
    <definedName name="_ORO11" localSheetId="1">#REF!</definedName>
    <definedName name="_ORO11">#REF!</definedName>
    <definedName name="_ORO12" localSheetId="60">#REF!</definedName>
    <definedName name="_ORO12" localSheetId="1">#REF!</definedName>
    <definedName name="_ORO12">#REF!</definedName>
    <definedName name="_ORO13" localSheetId="60">#REF!</definedName>
    <definedName name="_ORO13" localSheetId="1">#REF!</definedName>
    <definedName name="_ORO13">#REF!</definedName>
    <definedName name="_ORO14" localSheetId="60">#REF!</definedName>
    <definedName name="_ORO14" localSheetId="1">#REF!</definedName>
    <definedName name="_ORO14">#REF!</definedName>
    <definedName name="_ORO15" localSheetId="60">#REF!</definedName>
    <definedName name="_ORO15" localSheetId="1">#REF!</definedName>
    <definedName name="_ORO15">#REF!</definedName>
    <definedName name="_ORO16" localSheetId="60">#REF!</definedName>
    <definedName name="_ORO16" localSheetId="1">#REF!</definedName>
    <definedName name="_ORO16">#REF!</definedName>
    <definedName name="_ORO17" localSheetId="60">#REF!</definedName>
    <definedName name="_ORO17" localSheetId="1">#REF!</definedName>
    <definedName name="_ORO17">#REF!</definedName>
    <definedName name="_ORO18" localSheetId="60">#REF!</definedName>
    <definedName name="_ORO18" localSheetId="1">#REF!</definedName>
    <definedName name="_ORO18">#REF!</definedName>
    <definedName name="_ORO19" localSheetId="60">#REF!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60" hidden="1">'[4]7422CW00'!#REF!</definedName>
    <definedName name="_Parse_Out" localSheetId="1" hidden="1">'[4]7422CW00'!#REF!</definedName>
    <definedName name="_Parse_Out" hidden="1">'[4]7422CW00'!#REF!</definedName>
    <definedName name="_PJ50" localSheetId="32">#REF!</definedName>
    <definedName name="_PJ50" localSheetId="33">#REF!</definedName>
    <definedName name="_PJ50" localSheetId="31">#REF!</definedName>
    <definedName name="_PJ50" localSheetId="30">#REF!</definedName>
    <definedName name="_PJ50" localSheetId="44">#REF!</definedName>
    <definedName name="_PJ50" localSheetId="50">#REF!</definedName>
    <definedName name="_PJ50" localSheetId="55">#REF!</definedName>
    <definedName name="_PJ50" localSheetId="60">#REF!</definedName>
    <definedName name="_pj51" localSheetId="32">#REF!</definedName>
    <definedName name="_pj51" localSheetId="33">#REF!</definedName>
    <definedName name="_pj51" localSheetId="31">#REF!</definedName>
    <definedName name="_pj51" localSheetId="30">#REF!</definedName>
    <definedName name="_pj51" localSheetId="44">#REF!</definedName>
    <definedName name="_pj51" localSheetId="50">#REF!</definedName>
    <definedName name="_pj51" localSheetId="55">#REF!</definedName>
    <definedName name="_pj51" localSheetId="60">#REF!</definedName>
    <definedName name="_PMT5671" localSheetId="60">[6]MEMORIAS!#REF!</definedName>
    <definedName name="_PMT5671" localSheetId="1">[6]MEMORIAS!#REF!</definedName>
    <definedName name="_PMT5671">[6]MEMORIAS!#REF!</definedName>
    <definedName name="_PMT5805" localSheetId="60">[6]MEMORIAS!#REF!</definedName>
    <definedName name="_PMT5805" localSheetId="1">[6]MEMORIAS!#REF!</definedName>
    <definedName name="_PMT5805">[6]MEMORIAS!#REF!</definedName>
    <definedName name="_PMT5806" localSheetId="60">[6]MEMORIAS!#REF!</definedName>
    <definedName name="_PMT5806" localSheetId="1">[6]MEMORIAS!#REF!</definedName>
    <definedName name="_PMT5806">[6]MEMORIAS!#REF!</definedName>
    <definedName name="_PMT5815" localSheetId="60">[6]MEMORIAS!#REF!</definedName>
    <definedName name="_PMT5815" localSheetId="1">[6]MEMORIAS!#REF!</definedName>
    <definedName name="_PMT5815">[6]MEMORIAS!#REF!</definedName>
    <definedName name="_PMT5820" localSheetId="60">[6]MEMORIAS!#REF!</definedName>
    <definedName name="_PMT5820" localSheetId="1">[6]MEMORIAS!#REF!</definedName>
    <definedName name="_PMT5820">[6]MEMORIAS!#REF!</definedName>
    <definedName name="_PRE1" localSheetId="32">#REF!</definedName>
    <definedName name="_PRE1" localSheetId="33">#REF!</definedName>
    <definedName name="_PRE1" localSheetId="31">#REF!</definedName>
    <definedName name="_PRE1" localSheetId="30">#REF!</definedName>
    <definedName name="_PRE1" localSheetId="44">#REF!</definedName>
    <definedName name="_PRE1" localSheetId="50">#REF!</definedName>
    <definedName name="_PRE1" localSheetId="55">#REF!</definedName>
    <definedName name="_PRE1" localSheetId="60">#REF!</definedName>
    <definedName name="_Pu2">[16]CALCULO!$E$18</definedName>
    <definedName name="_Pu3">[16]CALCULO!$H$18</definedName>
    <definedName name="_QTY1" localSheetId="60">#REF!</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32">#REF!</definedName>
    <definedName name="_ref4" localSheetId="33">#REF!</definedName>
    <definedName name="_ref4" localSheetId="31">#REF!</definedName>
    <definedName name="_ref4" localSheetId="30">#REF!</definedName>
    <definedName name="_ref4" localSheetId="44">#REF!</definedName>
    <definedName name="_ref4" localSheetId="50">#REF!</definedName>
    <definedName name="_ref4" localSheetId="55">#REF!</definedName>
    <definedName name="_ref4" localSheetId="60">#REF!</definedName>
    <definedName name="_RET1" localSheetId="60">'[4]7422CW00'!#REF!</definedName>
    <definedName name="_RET1" localSheetId="1">'[4]7422CW00'!#REF!</definedName>
    <definedName name="_RET1">'[4]7422CW00'!#REF!</definedName>
    <definedName name="_RET2" localSheetId="60">'[4]7422CW00'!#REF!</definedName>
    <definedName name="_RET2" localSheetId="1">'[4]7422CW00'!#REF!</definedName>
    <definedName name="_RET2">'[4]7422CW00'!#REF!</definedName>
    <definedName name="_RET3" localSheetId="60">'[4]7422CW00'!#REF!</definedName>
    <definedName name="_RET3" localSheetId="1">'[4]7422CW00'!#REF!</definedName>
    <definedName name="_RET3">'[4]7422CW00'!#REF!</definedName>
    <definedName name="_RET4" localSheetId="60">'[4]7422CW00'!#REF!</definedName>
    <definedName name="_RET4" localSheetId="1">'[4]7422CW00'!#REF!</definedName>
    <definedName name="_RET4">'[4]7422CW00'!#REF!</definedName>
    <definedName name="_RET5" localSheetId="60">'[4]7422CW00'!#REF!</definedName>
    <definedName name="_RET5" localSheetId="1">'[4]7422CW00'!#REF!</definedName>
    <definedName name="_RET5">'[4]7422CW00'!#REF!</definedName>
    <definedName name="_RET6" localSheetId="60">'[4]7422CW00'!#REF!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60">#REF!</definedName>
    <definedName name="_SAL1" localSheetId="1">#REF!</definedName>
    <definedName name="_SAL1">#REF!</definedName>
    <definedName name="_SBC1">[5]INV!$A$12:$D$15</definedName>
    <definedName name="_SBC3">[5]INV!$F$12:$I$15</definedName>
    <definedName name="_SBC5">[5]INV!$K$12:$N$15</definedName>
    <definedName name="_Sort" localSheetId="32" hidden="1">#REF!</definedName>
    <definedName name="_Sort" localSheetId="33" hidden="1">#REF!</definedName>
    <definedName name="_Sort" localSheetId="31" hidden="1">#REF!</definedName>
    <definedName name="_Sort" localSheetId="30" hidden="1">#REF!</definedName>
    <definedName name="_Sort" localSheetId="44" hidden="1">#REF!</definedName>
    <definedName name="_Sort" localSheetId="50" hidden="1">#REF!</definedName>
    <definedName name="_Sort" localSheetId="55" hidden="1">#REF!</definedName>
    <definedName name="_Sort" localSheetId="60" hidden="1">#REF!</definedName>
    <definedName name="_srn001" localSheetId="32">#REF!</definedName>
    <definedName name="_srn001" localSheetId="33">#REF!</definedName>
    <definedName name="_srn001" localSheetId="31">#REF!</definedName>
    <definedName name="_srn001" localSheetId="30">#REF!</definedName>
    <definedName name="_srn001" localSheetId="44">#REF!</definedName>
    <definedName name="_srn001" localSheetId="50">#REF!</definedName>
    <definedName name="_srn001" localSheetId="55">#REF!</definedName>
    <definedName name="_srn001" localSheetId="60">#REF!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60">#REF!</definedName>
    <definedName name="_tab1" localSheetId="1">#REF!</definedName>
    <definedName name="_tab1">#REF!</definedName>
    <definedName name="_tab2" localSheetId="60">#REF!</definedName>
    <definedName name="_tab2" localSheetId="1">#REF!</definedName>
    <definedName name="_tab2">#REF!</definedName>
    <definedName name="_tab3" localSheetId="60">#REF!</definedName>
    <definedName name="_tab3" localSheetId="1">#REF!</definedName>
    <definedName name="_tab3">#REF!</definedName>
    <definedName name="_TAB4" localSheetId="60">#REF!</definedName>
    <definedName name="_TAB4" localSheetId="1">#REF!</definedName>
    <definedName name="_TAB4">#REF!</definedName>
    <definedName name="_TOT1" localSheetId="60">#REF!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8">'[17]DUB-823'!#REF!</definedName>
    <definedName name="a" localSheetId="32">'[17]DUB-823'!#REF!</definedName>
    <definedName name="a" localSheetId="33">'[17]DUB-823'!#REF!</definedName>
    <definedName name="a" localSheetId="31">'[17]DUB-823'!#REF!</definedName>
    <definedName name="a" localSheetId="30">'[17]DUB-823'!#REF!</definedName>
    <definedName name="a" localSheetId="44">'[17]DUB-823'!#REF!</definedName>
    <definedName name="a" localSheetId="50">'[17]DUB-823'!#REF!</definedName>
    <definedName name="a" localSheetId="55">'[17]DUB-823'!#REF!</definedName>
    <definedName name="a" localSheetId="60">'[17]DUB-823'!#REF!</definedName>
    <definedName name="a" localSheetId="62">'[17]DUB-823'!#REF!</definedName>
    <definedName name="a" localSheetId="66">'[17]DUB-823'!#REF!</definedName>
    <definedName name="a" localSheetId="82">'[17]DUB-823'!#REF!</definedName>
    <definedName name="A.COMB" localSheetId="60">#REF!</definedName>
    <definedName name="A.COMB" localSheetId="1">#REF!</definedName>
    <definedName name="A.COMB">#REF!</definedName>
    <definedName name="A.COMB1" localSheetId="60">#REF!</definedName>
    <definedName name="A.COMB1" localSheetId="1">#REF!</definedName>
    <definedName name="A.COMB1">#REF!</definedName>
    <definedName name="A.CONV1" localSheetId="60">#REF!</definedName>
    <definedName name="A.CONV1" localSheetId="1">#REF!</definedName>
    <definedName name="A.CONV1">#REF!</definedName>
    <definedName name="A.CONV2" localSheetId="60">#REF!</definedName>
    <definedName name="A.CONV2" localSheetId="1">#REF!</definedName>
    <definedName name="A.CONV2">#REF!</definedName>
    <definedName name="A.CONV4" localSheetId="60">#REF!</definedName>
    <definedName name="A.CONV4" localSheetId="1">#REF!</definedName>
    <definedName name="A.CONV4">#REF!</definedName>
    <definedName name="A.IPC1" localSheetId="60">#REF!</definedName>
    <definedName name="A.IPC1" localSheetId="1">#REF!</definedName>
    <definedName name="A.IPC1">#REF!</definedName>
    <definedName name="A.SMML" localSheetId="60">#REF!</definedName>
    <definedName name="A.SMML" localSheetId="1">#REF!</definedName>
    <definedName name="A.SMML">#REF!</definedName>
    <definedName name="A_impresión_IM" localSheetId="32">#REF!</definedName>
    <definedName name="A_impresión_IM" localSheetId="33">#REF!</definedName>
    <definedName name="A_impresión_IM" localSheetId="31">#REF!</definedName>
    <definedName name="A_impresión_IM" localSheetId="30">#REF!</definedName>
    <definedName name="A_impresión_IM" localSheetId="44">#REF!</definedName>
    <definedName name="A_impresión_IM" localSheetId="50">#REF!</definedName>
    <definedName name="A_impresión_IM" localSheetId="55">#REF!</definedName>
    <definedName name="A_impresión_IM" localSheetId="60">#REF!</definedName>
    <definedName name="A_impresión_IM_2" localSheetId="60">#REF!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60">#REF!</definedName>
    <definedName name="AA.CONV1" localSheetId="1">#REF!</definedName>
    <definedName name="AA.CONV1">#REF!</definedName>
    <definedName name="AAA">[0]!ERR</definedName>
    <definedName name="aaaaaa">[18]otros!$C$5</definedName>
    <definedName name="AAAAAAAAAA" localSheetId="60">#REF!</definedName>
    <definedName name="AAAAAAAAAA" localSheetId="1">#REF!</definedName>
    <definedName name="AAAAAAAAAA">#REF!</definedName>
    <definedName name="AAAAAAAAAAAAAAAAAAAA" localSheetId="60">#REF!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60">#REF!</definedName>
    <definedName name="AADOQUINVEH" localSheetId="1">#REF!</definedName>
    <definedName name="AADOQUINVEH">#REF!</definedName>
    <definedName name="AANDENES" localSheetId="60">#REF!</definedName>
    <definedName name="AANDENES" localSheetId="1">#REF!</definedName>
    <definedName name="AANDENES">#REF!</definedName>
    <definedName name="aas" hidden="1">{"TAB1",#N/A,TRUE,"GENERAL";"TAB2",#N/A,TRUE,"GENERAL";"TAB3",#N/A,TRUE,"GENERAL";"TAB4",#N/A,TRUE,"GENERAL";"TAB5",#N/A,TRUE,"GENERAL"}</definedName>
    <definedName name="ab" localSheetId="60">#REF!</definedName>
    <definedName name="ab" localSheetId="1">#REF!</definedName>
    <definedName name="ab">#REF!</definedName>
    <definedName name="abc" localSheetId="32">#REF!</definedName>
    <definedName name="abc" localSheetId="33">#REF!</definedName>
    <definedName name="abc" localSheetId="31">#REF!</definedName>
    <definedName name="abc" localSheetId="30">#REF!</definedName>
    <definedName name="abc" localSheetId="44">#REF!</definedName>
    <definedName name="abc" localSheetId="50">#REF!</definedName>
    <definedName name="abc" localSheetId="55">#REF!</definedName>
    <definedName name="abc" localSheetId="60">#REF!</definedName>
    <definedName name="ABCD" localSheetId="60" hidden="1">#REF!</definedName>
    <definedName name="ABCD" localSheetId="1" hidden="1">#REF!</definedName>
    <definedName name="ABCD" hidden="1">#REF!</definedName>
    <definedName name="ABCDE" localSheetId="60" hidden="1">#REF!</definedName>
    <definedName name="ABCDE" localSheetId="1" hidden="1">#REF!</definedName>
    <definedName name="ABCDE" hidden="1">#REF!</definedName>
    <definedName name="ABG">[5]AASHTO!$A$2:$F$5</definedName>
    <definedName name="ABR" localSheetId="60">#REF!</definedName>
    <definedName name="ABR" localSheetId="1">#REF!</definedName>
    <definedName name="ABR">#REF!</definedName>
    <definedName name="absc" localSheetId="32">[19]!absc</definedName>
    <definedName name="absc" localSheetId="33">[19]!absc</definedName>
    <definedName name="absc" localSheetId="31">[19]!absc</definedName>
    <definedName name="absc" localSheetId="30">[19]!absc</definedName>
    <definedName name="absc" localSheetId="44">[19]!absc</definedName>
    <definedName name="absc" localSheetId="50">[19]!absc</definedName>
    <definedName name="absc" localSheetId="55">[19]!absc</definedName>
    <definedName name="absc" localSheetId="60">[19]!absc</definedName>
    <definedName name="absc_" localSheetId="32">[20]!absc</definedName>
    <definedName name="absc_" localSheetId="33">[20]!absc</definedName>
    <definedName name="absc_" localSheetId="31">[20]!absc</definedName>
    <definedName name="absc_" localSheetId="30">[20]!absc</definedName>
    <definedName name="absc_" localSheetId="44">[20]!absc</definedName>
    <definedName name="absc_" localSheetId="50">[20]!absc</definedName>
    <definedName name="absc_" localSheetId="55">[20]!absc</definedName>
    <definedName name="absc_" localSheetId="60">[20]!absc</definedName>
    <definedName name="absc_1" localSheetId="32">[20]!absc</definedName>
    <definedName name="absc_1" localSheetId="33">[20]!absc</definedName>
    <definedName name="absc_1" localSheetId="31">[20]!absc</definedName>
    <definedName name="absc_1" localSheetId="30">[20]!absc</definedName>
    <definedName name="absc_1" localSheetId="44">[20]!absc</definedName>
    <definedName name="absc_1" localSheetId="50">[20]!absc</definedName>
    <definedName name="absc_1" localSheetId="55">[20]!absc</definedName>
    <definedName name="absc_1" localSheetId="60">[20]!absc</definedName>
    <definedName name="absc1" localSheetId="32">[21]!absc</definedName>
    <definedName name="absc1" localSheetId="33">[21]!absc</definedName>
    <definedName name="absc1" localSheetId="31">[21]!absc</definedName>
    <definedName name="absc1" localSheetId="30">[21]!absc</definedName>
    <definedName name="absc1" localSheetId="44">[21]!absc</definedName>
    <definedName name="absc1" localSheetId="50">[21]!absc</definedName>
    <definedName name="absc1" localSheetId="55">[21]!absc</definedName>
    <definedName name="absc1" localSheetId="60">[21]!absc</definedName>
    <definedName name="AC">#N/A</definedName>
    <definedName name="ACALZADA" localSheetId="60">#REF!</definedName>
    <definedName name="ACALZADA" localSheetId="1">#REF!</definedName>
    <definedName name="ACALZADA">#REF!</definedName>
    <definedName name="AccessDatabase" hidden="1">"C:\C-314\VOLUMENES\volfin4.mdb"</definedName>
    <definedName name="ACERO" localSheetId="60">#REF!</definedName>
    <definedName name="ACERO" localSheetId="1">#REF!</definedName>
    <definedName name="ACERO">#REF!</definedName>
    <definedName name="ACERO_DE_REFUERZO_60000">'[22]Acero de 60.000psi'!$I$53</definedName>
    <definedName name="acerosolo">2100</definedName>
    <definedName name="ACT" localSheetId="60">'[23]CUAD-DIURNA'!#REF!</definedName>
    <definedName name="ACT" localSheetId="1">'[23]CUAD-DIURNA'!#REF!</definedName>
    <definedName name="ACT">'[23]CUAD-DIURNA'!#REF!</definedName>
    <definedName name="Actividad" localSheetId="60">#REF!</definedName>
    <definedName name="Actividad" localSheetId="1">#REF!</definedName>
    <definedName name="Actividad">#REF!</definedName>
    <definedName name="Actividades" localSheetId="60">#REF!</definedName>
    <definedName name="Actividades" localSheetId="1">#REF!</definedName>
    <definedName name="Actividades">#REF!</definedName>
    <definedName name="ad" localSheetId="32">#REF!</definedName>
    <definedName name="ad" localSheetId="33">#REF!</definedName>
    <definedName name="ad" localSheetId="31">#REF!</definedName>
    <definedName name="ad" localSheetId="30">#REF!</definedName>
    <definedName name="ad" localSheetId="44">#REF!</definedName>
    <definedName name="ad" localSheetId="50">#REF!</definedName>
    <definedName name="ad" localSheetId="55">#REF!</definedName>
    <definedName name="ad" localSheetId="60">#REF!</definedName>
    <definedName name="adfasdfsa" localSheetId="60">[24]Insumos!#REF!</definedName>
    <definedName name="adfasdfsa" localSheetId="1">[24]Insumos!#REF!</definedName>
    <definedName name="adfasdfsa">[24]Insumos!#REF!</definedName>
    <definedName name="adfasfadfa" localSheetId="60">[24]Insumos!#REF!</definedName>
    <definedName name="adfasfadfa" localSheetId="1">[24]Insumos!#REF!</definedName>
    <definedName name="adfasfadfa">[24]Insumos!#REF!</definedName>
    <definedName name="ADFGSDB" hidden="1">{"via1",#N/A,TRUE,"general";"via2",#N/A,TRUE,"general";"via3",#N/A,TRUE,"general"}</definedName>
    <definedName name="ADI" localSheetId="60">#REF!</definedName>
    <definedName name="ADI" localSheetId="1">#REF!</definedName>
    <definedName name="ADI">#REF!</definedName>
    <definedName name="ADM">[18]otros!$C$2</definedName>
    <definedName name="Administración" localSheetId="60">#REF!</definedName>
    <definedName name="Administración" localSheetId="1">#REF!</definedName>
    <definedName name="Administración">#REF!</definedName>
    <definedName name="administrador">[25]Informacion!$B$15</definedName>
    <definedName name="ADMON" localSheetId="60">#REF!</definedName>
    <definedName name="ADMON" localSheetId="1">#REF!</definedName>
    <definedName name="ADMON">#REF!</definedName>
    <definedName name="adoc1" localSheetId="32">[21]!absc</definedName>
    <definedName name="adoc1" localSheetId="33">[21]!absc</definedName>
    <definedName name="adoc1" localSheetId="31">[21]!absc</definedName>
    <definedName name="adoc1" localSheetId="30">[21]!absc</definedName>
    <definedName name="adoc1" localSheetId="44">[21]!absc</definedName>
    <definedName name="adoc1" localSheetId="50">[21]!absc</definedName>
    <definedName name="adoc1" localSheetId="55">[21]!absc</definedName>
    <definedName name="adoc1" localSheetId="60">[21]!absc</definedName>
    <definedName name="ADOC125" localSheetId="32">[26]!absc</definedName>
    <definedName name="ADOC125" localSheetId="33">[26]!absc</definedName>
    <definedName name="ADOC125" localSheetId="31">[26]!absc</definedName>
    <definedName name="ADOC125" localSheetId="30">[26]!absc</definedName>
    <definedName name="ADOC125" localSheetId="44">[26]!absc</definedName>
    <definedName name="ADOC125" localSheetId="50">[26]!absc</definedName>
    <definedName name="ADOC125" localSheetId="55">[26]!absc</definedName>
    <definedName name="ADOC125" localSheetId="60">[26]!absc</definedName>
    <definedName name="adoq" localSheetId="32">[27]!absc</definedName>
    <definedName name="adoq" localSheetId="33">[27]!absc</definedName>
    <definedName name="adoq" localSheetId="31">[27]!absc</definedName>
    <definedName name="adoq" localSheetId="30">[27]!absc</definedName>
    <definedName name="adoq" localSheetId="44">[27]!absc</definedName>
    <definedName name="adoq" localSheetId="50">[27]!absc</definedName>
    <definedName name="adoq" localSheetId="55">[27]!absc</definedName>
    <definedName name="adoq" localSheetId="60">[27]!absc</definedName>
    <definedName name="ADSAD" hidden="1">{"TAB1",#N/A,TRUE,"GENERAL";"TAB2",#N/A,TRUE,"GENERAL";"TAB3",#N/A,TRUE,"GENERAL";"TAB4",#N/A,TRUE,"GENERAL";"TAB5",#N/A,TRUE,"GENERAL"}</definedName>
    <definedName name="adsfadsfasdfafdasfdasfd" localSheetId="60">[3]INSUMOS!#REF!</definedName>
    <definedName name="adsfadsfasdfafdasfdasfd" localSheetId="1">[3]INSUMOS!#REF!</definedName>
    <definedName name="adsfadsfasdfafdasfdasfd">[3]INSUMOS!#REF!</definedName>
    <definedName name="adsfadsfasfasdfasfdasdfadsfdsafdsa" localSheetId="60">[24]Insumos!#REF!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60">[24]Insumos!#REF!</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60">#REF!</definedName>
    <definedName name="AGO" localSheetId="1">#REF!</definedName>
    <definedName name="AGO">#REF!</definedName>
    <definedName name="AGUA">[28]INSUMOS!$D$4</definedName>
    <definedName name="AIU" localSheetId="32">#REF!</definedName>
    <definedName name="AIU" localSheetId="33">#REF!</definedName>
    <definedName name="AIU" localSheetId="31">#REF!</definedName>
    <definedName name="AIU" localSheetId="30">#REF!</definedName>
    <definedName name="AIU" localSheetId="44">#REF!</definedName>
    <definedName name="AIU" localSheetId="50">#REF!</definedName>
    <definedName name="AIU" localSheetId="55">#REF!</definedName>
    <definedName name="AIU" localSheetId="60">#REF!</definedName>
    <definedName name="AIU_ADMON">[29]DATOS!$D$8</definedName>
    <definedName name="AIU_IMP">[29]DATOS!$D$9</definedName>
    <definedName name="AIU_UTIL">[29]DATOS!$D$10</definedName>
    <definedName name="AjustDelAIU" localSheetId="32">#REF!</definedName>
    <definedName name="AjustDelAIU" localSheetId="33">#REF!</definedName>
    <definedName name="AjustDelAIU" localSheetId="31">#REF!</definedName>
    <definedName name="AjustDelAIU" localSheetId="30">#REF!</definedName>
    <definedName name="AjustDelAIU" localSheetId="44">#REF!</definedName>
    <definedName name="AjustDelAIU" localSheetId="50">#REF!</definedName>
    <definedName name="AjustDelAIU" localSheetId="55">#REF!</definedName>
    <definedName name="AjustDelAIU" localSheetId="60">#REF!</definedName>
    <definedName name="Ajuste">[30]Datos!$B$11</definedName>
    <definedName name="ALAMB">[28]INSUMOS!$D$169</definedName>
    <definedName name="ALAMBRE" localSheetId="60">#REF!</definedName>
    <definedName name="ALAMBRE" localSheetId="1">#REF!</definedName>
    <definedName name="ALAMBRE">#REF!</definedName>
    <definedName name="alambrenegro">4500</definedName>
    <definedName name="alc" localSheetId="32">[31]!absc</definedName>
    <definedName name="alc" localSheetId="33">[31]!absc</definedName>
    <definedName name="alc" localSheetId="31">[31]!absc</definedName>
    <definedName name="alc" localSheetId="30">[31]!absc</definedName>
    <definedName name="alc" localSheetId="44">[31]!absc</definedName>
    <definedName name="alc" localSheetId="50">[31]!absc</definedName>
    <definedName name="alc" localSheetId="55">[31]!absc</definedName>
    <definedName name="alc" localSheetId="60">[31]!absc</definedName>
    <definedName name="Alcant">'[10]COSTOS UNITARIOS'!$B$13</definedName>
    <definedName name="AMBIENTAL" localSheetId="60">#REF!</definedName>
    <definedName name="AMBIENTAL" localSheetId="1">#REF!</definedName>
    <definedName name="AMBIENTAL">#REF!</definedName>
    <definedName name="ANCLAJE" localSheetId="32">'[32]MC SF GAVIONES'!#REF!</definedName>
    <definedName name="ANCLAJE" localSheetId="33">'[32]MC SF GAVIONES'!#REF!</definedName>
    <definedName name="ANCLAJE" localSheetId="31">'[32]MC SF GAVIONES'!#REF!</definedName>
    <definedName name="ANCLAJE" localSheetId="30">'[32]MC SF GAVIONES'!#REF!</definedName>
    <definedName name="ANCLAJE" localSheetId="44">'[32]MC SF GAVIONES'!#REF!</definedName>
    <definedName name="ANCLAJE" localSheetId="50">'[32]MC SF GAVIONES'!#REF!</definedName>
    <definedName name="ANCLAJE" localSheetId="55">'[32]MC SF GAVIONES'!#REF!</definedName>
    <definedName name="ANCLAJE" localSheetId="60">'[32]MC SF GAVIONES'!#REF!</definedName>
    <definedName name="ANDENESV" localSheetId="60">#REF!</definedName>
    <definedName name="ANDENESV" localSheetId="1">#REF!</definedName>
    <definedName name="ANDENESV">#REF!</definedName>
    <definedName name="ANE" localSheetId="60">'[33]ANEXO 7'!#REF!</definedName>
    <definedName name="ANE" localSheetId="1">'[33]ANEXO 7'!#REF!</definedName>
    <definedName name="ANE">'[33]ANEXO 7'!#REF!</definedName>
    <definedName name="AntCach" localSheetId="60">#REF!</definedName>
    <definedName name="AntCach" localSheetId="1">#REF!</definedName>
    <definedName name="AntCach">#REF!</definedName>
    <definedName name="Antic">[34]BASES!$B$33</definedName>
    <definedName name="AnticAdic" localSheetId="60">#REF!</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60">[37]Indices!#REF!</definedName>
    <definedName name="Ao" localSheetId="1">[37]Indices!#REF!</definedName>
    <definedName name="Ao">[37]Indices!#REF!</definedName>
    <definedName name="APU" localSheetId="32">[38]!absc</definedName>
    <definedName name="APU" localSheetId="33">[38]!absc</definedName>
    <definedName name="APU" localSheetId="31">[38]!absc</definedName>
    <definedName name="APU" localSheetId="30">[38]!absc</definedName>
    <definedName name="APU" localSheetId="44">[38]!absc</definedName>
    <definedName name="APU" localSheetId="50">[38]!absc</definedName>
    <definedName name="APU" localSheetId="55">[38]!absc</definedName>
    <definedName name="APU" localSheetId="60">[38]!absc</definedName>
    <definedName name="APU_directos" localSheetId="32">#REF!</definedName>
    <definedName name="APU_directos" localSheetId="33">#REF!</definedName>
    <definedName name="APU_directos" localSheetId="31">#REF!</definedName>
    <definedName name="APU_directos" localSheetId="30">#REF!</definedName>
    <definedName name="APU_directos" localSheetId="44">#REF!</definedName>
    <definedName name="APU_directos" localSheetId="50">#REF!</definedName>
    <definedName name="APU_directos" localSheetId="55">#REF!</definedName>
    <definedName name="APU_directos" localSheetId="60">#REF!</definedName>
    <definedName name="APU221.1" localSheetId="32">#REF!</definedName>
    <definedName name="APU221.1" localSheetId="33">#REF!</definedName>
    <definedName name="APU221.1" localSheetId="31">#REF!</definedName>
    <definedName name="APU221.1" localSheetId="30">#REF!</definedName>
    <definedName name="APU221.1" localSheetId="44">#REF!</definedName>
    <definedName name="APU221.1" localSheetId="50">#REF!</definedName>
    <definedName name="APU221.1" localSheetId="55">#REF!</definedName>
    <definedName name="APU221.1" localSheetId="60">#REF!</definedName>
    <definedName name="APU221.2" localSheetId="32">#REF!</definedName>
    <definedName name="APU221.2" localSheetId="33">#REF!</definedName>
    <definedName name="APU221.2" localSheetId="31">#REF!</definedName>
    <definedName name="APU221.2" localSheetId="30">#REF!</definedName>
    <definedName name="APU221.2" localSheetId="44">#REF!</definedName>
    <definedName name="APU221.2" localSheetId="50">#REF!</definedName>
    <definedName name="APU221.2" localSheetId="55">#REF!</definedName>
    <definedName name="APU221.2" localSheetId="60">#REF!</definedName>
    <definedName name="aq">[0]!ERR</definedName>
    <definedName name="aqaq" hidden="1">{"TAB1",#N/A,TRUE,"GENERAL";"TAB2",#N/A,TRUE,"GENERAL";"TAB3",#N/A,TRUE,"GENERAL";"TAB4",#N/A,TRUE,"GENERAL";"TAB5",#N/A,TRUE,"GENERAL"}</definedName>
    <definedName name="AQW" localSheetId="60">#REF!</definedName>
    <definedName name="AQW" localSheetId="1">#REF!</definedName>
    <definedName name="AQW">#REF!</definedName>
    <definedName name="AREA" localSheetId="60">#REF!</definedName>
    <definedName name="AREA" localSheetId="1">#REF!</definedName>
    <definedName name="AREA">#REF!</definedName>
    <definedName name="_xlnm.Extract" localSheetId="60">'[39]AC2-AG96'!#REF!</definedName>
    <definedName name="_xlnm.Extract" localSheetId="1">'[39]AC2-AG96'!#REF!</definedName>
    <definedName name="_xlnm.Extract">'[39]AC2-AG96'!#REF!</definedName>
    <definedName name="_xlnm.Print_Area" localSheetId="12">'320.1P'!$A$1:$P$101</definedName>
    <definedName name="_xlnm.Print_Area" localSheetId="76">'5p.'!#REF!</definedName>
    <definedName name="_xlnm.Print_Area" localSheetId="32">#REF!</definedName>
    <definedName name="_xlnm.Print_Area" localSheetId="33">#REF!</definedName>
    <definedName name="_xlnm.Print_Area" localSheetId="31">#REF!</definedName>
    <definedName name="_xlnm.Print_Area" localSheetId="30">#REF!</definedName>
    <definedName name="_xlnm.Print_Area" localSheetId="44">#REF!</definedName>
    <definedName name="_xlnm.Print_Area" localSheetId="50">#REF!</definedName>
    <definedName name="_xlnm.Print_Area" localSheetId="55">#REF!</definedName>
    <definedName name="_xlnm.Print_Area" localSheetId="60">#REF!</definedName>
    <definedName name="_xlnm.Print_Area" localSheetId="0">'PRESUPUESTO OFICIAL '!$A$1:$L$139</definedName>
    <definedName name="_xlnm.Print_Area" localSheetId="1">'PROPUESTA ECONÓMICA'!$A$1:$L$143</definedName>
    <definedName name="_xlnm.Print_Area">#REF!</definedName>
    <definedName name="ARENA" localSheetId="60">#REF!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60">[24]Insumos!#REF!</definedName>
    <definedName name="asdfadsfadsfafda" localSheetId="1">[24]Insumos!#REF!</definedName>
    <definedName name="asdfadsfadsfafda">[24]Insumos!#REF!</definedName>
    <definedName name="asdfasdf" localSheetId="60">[3]INSUMOS!#REF!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60">#REF!</definedName>
    <definedName name="ATenerEnCuenta" localSheetId="1">#REF!</definedName>
    <definedName name="ATenerEnCuenta">#REF!</definedName>
    <definedName name="AU" localSheetId="60">'[41]CIRCUITOS CODENSA'!#REF!</definedName>
    <definedName name="AU" localSheetId="1">'[41]CIRCUITOS CODENSA'!#REF!</definedName>
    <definedName name="AU">'[41]CIRCUITOS CODENSA'!#REF!</definedName>
    <definedName name="AUM" localSheetId="60">#REF!</definedName>
    <definedName name="AUM" localSheetId="1">#REF!</definedName>
    <definedName name="AUM">#REF!</definedName>
    <definedName name="auto1" localSheetId="32">#REF!</definedName>
    <definedName name="auto1" localSheetId="33">#REF!</definedName>
    <definedName name="auto1" localSheetId="31">#REF!</definedName>
    <definedName name="auto1" localSheetId="30">#REF!</definedName>
    <definedName name="auto1" localSheetId="44">#REF!</definedName>
    <definedName name="auto1" localSheetId="50">#REF!</definedName>
    <definedName name="auto1" localSheetId="55">#REF!</definedName>
    <definedName name="auto1" localSheetId="60">#REF!</definedName>
    <definedName name="auto123" localSheetId="32">#REF!</definedName>
    <definedName name="auto123" localSheetId="33">#REF!</definedName>
    <definedName name="auto123" localSheetId="31">#REF!</definedName>
    <definedName name="auto123" localSheetId="30">#REF!</definedName>
    <definedName name="auto123" localSheetId="44">#REF!</definedName>
    <definedName name="auto123" localSheetId="50">#REF!</definedName>
    <definedName name="auto123" localSheetId="55">#REF!</definedName>
    <definedName name="auto123" localSheetId="60">#REF!</definedName>
    <definedName name="auto2" localSheetId="32">#REF!</definedName>
    <definedName name="auto2" localSheetId="33">#REF!</definedName>
    <definedName name="auto2" localSheetId="31">#REF!</definedName>
    <definedName name="auto2" localSheetId="30">#REF!</definedName>
    <definedName name="auto2" localSheetId="44">#REF!</definedName>
    <definedName name="auto2" localSheetId="50">#REF!</definedName>
    <definedName name="auto2" localSheetId="55">#REF!</definedName>
    <definedName name="auto2" localSheetId="60">#REF!</definedName>
    <definedName name="AUTOPISTA" localSheetId="60">'[41]CIRCUITOS CODENSA'!#REF!</definedName>
    <definedName name="AUTOPISTA" localSheetId="1">'[41]CIRCUITOS CODENSA'!#REF!</definedName>
    <definedName name="AUTOPISTA">'[41]CIRCUITOS CODENSA'!#REF!</definedName>
    <definedName name="AW" localSheetId="32">#REF!</definedName>
    <definedName name="AW" localSheetId="33">#REF!</definedName>
    <definedName name="AW" localSheetId="31">#REF!</definedName>
    <definedName name="AW" localSheetId="30">#REF!</definedName>
    <definedName name="AW" localSheetId="44">#REF!</definedName>
    <definedName name="AW" localSheetId="50">#REF!</definedName>
    <definedName name="AW" localSheetId="55">#REF!</definedName>
    <definedName name="AW" localSheetId="60">#REF!</definedName>
    <definedName name="ay">24330</definedName>
    <definedName name="AYU" localSheetId="60">#REF!</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60">#REF!</definedName>
    <definedName name="B_impresión_IM" localSheetId="1">#REF!</definedName>
    <definedName name="B_impresión_IM">#REF!</definedName>
    <definedName name="BANCO" localSheetId="60">#REF!</definedName>
    <definedName name="BANCO" localSheetId="1">#REF!</definedName>
    <definedName name="BANCO">#REF!</definedName>
    <definedName name="BASE" localSheetId="60">#REF!</definedName>
    <definedName name="BASE" localSheetId="1">#REF!</definedName>
    <definedName name="BASE">#REF!</definedName>
    <definedName name="Base_datos_IM" localSheetId="60">[24]Insumos!#REF!</definedName>
    <definedName name="Base_datos_IM" localSheetId="1">[24]Insumos!#REF!</definedName>
    <definedName name="Base_datos_IM">[24]Insumos!#REF!</definedName>
    <definedName name="base_VaR" localSheetId="60">#REF!</definedName>
    <definedName name="base_VaR" localSheetId="1">#REF!</definedName>
    <definedName name="base_VaR">#REF!</definedName>
    <definedName name="BASE2" localSheetId="60">#REF!</definedName>
    <definedName name="BASE2" localSheetId="1">#REF!</definedName>
    <definedName name="BASE2">#REF!</definedName>
    <definedName name="BASEDATOS" localSheetId="60">#REF!</definedName>
    <definedName name="BASEDATOS" localSheetId="1">#REF!</definedName>
    <definedName name="BASEDATOS">#REF!</definedName>
    <definedName name="_xlnm.Database" localSheetId="32">#REF!</definedName>
    <definedName name="_xlnm.Database" localSheetId="33">#REF!</definedName>
    <definedName name="_xlnm.Database" localSheetId="31">#REF!</definedName>
    <definedName name="_xlnm.Database" localSheetId="30">#REF!</definedName>
    <definedName name="_xlnm.Database" localSheetId="44">#REF!</definedName>
    <definedName name="_xlnm.Database" localSheetId="50">#REF!</definedName>
    <definedName name="_xlnm.Database" localSheetId="55">#REF!</definedName>
    <definedName name="_xlnm.Database" localSheetId="60">#REF!</definedName>
    <definedName name="_xlnm.Database" localSheetId="1">#REF!</definedName>
    <definedName name="_xlnm.Database">#REF!</definedName>
    <definedName name="BASEGRAV" localSheetId="60">#REF!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60">#REF!</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60">#REF!</definedName>
    <definedName name="BGT" localSheetId="1">#REF!</definedName>
    <definedName name="BGT">#REF!</definedName>
    <definedName name="bgvfcdx" hidden="1">{"via1",#N/A,TRUE,"general";"via2",#N/A,TRUE,"general";"via3",#N/A,TRUE,"general"}</definedName>
    <definedName name="biblio" localSheetId="60">'[42]O &amp; M P. Parque Recreodeportiv '!#REF!</definedName>
    <definedName name="biblio" localSheetId="1">'[42]O &amp; M P. Parque Recreodeportiv '!#REF!</definedName>
    <definedName name="biblio">'[42]O &amp; M P. Parque Recreodeportiv '!#REF!</definedName>
    <definedName name="bimestre">'[43]ESTADO RED'!$E$8</definedName>
    <definedName name="BL" localSheetId="60">'[41]CIRCUITOS CODENSA'!#REF!</definedName>
    <definedName name="BL" localSheetId="1">'[41]CIRCUITOS CODENSA'!#REF!</definedName>
    <definedName name="BL">'[41]CIRCUITOS CODENSA'!#REF!</definedName>
    <definedName name="bn" localSheetId="32">#REF!</definedName>
    <definedName name="bn" localSheetId="33">#REF!</definedName>
    <definedName name="bn" localSheetId="31">#REF!</definedName>
    <definedName name="bn" localSheetId="30">#REF!</definedName>
    <definedName name="bn" localSheetId="44">#REF!</definedName>
    <definedName name="bn" localSheetId="50">#REF!</definedName>
    <definedName name="bn" localSheetId="55">#REF!</definedName>
    <definedName name="bn" localSheetId="60">#REF!</definedName>
    <definedName name="BO" localSheetId="60">'[41]CIRCUITOS CODENSA'!#REF!</definedName>
    <definedName name="BO" localSheetId="1">'[41]CIRCUITOS CODENSA'!#REF!</definedName>
    <definedName name="BO">'[41]CIRCUITOS CODENSA'!#REF!</definedName>
    <definedName name="BORDE1">#N/A</definedName>
    <definedName name="BORDER1" localSheetId="60">#REF!</definedName>
    <definedName name="BORDER1" localSheetId="1">#REF!</definedName>
    <definedName name="BORDER1">#REF!</definedName>
    <definedName name="BORDET" localSheetId="60">#REF!</definedName>
    <definedName name="BORDET" localSheetId="1">#REF!</definedName>
    <definedName name="BORDET">#REF!</definedName>
    <definedName name="BORSHE" localSheetId="60">'[4]7422CW00'!#REF!</definedName>
    <definedName name="BORSHE" localSheetId="1">'[4]7422CW00'!#REF!</definedName>
    <definedName name="BORSHE">'[4]7422CW00'!#REF!</definedName>
    <definedName name="BORSUM" localSheetId="60">'[4]7422CW00'!#REF!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32">#REF!</definedName>
    <definedName name="C_" localSheetId="33">#REF!</definedName>
    <definedName name="C_" localSheetId="31">#REF!</definedName>
    <definedName name="C_" localSheetId="30">#REF!</definedName>
    <definedName name="C_" localSheetId="44">#REF!</definedName>
    <definedName name="C_" localSheetId="50">#REF!</definedName>
    <definedName name="C_" localSheetId="55">#REF!</definedName>
    <definedName name="C_" localSheetId="60">#REF!</definedName>
    <definedName name="C_Apus" comment="Codigo Apus">'[44]1_Preliminares'!$A$26</definedName>
    <definedName name="Calidad" localSheetId="60">#REF!</definedName>
    <definedName name="Calidad" localSheetId="1">#REF!</definedName>
    <definedName name="Calidad">#REF!</definedName>
    <definedName name="Campamento" localSheetId="60">#REF!</definedName>
    <definedName name="Campamento" localSheetId="1">#REF!</definedName>
    <definedName name="Campamento">#REF!</definedName>
    <definedName name="CANGURO" localSheetId="60">#REF!</definedName>
    <definedName name="CANGURO" localSheetId="1">#REF!</definedName>
    <definedName name="CANGURO">#REF!</definedName>
    <definedName name="CANT" localSheetId="32">#REF!</definedName>
    <definedName name="CANT" localSheetId="33">#REF!</definedName>
    <definedName name="CANT" localSheetId="31">#REF!</definedName>
    <definedName name="CANT" localSheetId="30">#REF!</definedName>
    <definedName name="CANT" localSheetId="44">#REF!</definedName>
    <definedName name="CANT" localSheetId="50">#REF!</definedName>
    <definedName name="CANT" localSheetId="55">#REF!</definedName>
    <definedName name="CANT" localSheetId="60">#REF!</definedName>
    <definedName name="CANT1.1" localSheetId="60">#REF!</definedName>
    <definedName name="CANT1.1" localSheetId="1">#REF!</definedName>
    <definedName name="CANT1.1">#REF!</definedName>
    <definedName name="CANT1.2" localSheetId="60">#REF!</definedName>
    <definedName name="CANT1.2" localSheetId="1">#REF!</definedName>
    <definedName name="CANT1.2">#REF!</definedName>
    <definedName name="CANT1.3" localSheetId="60">#REF!</definedName>
    <definedName name="CANT1.3" localSheetId="1">#REF!</definedName>
    <definedName name="CANT1.3">#REF!</definedName>
    <definedName name="CANT1.5" localSheetId="60">#REF!</definedName>
    <definedName name="CANT1.5" localSheetId="1">#REF!</definedName>
    <definedName name="CANT1.5">#REF!</definedName>
    <definedName name="CANT1.6" localSheetId="60">#REF!</definedName>
    <definedName name="CANT1.6" localSheetId="1">#REF!</definedName>
    <definedName name="CANT1.6">#REF!</definedName>
    <definedName name="CANT1.7" localSheetId="60">#REF!</definedName>
    <definedName name="CANT1.7" localSheetId="1">#REF!</definedName>
    <definedName name="CANT1.7">#REF!</definedName>
    <definedName name="CANT1.9" localSheetId="60">#REF!</definedName>
    <definedName name="CANT1.9" localSheetId="1">#REF!</definedName>
    <definedName name="CANT1.9">#REF!</definedName>
    <definedName name="CANT111" localSheetId="60">[45]ITEMS!#REF!</definedName>
    <definedName name="CANT111" localSheetId="1">[45]ITEMS!#REF!</definedName>
    <definedName name="CANT111">[45]ITEMS!#REF!</definedName>
    <definedName name="CANT112" localSheetId="60">[45]ITEMS!#REF!</definedName>
    <definedName name="CANT112" localSheetId="1">[45]ITEMS!#REF!</definedName>
    <definedName name="CANT112">[45]ITEMS!#REF!</definedName>
    <definedName name="CANT113" localSheetId="60">[45]ITEMS!#REF!</definedName>
    <definedName name="CANT113" localSheetId="1">[45]ITEMS!#REF!</definedName>
    <definedName name="CANT113">[45]ITEMS!#REF!</definedName>
    <definedName name="CANT114" localSheetId="60">[45]ITEMS!#REF!</definedName>
    <definedName name="CANT114" localSheetId="1">[45]ITEMS!#REF!</definedName>
    <definedName name="CANT114">[45]ITEMS!#REF!</definedName>
    <definedName name="CANT115" localSheetId="60">[45]ITEMS!#REF!</definedName>
    <definedName name="CANT115" localSheetId="1">[45]ITEMS!#REF!</definedName>
    <definedName name="CANT115">[45]ITEMS!#REF!</definedName>
    <definedName name="CANT116" localSheetId="60">[45]ITEMS!#REF!</definedName>
    <definedName name="CANT116" localSheetId="1">[45]ITEMS!#REF!</definedName>
    <definedName name="CANT116">[45]ITEMS!#REF!</definedName>
    <definedName name="CANT117" localSheetId="60">[45]ITEMS!#REF!</definedName>
    <definedName name="CANT117" localSheetId="1">[45]ITEMS!#REF!</definedName>
    <definedName name="CANT117">[45]ITEMS!#REF!</definedName>
    <definedName name="CANT118" localSheetId="60">[45]ITEMS!#REF!</definedName>
    <definedName name="CANT118" localSheetId="1">[45]ITEMS!#REF!</definedName>
    <definedName name="CANT118">[45]ITEMS!#REF!</definedName>
    <definedName name="CANT119" localSheetId="60">[45]ITEMS!#REF!</definedName>
    <definedName name="CANT119" localSheetId="1">[45]ITEMS!#REF!</definedName>
    <definedName name="CANT119">[45]ITEMS!#REF!</definedName>
    <definedName name="CANT120" localSheetId="60">[45]ITEMS!#REF!</definedName>
    <definedName name="CANT120" localSheetId="1">[45]ITEMS!#REF!</definedName>
    <definedName name="CANT120">[45]ITEMS!#REF!</definedName>
    <definedName name="CANT121" localSheetId="60">[45]ITEMS!#REF!</definedName>
    <definedName name="CANT121" localSheetId="1">[45]ITEMS!#REF!</definedName>
    <definedName name="CANT121">[45]ITEMS!#REF!</definedName>
    <definedName name="CANT122" localSheetId="60">[45]ITEMS!#REF!</definedName>
    <definedName name="CANT122" localSheetId="1">[45]ITEMS!#REF!</definedName>
    <definedName name="CANT122">[45]ITEMS!#REF!</definedName>
    <definedName name="CANT123" localSheetId="60">[45]ITEMS!#REF!</definedName>
    <definedName name="CANT123" localSheetId="1">[45]ITEMS!#REF!</definedName>
    <definedName name="CANT123">[45]ITEMS!#REF!</definedName>
    <definedName name="CANT124" localSheetId="60">[45]ITEMS!#REF!</definedName>
    <definedName name="CANT124" localSheetId="1">[45]ITEMS!#REF!</definedName>
    <definedName name="CANT124">[45]ITEMS!#REF!</definedName>
    <definedName name="CANT125" localSheetId="60">[45]ITEMS!#REF!</definedName>
    <definedName name="CANT125" localSheetId="1">[45]ITEMS!#REF!</definedName>
    <definedName name="CANT125">[45]ITEMS!#REF!</definedName>
    <definedName name="CANT126" localSheetId="60">[45]ITEMS!#REF!</definedName>
    <definedName name="CANT126" localSheetId="1">[45]ITEMS!#REF!</definedName>
    <definedName name="CANT126">[45]ITEMS!#REF!</definedName>
    <definedName name="CANT127" localSheetId="60">[45]ITEMS!#REF!</definedName>
    <definedName name="CANT127" localSheetId="1">[45]ITEMS!#REF!</definedName>
    <definedName name="CANT127">[45]ITEMS!#REF!</definedName>
    <definedName name="CANT128" localSheetId="60">[45]ITEMS!#REF!</definedName>
    <definedName name="CANT128" localSheetId="1">[45]ITEMS!#REF!</definedName>
    <definedName name="CANT128">[45]ITEMS!#REF!</definedName>
    <definedName name="CANT129" localSheetId="60">[45]ITEMS!#REF!</definedName>
    <definedName name="CANT129" localSheetId="1">[45]ITEMS!#REF!</definedName>
    <definedName name="CANT129">[45]ITEMS!#REF!</definedName>
    <definedName name="CANT130" localSheetId="60">[45]ITEMS!#REF!</definedName>
    <definedName name="CANT130" localSheetId="1">[45]ITEMS!#REF!</definedName>
    <definedName name="CANT130">[45]ITEMS!#REF!</definedName>
    <definedName name="CANT131" localSheetId="60">[45]ITEMS!#REF!</definedName>
    <definedName name="CANT131" localSheetId="1">[45]ITEMS!#REF!</definedName>
    <definedName name="CANT131">[45]ITEMS!#REF!</definedName>
    <definedName name="CANT132" localSheetId="60">[45]ITEMS!#REF!</definedName>
    <definedName name="CANT132" localSheetId="1">[45]ITEMS!#REF!</definedName>
    <definedName name="CANT132">[45]ITEMS!#REF!</definedName>
    <definedName name="CANT133" localSheetId="60">[45]ITEMS!#REF!</definedName>
    <definedName name="CANT133" localSheetId="1">[45]ITEMS!#REF!</definedName>
    <definedName name="CANT133">[45]ITEMS!#REF!</definedName>
    <definedName name="CANT134" localSheetId="60">[45]ITEMS!#REF!</definedName>
    <definedName name="CANT134" localSheetId="1">[45]ITEMS!#REF!</definedName>
    <definedName name="CANT134">[45]ITEMS!#REF!</definedName>
    <definedName name="CANT135" localSheetId="60">[45]ITEMS!#REF!</definedName>
    <definedName name="CANT135" localSheetId="1">[45]ITEMS!#REF!</definedName>
    <definedName name="CANT135">[45]ITEMS!#REF!</definedName>
    <definedName name="CANT136" localSheetId="60">[45]ITEMS!#REF!</definedName>
    <definedName name="CANT136" localSheetId="1">[45]ITEMS!#REF!</definedName>
    <definedName name="CANT136">[45]ITEMS!#REF!</definedName>
    <definedName name="CANT137" localSheetId="60">[45]ITEMS!#REF!</definedName>
    <definedName name="CANT137" localSheetId="1">[45]ITEMS!#REF!</definedName>
    <definedName name="CANT137">[45]ITEMS!#REF!</definedName>
    <definedName name="CANT138" localSheetId="60">[45]ITEMS!#REF!</definedName>
    <definedName name="CANT138" localSheetId="1">[45]ITEMS!#REF!</definedName>
    <definedName name="CANT138">[45]ITEMS!#REF!</definedName>
    <definedName name="CANT139" localSheetId="60">[45]ITEMS!#REF!</definedName>
    <definedName name="CANT139" localSheetId="1">[45]ITEMS!#REF!</definedName>
    <definedName name="CANT139">[45]ITEMS!#REF!</definedName>
    <definedName name="CANT140" localSheetId="60">[45]ITEMS!#REF!</definedName>
    <definedName name="CANT140" localSheetId="1">[45]ITEMS!#REF!</definedName>
    <definedName name="CANT140">[45]ITEMS!#REF!</definedName>
    <definedName name="CANT141" localSheetId="60">[45]ITEMS!#REF!</definedName>
    <definedName name="CANT141" localSheetId="1">[45]ITEMS!#REF!</definedName>
    <definedName name="CANT141">[45]ITEMS!#REF!</definedName>
    <definedName name="CANT142" localSheetId="60">[45]ITEMS!#REF!</definedName>
    <definedName name="CANT142" localSheetId="1">[45]ITEMS!#REF!</definedName>
    <definedName name="CANT142">[45]ITEMS!#REF!</definedName>
    <definedName name="CANT143" localSheetId="60">[45]ITEMS!#REF!</definedName>
    <definedName name="CANT143" localSheetId="1">[45]ITEMS!#REF!</definedName>
    <definedName name="CANT143">[45]ITEMS!#REF!</definedName>
    <definedName name="CANT144" localSheetId="60">[45]ITEMS!#REF!</definedName>
    <definedName name="CANT144" localSheetId="1">[45]ITEMS!#REF!</definedName>
    <definedName name="CANT144">[45]ITEMS!#REF!</definedName>
    <definedName name="CANT145" localSheetId="60">[45]ITEMS!#REF!</definedName>
    <definedName name="CANT145" localSheetId="1">[45]ITEMS!#REF!</definedName>
    <definedName name="CANT145">[45]ITEMS!#REF!</definedName>
    <definedName name="CANT146" localSheetId="60">[45]ITEMS!#REF!</definedName>
    <definedName name="CANT146" localSheetId="1">[45]ITEMS!#REF!</definedName>
    <definedName name="CANT146">[45]ITEMS!#REF!</definedName>
    <definedName name="CANT147" localSheetId="60">[45]ITEMS!#REF!</definedName>
    <definedName name="CANT147" localSheetId="1">[45]ITEMS!#REF!</definedName>
    <definedName name="CANT147">[45]ITEMS!#REF!</definedName>
    <definedName name="CANT148" localSheetId="60">[45]ITEMS!#REF!</definedName>
    <definedName name="CANT148" localSheetId="1">[45]ITEMS!#REF!</definedName>
    <definedName name="CANT148">[45]ITEMS!#REF!</definedName>
    <definedName name="CANT149" localSheetId="60">[45]ITEMS!#REF!</definedName>
    <definedName name="CANT149" localSheetId="1">[45]ITEMS!#REF!</definedName>
    <definedName name="CANT149">[45]ITEMS!#REF!</definedName>
    <definedName name="CANT150" localSheetId="60">[45]ITEMS!#REF!</definedName>
    <definedName name="CANT150" localSheetId="1">[45]ITEMS!#REF!</definedName>
    <definedName name="CANT150">[45]ITEMS!#REF!</definedName>
    <definedName name="CANT151" localSheetId="60">[45]ITEMS!#REF!</definedName>
    <definedName name="CANT151" localSheetId="1">[45]ITEMS!#REF!</definedName>
    <definedName name="CANT151">[45]ITEMS!#REF!</definedName>
    <definedName name="CANT152" localSheetId="60">[45]ITEMS!#REF!</definedName>
    <definedName name="CANT152" localSheetId="1">[45]ITEMS!#REF!</definedName>
    <definedName name="CANT152">[45]ITEMS!#REF!</definedName>
    <definedName name="CANT153" localSheetId="60">[45]ITEMS!#REF!</definedName>
    <definedName name="CANT153" localSheetId="1">[45]ITEMS!#REF!</definedName>
    <definedName name="CANT153">[45]ITEMS!#REF!</definedName>
    <definedName name="CANT154" localSheetId="60">[45]ITEMS!#REF!</definedName>
    <definedName name="CANT154" localSheetId="1">[45]ITEMS!#REF!</definedName>
    <definedName name="CANT154">[45]ITEMS!#REF!</definedName>
    <definedName name="CANT155" localSheetId="60">[45]ITEMS!#REF!</definedName>
    <definedName name="CANT155" localSheetId="1">[45]ITEMS!#REF!</definedName>
    <definedName name="CANT155">[45]ITEMS!#REF!</definedName>
    <definedName name="CANT156" localSheetId="60">[45]ITEMS!#REF!</definedName>
    <definedName name="CANT156" localSheetId="1">[45]ITEMS!#REF!</definedName>
    <definedName name="CANT156">[45]ITEMS!#REF!</definedName>
    <definedName name="CANT157" localSheetId="60">[45]ITEMS!#REF!</definedName>
    <definedName name="CANT157" localSheetId="1">[45]ITEMS!#REF!</definedName>
    <definedName name="CANT157">[45]ITEMS!#REF!</definedName>
    <definedName name="CANT158" localSheetId="60">[45]ITEMS!#REF!</definedName>
    <definedName name="CANT158" localSheetId="1">[45]ITEMS!#REF!</definedName>
    <definedName name="CANT158">[45]ITEMS!#REF!</definedName>
    <definedName name="CANT159" localSheetId="60">[45]ITEMS!#REF!</definedName>
    <definedName name="CANT159" localSheetId="1">[45]ITEMS!#REF!</definedName>
    <definedName name="CANT159">[45]ITEMS!#REF!</definedName>
    <definedName name="CANT160" localSheetId="60">[45]ITEMS!#REF!</definedName>
    <definedName name="CANT160" localSheetId="1">[45]ITEMS!#REF!</definedName>
    <definedName name="CANT160">[45]ITEMS!#REF!</definedName>
    <definedName name="CANT161" localSheetId="60">[45]ITEMS!#REF!</definedName>
    <definedName name="CANT161" localSheetId="1">[45]ITEMS!#REF!</definedName>
    <definedName name="CANT161">[45]ITEMS!#REF!</definedName>
    <definedName name="CANT162" localSheetId="60">[45]ITEMS!#REF!</definedName>
    <definedName name="CANT162" localSheetId="1">[45]ITEMS!#REF!</definedName>
    <definedName name="CANT162">[45]ITEMS!#REF!</definedName>
    <definedName name="CANT163" localSheetId="60">[45]ITEMS!#REF!</definedName>
    <definedName name="CANT163" localSheetId="1">[45]ITEMS!#REF!</definedName>
    <definedName name="CANT163">[45]ITEMS!#REF!</definedName>
    <definedName name="CANT164" localSheetId="60">[45]ITEMS!#REF!</definedName>
    <definedName name="CANT164" localSheetId="1">[45]ITEMS!#REF!</definedName>
    <definedName name="CANT164">[45]ITEMS!#REF!</definedName>
    <definedName name="CANT165" localSheetId="60">[45]ITEMS!#REF!</definedName>
    <definedName name="CANT165" localSheetId="1">[45]ITEMS!#REF!</definedName>
    <definedName name="CANT165">[45]ITEMS!#REF!</definedName>
    <definedName name="CANT166" localSheetId="60">[45]ITEMS!#REF!</definedName>
    <definedName name="CANT166" localSheetId="1">[45]ITEMS!#REF!</definedName>
    <definedName name="CANT166">[45]ITEMS!#REF!</definedName>
    <definedName name="CANT167" localSheetId="60">[45]ITEMS!#REF!</definedName>
    <definedName name="CANT167" localSheetId="1">[45]ITEMS!#REF!</definedName>
    <definedName name="CANT167">[45]ITEMS!#REF!</definedName>
    <definedName name="CANT168" localSheetId="60">[45]ITEMS!#REF!</definedName>
    <definedName name="CANT168" localSheetId="1">[45]ITEMS!#REF!</definedName>
    <definedName name="CANT168">[45]ITEMS!#REF!</definedName>
    <definedName name="CANT169" localSheetId="60">[45]ITEMS!#REF!</definedName>
    <definedName name="CANT169" localSheetId="1">[45]ITEMS!#REF!</definedName>
    <definedName name="CANT169">[45]ITEMS!#REF!</definedName>
    <definedName name="CANT170" localSheetId="60">[45]ITEMS!#REF!</definedName>
    <definedName name="CANT170" localSheetId="1">[45]ITEMS!#REF!</definedName>
    <definedName name="CANT170">[45]ITEMS!#REF!</definedName>
    <definedName name="CANT171" localSheetId="60">[45]ITEMS!#REF!</definedName>
    <definedName name="CANT171" localSheetId="1">[45]ITEMS!#REF!</definedName>
    <definedName name="CANT171">[45]ITEMS!#REF!</definedName>
    <definedName name="CANT172" localSheetId="60">[45]ITEMS!#REF!</definedName>
    <definedName name="CANT172" localSheetId="1">[45]ITEMS!#REF!</definedName>
    <definedName name="CANT172">[45]ITEMS!#REF!</definedName>
    <definedName name="CANT173" localSheetId="60">[45]ITEMS!#REF!</definedName>
    <definedName name="CANT173" localSheetId="1">[45]ITEMS!#REF!</definedName>
    <definedName name="CANT173">[45]ITEMS!#REF!</definedName>
    <definedName name="CANT174" localSheetId="60">[45]ITEMS!#REF!</definedName>
    <definedName name="CANT174" localSheetId="1">[45]ITEMS!#REF!</definedName>
    <definedName name="CANT174">[45]ITEMS!#REF!</definedName>
    <definedName name="CANT175" localSheetId="60">[45]ITEMS!#REF!</definedName>
    <definedName name="CANT175" localSheetId="1">[45]ITEMS!#REF!</definedName>
    <definedName name="CANT175">[45]ITEMS!#REF!</definedName>
    <definedName name="CANT176" localSheetId="60">[45]ITEMS!#REF!</definedName>
    <definedName name="CANT176" localSheetId="1">[45]ITEMS!#REF!</definedName>
    <definedName name="CANT176">[45]ITEMS!#REF!</definedName>
    <definedName name="CANT177" localSheetId="60">[45]ITEMS!#REF!</definedName>
    <definedName name="CANT177" localSheetId="1">[45]ITEMS!#REF!</definedName>
    <definedName name="CANT177">[45]ITEMS!#REF!</definedName>
    <definedName name="CANT178" localSheetId="60">[45]ITEMS!#REF!</definedName>
    <definedName name="CANT178" localSheetId="1">[45]ITEMS!#REF!</definedName>
    <definedName name="CANT178">[45]ITEMS!#REF!</definedName>
    <definedName name="CANT179" localSheetId="60">[45]ITEMS!#REF!</definedName>
    <definedName name="CANT179" localSheetId="1">[45]ITEMS!#REF!</definedName>
    <definedName name="CANT179">[45]ITEMS!#REF!</definedName>
    <definedName name="CANT180" localSheetId="60">[45]ITEMS!#REF!</definedName>
    <definedName name="CANT180" localSheetId="1">[45]ITEMS!#REF!</definedName>
    <definedName name="CANT180">[45]ITEMS!#REF!</definedName>
    <definedName name="CANT181" localSheetId="60">[45]ITEMS!#REF!</definedName>
    <definedName name="CANT181" localSheetId="1">[45]ITEMS!#REF!</definedName>
    <definedName name="CANT181">[45]ITEMS!#REF!</definedName>
    <definedName name="CANT182" localSheetId="60">[45]ITEMS!#REF!</definedName>
    <definedName name="CANT182" localSheetId="1">[45]ITEMS!#REF!</definedName>
    <definedName name="CANT182">[45]ITEMS!#REF!</definedName>
    <definedName name="CANT183" localSheetId="60">[45]ITEMS!#REF!</definedName>
    <definedName name="CANT183" localSheetId="1">[45]ITEMS!#REF!</definedName>
    <definedName name="CANT183">[45]ITEMS!#REF!</definedName>
    <definedName name="CANT184" localSheetId="60">[45]ITEMS!#REF!</definedName>
    <definedName name="CANT184" localSheetId="1">[45]ITEMS!#REF!</definedName>
    <definedName name="CANT184">[45]ITEMS!#REF!</definedName>
    <definedName name="CANT185" localSheetId="60">[45]ITEMS!#REF!</definedName>
    <definedName name="CANT185" localSheetId="1">[45]ITEMS!#REF!</definedName>
    <definedName name="CANT185">[45]ITEMS!#REF!</definedName>
    <definedName name="CANT186" localSheetId="60">[45]ITEMS!#REF!</definedName>
    <definedName name="CANT186" localSheetId="1">[45]ITEMS!#REF!</definedName>
    <definedName name="CANT186">[45]ITEMS!#REF!</definedName>
    <definedName name="CANT187" localSheetId="60">[45]ITEMS!#REF!</definedName>
    <definedName name="CANT187" localSheetId="1">[45]ITEMS!#REF!</definedName>
    <definedName name="CANT187">[45]ITEMS!#REF!</definedName>
    <definedName name="CANT188" localSheetId="60">[45]ITEMS!#REF!</definedName>
    <definedName name="CANT188" localSheetId="1">[45]ITEMS!#REF!</definedName>
    <definedName name="CANT188">[45]ITEMS!#REF!</definedName>
    <definedName name="CANT189" localSheetId="60">[45]ITEMS!#REF!</definedName>
    <definedName name="CANT189" localSheetId="1">[45]ITEMS!#REF!</definedName>
    <definedName name="CANT189">[45]ITEMS!#REF!</definedName>
    <definedName name="CANT190" localSheetId="60">[45]ITEMS!#REF!</definedName>
    <definedName name="CANT190" localSheetId="1">[45]ITEMS!#REF!</definedName>
    <definedName name="CANT190">[45]ITEMS!#REF!</definedName>
    <definedName name="CANT191" localSheetId="60">[45]ITEMS!#REF!</definedName>
    <definedName name="CANT191" localSheetId="1">[45]ITEMS!#REF!</definedName>
    <definedName name="CANT191">[45]ITEMS!#REF!</definedName>
    <definedName name="CANT192" localSheetId="60">[45]ITEMS!#REF!</definedName>
    <definedName name="CANT192" localSheetId="1">[45]ITEMS!#REF!</definedName>
    <definedName name="CANT192">[45]ITEMS!#REF!</definedName>
    <definedName name="CANT193" localSheetId="60">[45]ITEMS!#REF!</definedName>
    <definedName name="CANT193" localSheetId="1">[45]ITEMS!#REF!</definedName>
    <definedName name="CANT193">[45]ITEMS!#REF!</definedName>
    <definedName name="CANT194" localSheetId="60">[45]ITEMS!#REF!</definedName>
    <definedName name="CANT194" localSheetId="1">[45]ITEMS!#REF!</definedName>
    <definedName name="CANT194">[45]ITEMS!#REF!</definedName>
    <definedName name="CANT195" localSheetId="60">[45]ITEMS!#REF!</definedName>
    <definedName name="CANT195" localSheetId="1">[45]ITEMS!#REF!</definedName>
    <definedName name="CANT195">[45]ITEMS!#REF!</definedName>
    <definedName name="CANT196" localSheetId="60">[45]ITEMS!#REF!</definedName>
    <definedName name="CANT196" localSheetId="1">[45]ITEMS!#REF!</definedName>
    <definedName name="CANT196">[45]ITEMS!#REF!</definedName>
    <definedName name="CANT197" localSheetId="60">[45]ITEMS!#REF!</definedName>
    <definedName name="CANT197" localSheetId="1">[45]ITEMS!#REF!</definedName>
    <definedName name="CANT197">[45]ITEMS!#REF!</definedName>
    <definedName name="CANT198" localSheetId="60">[45]ITEMS!#REF!</definedName>
    <definedName name="CANT198" localSheetId="1">[45]ITEMS!#REF!</definedName>
    <definedName name="CANT198">[45]ITEMS!#REF!</definedName>
    <definedName name="CANT199" localSheetId="60">[45]ITEMS!#REF!</definedName>
    <definedName name="CANT199" localSheetId="1">[45]ITEMS!#REF!</definedName>
    <definedName name="CANT199">[45]ITEMS!#REF!</definedName>
    <definedName name="CANT2.11" localSheetId="60">#REF!</definedName>
    <definedName name="CANT2.11" localSheetId="1">#REF!</definedName>
    <definedName name="CANT2.11">#REF!</definedName>
    <definedName name="CANT2.12" localSheetId="60">#REF!</definedName>
    <definedName name="CANT2.12" localSheetId="1">#REF!</definedName>
    <definedName name="CANT2.12">#REF!</definedName>
    <definedName name="CANT2.2" localSheetId="60">#REF!</definedName>
    <definedName name="CANT2.2" localSheetId="1">#REF!</definedName>
    <definedName name="CANT2.2">#REF!</definedName>
    <definedName name="CANT2.3" localSheetId="60">#REF!</definedName>
    <definedName name="CANT2.3" localSheetId="1">#REF!</definedName>
    <definedName name="CANT2.3">#REF!</definedName>
    <definedName name="CANT2.4" localSheetId="60">#REF!</definedName>
    <definedName name="CANT2.4" localSheetId="1">#REF!</definedName>
    <definedName name="CANT2.4">#REF!</definedName>
    <definedName name="CANT200" localSheetId="60">[45]ITEMS!#REF!</definedName>
    <definedName name="CANT200" localSheetId="1">[45]ITEMS!#REF!</definedName>
    <definedName name="CANT200">[45]ITEMS!#REF!</definedName>
    <definedName name="CANT201" localSheetId="60">[45]ITEMS!#REF!</definedName>
    <definedName name="CANT201" localSheetId="1">[45]ITEMS!#REF!</definedName>
    <definedName name="CANT201">[45]ITEMS!#REF!</definedName>
    <definedName name="CANT202" localSheetId="60">[45]ITEMS!#REF!</definedName>
    <definedName name="CANT202" localSheetId="1">[45]ITEMS!#REF!</definedName>
    <definedName name="CANT202">[45]ITEMS!#REF!</definedName>
    <definedName name="CANT203" localSheetId="60">[45]ITEMS!#REF!</definedName>
    <definedName name="CANT203" localSheetId="1">[45]ITEMS!#REF!</definedName>
    <definedName name="CANT203">[45]ITEMS!#REF!</definedName>
    <definedName name="CANT204" localSheetId="60">[45]ITEMS!#REF!</definedName>
    <definedName name="CANT204" localSheetId="1">[45]ITEMS!#REF!</definedName>
    <definedName name="CANT204">[45]ITEMS!#REF!</definedName>
    <definedName name="CANT205" localSheetId="60">[45]ITEMS!#REF!</definedName>
    <definedName name="CANT205" localSheetId="1">[45]ITEMS!#REF!</definedName>
    <definedName name="CANT205">[45]ITEMS!#REF!</definedName>
    <definedName name="CANT206" localSheetId="60">[45]ITEMS!#REF!</definedName>
    <definedName name="CANT206" localSheetId="1">[45]ITEMS!#REF!</definedName>
    <definedName name="CANT206">[45]ITEMS!#REF!</definedName>
    <definedName name="CANT8.1" localSheetId="60">#REF!</definedName>
    <definedName name="CANT8.1" localSheetId="1">#REF!</definedName>
    <definedName name="CANT8.1">#REF!</definedName>
    <definedName name="CANT8.2" localSheetId="60">#REF!</definedName>
    <definedName name="CANT8.2" localSheetId="1">#REF!</definedName>
    <definedName name="CANT8.2">#REF!</definedName>
    <definedName name="CANT8.3" localSheetId="60">#REF!</definedName>
    <definedName name="CANT8.3" localSheetId="1">#REF!</definedName>
    <definedName name="CANT8.3">#REF!</definedName>
    <definedName name="CANT8.4" localSheetId="60">#REF!</definedName>
    <definedName name="CANT8.4" localSheetId="1">#REF!</definedName>
    <definedName name="CANT8.4">#REF!</definedName>
    <definedName name="CANT8.5" localSheetId="60">#REF!</definedName>
    <definedName name="CANT8.5" localSheetId="1">#REF!</definedName>
    <definedName name="CANT8.5">#REF!</definedName>
    <definedName name="CANT8.6" localSheetId="60">#REF!</definedName>
    <definedName name="CANT8.6" localSheetId="1">#REF!</definedName>
    <definedName name="CANT8.6">#REF!</definedName>
    <definedName name="CANT8.7" localSheetId="60">#REF!</definedName>
    <definedName name="CANT8.7" localSheetId="1">#REF!</definedName>
    <definedName name="CANT8.7">#REF!</definedName>
    <definedName name="cap" localSheetId="60">#REF!</definedName>
    <definedName name="cap" localSheetId="1">#REF!</definedName>
    <definedName name="cap">#REF!</definedName>
    <definedName name="Capitulo">[46]Capitulos!$B$1:$B$65536</definedName>
    <definedName name="CAPÍTULO">[47]Hoja1!$A$12:$B$21</definedName>
    <definedName name="CAPITULO_I" localSheetId="60">#REF!</definedName>
    <definedName name="CAPITULO_I" localSheetId="1">#REF!</definedName>
    <definedName name="CAPITULO_I">#REF!</definedName>
    <definedName name="CAPÍTULO_I" localSheetId="60">#REF!</definedName>
    <definedName name="CAPÍTULO_I" localSheetId="1">#REF!</definedName>
    <definedName name="CAPÍTULO_I">#REF!</definedName>
    <definedName name="CAPÍTULO_II" localSheetId="60">#REF!</definedName>
    <definedName name="CAPÍTULO_II" localSheetId="1">#REF!</definedName>
    <definedName name="CAPÍTULO_II">#REF!</definedName>
    <definedName name="CAPITULO1" localSheetId="60">#REF!</definedName>
    <definedName name="CAPITULO1" localSheetId="1">#REF!</definedName>
    <definedName name="CAPITULO1">#REF!</definedName>
    <definedName name="CAPITULO10" localSheetId="60">#REF!</definedName>
    <definedName name="CAPITULO10" localSheetId="1">#REF!</definedName>
    <definedName name="CAPITULO10">#REF!</definedName>
    <definedName name="CAPITULO11" localSheetId="60">#REF!</definedName>
    <definedName name="CAPITULO11" localSheetId="1">#REF!</definedName>
    <definedName name="CAPITULO11">#REF!</definedName>
    <definedName name="CAPITULO12" localSheetId="60">#REF!</definedName>
    <definedName name="CAPITULO12" localSheetId="1">#REF!</definedName>
    <definedName name="CAPITULO12">#REF!</definedName>
    <definedName name="CAPITULO13" localSheetId="60">#REF!</definedName>
    <definedName name="CAPITULO13" localSheetId="1">#REF!</definedName>
    <definedName name="CAPITULO13">#REF!</definedName>
    <definedName name="CAPITULO14" localSheetId="60">#REF!</definedName>
    <definedName name="CAPITULO14" localSheetId="1">#REF!</definedName>
    <definedName name="CAPITULO14">#REF!</definedName>
    <definedName name="CAPITULO15" localSheetId="60">#REF!</definedName>
    <definedName name="CAPITULO15" localSheetId="1">#REF!</definedName>
    <definedName name="CAPITULO15">#REF!</definedName>
    <definedName name="CAPITULO16" localSheetId="60">#REF!</definedName>
    <definedName name="CAPITULO16" localSheetId="1">#REF!</definedName>
    <definedName name="CAPITULO16">#REF!</definedName>
    <definedName name="CAPITULO17" localSheetId="60">#REF!</definedName>
    <definedName name="CAPITULO17" localSheetId="1">#REF!</definedName>
    <definedName name="CAPITULO17">#REF!</definedName>
    <definedName name="CAPITULO18" localSheetId="60">#REF!</definedName>
    <definedName name="CAPITULO18" localSheetId="1">#REF!</definedName>
    <definedName name="CAPITULO18">#REF!</definedName>
    <definedName name="CAPITULO19" localSheetId="60">#REF!</definedName>
    <definedName name="CAPITULO19" localSheetId="1">#REF!</definedName>
    <definedName name="CAPITULO19">#REF!</definedName>
    <definedName name="CAPITULO2" localSheetId="60">#REF!</definedName>
    <definedName name="CAPITULO2" localSheetId="1">#REF!</definedName>
    <definedName name="CAPITULO2">#REF!</definedName>
    <definedName name="CAPITULO20" localSheetId="60">#REF!</definedName>
    <definedName name="CAPITULO20" localSheetId="1">#REF!</definedName>
    <definedName name="CAPITULO20">#REF!</definedName>
    <definedName name="CAPITULO21" localSheetId="60">#REF!</definedName>
    <definedName name="CAPITULO21" localSheetId="1">#REF!</definedName>
    <definedName name="CAPITULO21">#REF!</definedName>
    <definedName name="CAPITULO3" localSheetId="60">#REF!</definedName>
    <definedName name="CAPITULO3" localSheetId="1">#REF!</definedName>
    <definedName name="CAPITULO3">#REF!</definedName>
    <definedName name="CAPITULO4" localSheetId="60">#REF!</definedName>
    <definedName name="CAPITULO4" localSheetId="1">#REF!</definedName>
    <definedName name="CAPITULO4">#REF!</definedName>
    <definedName name="CAPITULO5" localSheetId="60">#REF!</definedName>
    <definedName name="CAPITULO5" localSheetId="1">#REF!</definedName>
    <definedName name="CAPITULO5">#REF!</definedName>
    <definedName name="CAPITULO6" localSheetId="60">#REF!</definedName>
    <definedName name="CAPITULO6" localSheetId="1">#REF!</definedName>
    <definedName name="CAPITULO6">#REF!</definedName>
    <definedName name="CAPITULO7" localSheetId="60">#REF!</definedName>
    <definedName name="CAPITULO7" localSheetId="1">#REF!</definedName>
    <definedName name="CAPITULO7">#REF!</definedName>
    <definedName name="CAPITULO8" localSheetId="60">#REF!</definedName>
    <definedName name="CAPITULO8" localSheetId="1">#REF!</definedName>
    <definedName name="CAPITULO8">#REF!</definedName>
    <definedName name="CAPITULO9" localSheetId="60">#REF!</definedName>
    <definedName name="CAPITULO9" localSheetId="1">#REF!</definedName>
    <definedName name="CAPITULO9">#REF!</definedName>
    <definedName name="CAPITULOI" localSheetId="60">#REF!</definedName>
    <definedName name="CAPITULOI" localSheetId="1">#REF!</definedName>
    <definedName name="CAPITULOI">#REF!</definedName>
    <definedName name="CAPÍTULOS" localSheetId="60">#REF!</definedName>
    <definedName name="CAPÍTULOS" localSheetId="1">#REF!</definedName>
    <definedName name="CAPÍTULOS">#REF!</definedName>
    <definedName name="CARGADOR">[48]EQUIPO!$D$10</definedName>
    <definedName name="Category" localSheetId="60">#REF!</definedName>
    <definedName name="Category" localSheetId="1">#REF!</definedName>
    <definedName name="Category">#REF!</definedName>
    <definedName name="CategoryArea">'[49]Civil work'!$16:$19,'[49]Civil work'!$29:$39,'[49]Civil work'!$49:$60,'[49]Civil work'!$70:$71,'[49]Civil work'!$81:$87</definedName>
    <definedName name="causa" localSheetId="60">#REF!</definedName>
    <definedName name="causa" localSheetId="1">#REF!</definedName>
    <definedName name="causa">#REF!</definedName>
    <definedName name="cc">[50]PERSONAL!$D$8</definedName>
    <definedName name="CC5091_EE3270" localSheetId="60">#REF!</definedName>
    <definedName name="CC5091_EE3270" localSheetId="1">#REF!</definedName>
    <definedName name="CC5091_EE3270">#REF!</definedName>
    <definedName name="CC5091_EE3270_03" localSheetId="60">#REF!</definedName>
    <definedName name="CC5091_EE3270_03" localSheetId="1">#REF!</definedName>
    <definedName name="CC5091_EE3270_03">#REF!</definedName>
    <definedName name="CC5092_3890" localSheetId="60">#REF!</definedName>
    <definedName name="CC5092_3890" localSheetId="1">#REF!</definedName>
    <definedName name="CC5092_3890">#REF!</definedName>
    <definedName name="CC5092_EE3270" localSheetId="60">#REF!</definedName>
    <definedName name="CC5092_EE3270" localSheetId="1">#REF!</definedName>
    <definedName name="CC5092_EE3270">#REF!</definedName>
    <definedName name="CC5092_EE3390" localSheetId="60">#REF!</definedName>
    <definedName name="CC5092_EE3390" localSheetId="1">#REF!</definedName>
    <definedName name="CC5092_EE3390">#REF!</definedName>
    <definedName name="CC5092_EE3890" localSheetId="60">#REF!</definedName>
    <definedName name="CC5092_EE3890" localSheetId="1">#REF!</definedName>
    <definedName name="CC5092_EE3890">#REF!</definedName>
    <definedName name="CC5093_EE3270" localSheetId="6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60">#REF!</definedName>
    <definedName name="CC5095_EE2420" localSheetId="1">#REF!</definedName>
    <definedName name="CC5095_EE2420">#REF!</definedName>
    <definedName name="CC5095_EE3890" localSheetId="60">#REF!</definedName>
    <definedName name="CC5095_EE3890" localSheetId="1">#REF!</definedName>
    <definedName name="CC5095_EE3890">#REF!</definedName>
    <definedName name="CC5098_EE2030" localSheetId="60">#REF!</definedName>
    <definedName name="CC5098_EE2030" localSheetId="1">#REF!</definedName>
    <definedName name="CC5098_EE2030">#REF!</definedName>
    <definedName name="CC5098_EE2210" localSheetId="60">#REF!</definedName>
    <definedName name="CC5098_EE2210" localSheetId="1">#REF!</definedName>
    <definedName name="CC5098_EE2210">#REF!</definedName>
    <definedName name="CC5098_EE3270" localSheetId="60">#REF!</definedName>
    <definedName name="CC5098_EE3270" localSheetId="1">#REF!</definedName>
    <definedName name="CC5098_EE3270">#REF!</definedName>
    <definedName name="CC5098_EE3890" localSheetId="60">#REF!</definedName>
    <definedName name="CC5098_EE3890" localSheetId="1">#REF!</definedName>
    <definedName name="CC5098_EE3890">#REF!</definedName>
    <definedName name="ccccc" hidden="1">{"TAB1",#N/A,TRUE,"GENERAL";"TAB2",#N/A,TRUE,"GENERAL";"TAB3",#N/A,TRUE,"GENERAL";"TAB4",#N/A,TRUE,"GENERAL";"TAB5",#N/A,TRUE,"GENERAL"}</definedName>
    <definedName name="CCCCCC" localSheetId="32">'[52]A. P. U.'!#REF!</definedName>
    <definedName name="CCCCCC" localSheetId="33">'[52]A. P. U.'!#REF!</definedName>
    <definedName name="CCCCCC" localSheetId="31">'[52]A. P. U.'!#REF!</definedName>
    <definedName name="CCCCCC" localSheetId="30">'[52]A. P. U.'!#REF!</definedName>
    <definedName name="CCCCCC" localSheetId="44">'[52]A. P. U.'!#REF!</definedName>
    <definedName name="CCCCCC" localSheetId="50">'[52]A. P. U.'!#REF!</definedName>
    <definedName name="CCCCCC" localSheetId="55">'[52]A. P. U.'!#REF!</definedName>
    <definedName name="CCCCCC" localSheetId="60">'[52]A. P. U.'!#REF!</definedName>
    <definedName name="ccto210" localSheetId="32">#REF!</definedName>
    <definedName name="ccto210" localSheetId="33">#REF!</definedName>
    <definedName name="ccto210" localSheetId="31">#REF!</definedName>
    <definedName name="ccto210" localSheetId="30">#REF!</definedName>
    <definedName name="ccto210" localSheetId="44">#REF!</definedName>
    <definedName name="ccto210" localSheetId="50">#REF!</definedName>
    <definedName name="ccto210" localSheetId="55">#REF!</definedName>
    <definedName name="ccto210" localSheetId="60">#REF!</definedName>
    <definedName name="cd">[53]Hoja1!$C$81</definedName>
    <definedName name="CdadCalidad" localSheetId="60">#REF!</definedName>
    <definedName name="CdadCalidad" localSheetId="1">#REF!</definedName>
    <definedName name="CdadCalidad">#REF!</definedName>
    <definedName name="CdadCalidades" localSheetId="60">#REF!</definedName>
    <definedName name="CdadCalidades" localSheetId="1">#REF!</definedName>
    <definedName name="CdadCalidades">#REF!</definedName>
    <definedName name="CdadNoFactura" localSheetId="60">#REF!</definedName>
    <definedName name="CdadNoFactura" localSheetId="1">#REF!</definedName>
    <definedName name="CdadNoFactura">#REF!</definedName>
    <definedName name="CdadNoFacturables" localSheetId="60">#REF!</definedName>
    <definedName name="CdadNoFacturables" localSheetId="1">#REF!</definedName>
    <definedName name="CdadNoFacturables">#REF!</definedName>
    <definedName name="CdadProfesional" localSheetId="60">#REF!</definedName>
    <definedName name="CdadProfesional" localSheetId="1">#REF!</definedName>
    <definedName name="CdadProfesional">#REF!</definedName>
    <definedName name="CdadProfesionales" localSheetId="60">#REF!</definedName>
    <definedName name="CdadProfesionales" localSheetId="1">#REF!</definedName>
    <definedName name="CdadProfesionales">#REF!</definedName>
    <definedName name="CdadTecnico" localSheetId="60">#REF!</definedName>
    <definedName name="CdadTecnico" localSheetId="1">#REF!</definedName>
    <definedName name="CdadTecnico">#REF!</definedName>
    <definedName name="CdadTecnicos" localSheetId="60">#REF!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60">#REF!</definedName>
    <definedName name="CDE" localSheetId="1">#REF!</definedName>
    <definedName name="CDE">#REF!</definedName>
    <definedName name="CDIRECTO" localSheetId="60">#REF!</definedName>
    <definedName name="CDIRECTO" localSheetId="1">#REF!</definedName>
    <definedName name="CDIRECTO">#REF!</definedName>
    <definedName name="CDS_V_INDICES_CIRCUITO_CAUSA" localSheetId="60">#REF!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60">[54]Mater!#REF!</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60">'[4]7422CW00'!#REF!</definedName>
    <definedName name="CHK_PU" localSheetId="1">'[4]7422CW00'!#REF!</definedName>
    <definedName name="CHK_PU">'[4]7422CW00'!#REF!</definedName>
    <definedName name="CICLOPEO" localSheetId="60">#REF!</definedName>
    <definedName name="CICLOPEO" localSheetId="1">#REF!</definedName>
    <definedName name="CICLOPEO">#REF!</definedName>
    <definedName name="CINTA" localSheetId="60">#REF!</definedName>
    <definedName name="CINTA" localSheetId="1">#REF!</definedName>
    <definedName name="CINTA">#REF!</definedName>
    <definedName name="cintapvc" localSheetId="60">#REF!</definedName>
    <definedName name="cintapvc" localSheetId="1">#REF!</definedName>
    <definedName name="cintapvc">#REF!</definedName>
    <definedName name="CIP" localSheetId="60">#REF!</definedName>
    <definedName name="CIP" localSheetId="1">#REF!</definedName>
    <definedName name="CIP">#REF!</definedName>
    <definedName name="CIR" localSheetId="60">IF([56]!LG=9,IF(ISERROR([56]!PVT),"",[56]!PVT),"")</definedName>
    <definedName name="CIR" localSheetId="1">IF([56]!LG=9,IF(ISERROR([56]!PVT),"",[56]!PVT),"")</definedName>
    <definedName name="CIR">IF([56]!LG=9,IF(ISERROR([56]!PVT),"",[56]!PVT),"")</definedName>
    <definedName name="CIRCUITOS">[57]Circuitos!$C$2:$C$891</definedName>
    <definedName name="CIRCUNVALAR" localSheetId="60">#REF!</definedName>
    <definedName name="CIRCUNVALAR" localSheetId="1">#REF!</definedName>
    <definedName name="CIRCUNVALAR">#REF!</definedName>
    <definedName name="Ciudades">[58]Insumos!$B$1813:$B$1912</definedName>
    <definedName name="CL" localSheetId="60">'[41]CIRCUITOS CODENSA'!#REF!</definedName>
    <definedName name="CL" localSheetId="1">'[41]CIRCUITOS CODENSA'!#REF!</definedName>
    <definedName name="CL">'[41]CIRCUITOS CODENSA'!#REF!</definedName>
    <definedName name="clase" localSheetId="60">#REF!</definedName>
    <definedName name="clase" localSheetId="1">#REF!</definedName>
    <definedName name="clase">#REF!</definedName>
    <definedName name="CLASE_DE_MANTTO" localSheetId="60">#REF!</definedName>
    <definedName name="CLASE_DE_MANTTO" localSheetId="1">#REF!</definedName>
    <definedName name="CLASE_DE_MANTTO">#REF!</definedName>
    <definedName name="cmf">[59]Constantes!$C$27</definedName>
    <definedName name="cod" localSheetId="60">#REF!</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60">#REF!</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60">#REF!</definedName>
    <definedName name="columna" localSheetId="1">#REF!</definedName>
    <definedName name="columna">#REF!</definedName>
    <definedName name="com">[59]Constantes!$C$26</definedName>
    <definedName name="comb1" localSheetId="60">#REF!</definedName>
    <definedName name="comb1" localSheetId="1">#REF!</definedName>
    <definedName name="comb1">#REF!</definedName>
    <definedName name="comb2" localSheetId="60">#REF!</definedName>
    <definedName name="comb2" localSheetId="1">#REF!</definedName>
    <definedName name="comb2">#REF!</definedName>
    <definedName name="comb3" localSheetId="60">#REF!</definedName>
    <definedName name="comb3" localSheetId="1">#REF!</definedName>
    <definedName name="comb3">#REF!</definedName>
    <definedName name="comb4" localSheetId="60">#REF!</definedName>
    <definedName name="comb4" localSheetId="1">#REF!</definedName>
    <definedName name="comb4">#REF!</definedName>
    <definedName name="COMPMEDFAM" localSheetId="60">'[1]SALARIO LEGAL'!#REF!</definedName>
    <definedName name="COMPMEDFAM" localSheetId="1">'[1]SALARIO LEGAL'!#REF!</definedName>
    <definedName name="COMPMEDFAM">'[1]SALARIO LEGAL'!#REF!</definedName>
    <definedName name="COMPRE" localSheetId="60">#REF!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60">#REF!</definedName>
    <definedName name="CONCRETO1" localSheetId="1">#REF!</definedName>
    <definedName name="CONCRETO1">#REF!</definedName>
    <definedName name="CONCRETO2" localSheetId="60">#REF!</definedName>
    <definedName name="CONCRETO2" localSheetId="1">#REF!</definedName>
    <definedName name="CONCRETO2">#REF!</definedName>
    <definedName name="CONCRETO25" localSheetId="60">#REF!</definedName>
    <definedName name="CONCRETO25" localSheetId="1">#REF!</definedName>
    <definedName name="CONCRETO25">#REF!</definedName>
    <definedName name="Concreto2500v" localSheetId="60">#REF!</definedName>
    <definedName name="Concreto2500v" localSheetId="1">#REF!</definedName>
    <definedName name="Concreto2500v">#REF!</definedName>
    <definedName name="CONCRETO3" localSheetId="60">#REF!</definedName>
    <definedName name="CONCRETO3" localSheetId="1">#REF!</definedName>
    <definedName name="CONCRETO3">#REF!</definedName>
    <definedName name="concreto5" localSheetId="60">#REF!</definedName>
    <definedName name="concreto5" localSheetId="1">#REF!</definedName>
    <definedName name="concreto5">#REF!</definedName>
    <definedName name="Concreto5500v" localSheetId="60">#REF!</definedName>
    <definedName name="Concreto5500v" localSheetId="1">#REF!</definedName>
    <definedName name="Concreto5500v">#REF!</definedName>
    <definedName name="CONCRETO6" localSheetId="60">#REF!</definedName>
    <definedName name="CONCRETO6" localSheetId="1">#REF!</definedName>
    <definedName name="CONCRETO6">#REF!</definedName>
    <definedName name="CONCRETOC" localSheetId="60">#REF!</definedName>
    <definedName name="CONCRETOC" localSheetId="1">#REF!</definedName>
    <definedName name="CONCRETOC">#REF!</definedName>
    <definedName name="concretomuro" localSheetId="60">#REF!</definedName>
    <definedName name="concretomuro" localSheetId="1">#REF!</definedName>
    <definedName name="concretomuro">#REF!</definedName>
    <definedName name="CONDI1" localSheetId="60">#REF!</definedName>
    <definedName name="CONDI1" localSheetId="1">#REF!</definedName>
    <definedName name="CONDI1">#REF!</definedName>
    <definedName name="Consultor">[61]Datos!$B$3</definedName>
    <definedName name="Contrato">[61]Datos!$B$2</definedName>
    <definedName name="CONV1" localSheetId="60">#REF!</definedName>
    <definedName name="CONV1" localSheetId="1">#REF!</definedName>
    <definedName name="CONV1">#REF!</definedName>
    <definedName name="conv2" localSheetId="60">#REF!</definedName>
    <definedName name="conv2" localSheetId="1">#REF!</definedName>
    <definedName name="conv2">#REF!</definedName>
    <definedName name="conv3" localSheetId="60">#REF!</definedName>
    <definedName name="conv3" localSheetId="1">#REF!</definedName>
    <definedName name="conv3">#REF!</definedName>
    <definedName name="conv4" localSheetId="60">#REF!</definedName>
    <definedName name="conv4" localSheetId="1">#REF!</definedName>
    <definedName name="conv4">#REF!</definedName>
    <definedName name="CONVENCION" localSheetId="60">#REF!</definedName>
    <definedName name="CONVENCION" localSheetId="1">#REF!</definedName>
    <definedName name="CONVENCION">#REF!</definedName>
    <definedName name="CONVENCIONAL" localSheetId="60">#REF!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60">#REF!</definedName>
    <definedName name="CosteoConsultoria" localSheetId="1">#REF!</definedName>
    <definedName name="CosteoConsultoria">#REF!</definedName>
    <definedName name="COSTODIRECTO" localSheetId="32">#REF!</definedName>
    <definedName name="COSTODIRECTO" localSheetId="33">#REF!</definedName>
    <definedName name="COSTODIRECTO" localSheetId="31">#REF!</definedName>
    <definedName name="COSTODIRECTO" localSheetId="30">#REF!</definedName>
    <definedName name="COSTODIRECTO" localSheetId="44">#REF!</definedName>
    <definedName name="COSTODIRECTO" localSheetId="50">#REF!</definedName>
    <definedName name="COSTODIRECTO" localSheetId="55">#REF!</definedName>
    <definedName name="COSTODIRECTO" localSheetId="60">#REF!</definedName>
    <definedName name="CostoDirectoObra">'[62]COSTEO TOTAL OBRA'!$D$7</definedName>
    <definedName name="Costopérdidas" localSheetId="60">[63]Modelo!#REF!</definedName>
    <definedName name="Costopérdidas" localSheetId="1">[63]Modelo!#REF!</definedName>
    <definedName name="Costopérdidas">[63]Modelo!#REF!</definedName>
    <definedName name="COSTOS">[64]TARIFAS!$A$1:$F$52</definedName>
    <definedName name="CotizacionARP" localSheetId="60">#REF!</definedName>
    <definedName name="CotizacionARP" localSheetId="1">#REF!</definedName>
    <definedName name="CotizacionARP">#REF!</definedName>
    <definedName name="CRIT" localSheetId="60">#REF!</definedName>
    <definedName name="CRIT" localSheetId="1">#REF!</definedName>
    <definedName name="CRIT">#REF!</definedName>
    <definedName name="Criteria_MI">[65]civ_roma!$C$803:$G$804</definedName>
    <definedName name="_xlnm.Criteria" localSheetId="60">[3]INSUMOS!#REF!</definedName>
    <definedName name="_xlnm.Criteria" localSheetId="1">[3]INSUMOS!#REF!</definedName>
    <definedName name="_xlnm.Criteria">[3]INSUMOS!#REF!</definedName>
    <definedName name="Criterios_IM" localSheetId="60">[3]INSUMOS!#REF!</definedName>
    <definedName name="Criterios_IM" localSheetId="1">[3]INSUMOS!#REF!</definedName>
    <definedName name="Criterios_IM">[3]INSUMOS!#REF!</definedName>
    <definedName name="Cronograma" localSheetId="60">[3]INSUMOS!#REF!</definedName>
    <definedName name="Cronograma" localSheetId="1">[3]INSUMOS!#REF!</definedName>
    <definedName name="Cronograma">[3]INSUMOS!#REF!</definedName>
    <definedName name="CT" localSheetId="60">'[41]CIRCUITOS CODENSA'!#REF!</definedName>
    <definedName name="CT" localSheetId="1">'[41]CIRCUITOS CODENSA'!#REF!</definedName>
    <definedName name="CT">'[41]CIRCUITOS CODENSA'!#REF!</definedName>
    <definedName name="CTA" localSheetId="32">#REF!</definedName>
    <definedName name="CTA" localSheetId="33">#REF!</definedName>
    <definedName name="CTA" localSheetId="31">#REF!</definedName>
    <definedName name="CTA" localSheetId="30">#REF!</definedName>
    <definedName name="CTA" localSheetId="44">#REF!</definedName>
    <definedName name="CTA" localSheetId="50">#REF!</definedName>
    <definedName name="CTA" localSheetId="55">#REF!</definedName>
    <definedName name="CTA" localSheetId="60">#REF!</definedName>
    <definedName name="ctipo2">'[66]Cuadr.'!$B$19</definedName>
    <definedName name="ctipo3">'[67]Cuadr.'!$B$26</definedName>
    <definedName name="CTR" localSheetId="60">'[4]7422CW00'!#REF!</definedName>
    <definedName name="CTR" localSheetId="1">'[4]7422CW00'!#REF!</definedName>
    <definedName name="CTR">'[4]7422CW00'!#REF!</definedName>
    <definedName name="CTRPAG" localSheetId="60">'[4]7422CW00'!#REF!</definedName>
    <definedName name="CTRPAG" localSheetId="1">'[4]7422CW00'!#REF!</definedName>
    <definedName name="CTRPAG">'[4]7422CW00'!#REF!</definedName>
    <definedName name="CU" localSheetId="60">'[41]CIRCUITOS CODENSA'!#REF!</definedName>
    <definedName name="CU" localSheetId="1">'[41]CIRCUITOS CODENSA'!#REF!</definedName>
    <definedName name="CU">'[41]CIRCUITOS CODENSA'!#REF!</definedName>
    <definedName name="CUAD" localSheetId="60">#REF!</definedName>
    <definedName name="CUAD" localSheetId="1">#REF!</definedName>
    <definedName name="CUAD">#REF!</definedName>
    <definedName name="cuad1" localSheetId="60">#REF!</definedName>
    <definedName name="cuad1" localSheetId="1">#REF!</definedName>
    <definedName name="cuad1">#REF!</definedName>
    <definedName name="cuad2" localSheetId="60">#REF!</definedName>
    <definedName name="cuad2" localSheetId="1">#REF!</definedName>
    <definedName name="cuad2">#REF!</definedName>
    <definedName name="cuad3" localSheetId="60">#REF!</definedName>
    <definedName name="cuad3" localSheetId="1">#REF!</definedName>
    <definedName name="cuad3">#REF!</definedName>
    <definedName name="cuad4" localSheetId="60">#REF!</definedName>
    <definedName name="cuad4" localSheetId="1">#REF!</definedName>
    <definedName name="cuad4">#REF!</definedName>
    <definedName name="CUAD5" localSheetId="60">#REF!</definedName>
    <definedName name="CUAD5" localSheetId="1">#REF!</definedName>
    <definedName name="CUAD5">#REF!</definedName>
    <definedName name="cuado" localSheetId="60">#REF!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32">#REF!</definedName>
    <definedName name="CUBS" localSheetId="33">#REF!</definedName>
    <definedName name="CUBS" localSheetId="31">#REF!</definedName>
    <definedName name="CUBS" localSheetId="30">#REF!</definedName>
    <definedName name="CUBS" localSheetId="44">#REF!</definedName>
    <definedName name="CUBS" localSheetId="50">#REF!</definedName>
    <definedName name="CUBS" localSheetId="55">#REF!</definedName>
    <definedName name="CUBS" localSheetId="60">#REF!</definedName>
    <definedName name="CUNET" hidden="1">{"via1",#N/A,TRUE,"general";"via2",#N/A,TRUE,"general";"via3",#N/A,TRUE,"general"}</definedName>
    <definedName name="cv" localSheetId="18">#REF!</definedName>
    <definedName name="cv" localSheetId="32">#REF!</definedName>
    <definedName name="cv" localSheetId="33">#REF!</definedName>
    <definedName name="cv" localSheetId="31">#REF!</definedName>
    <definedName name="cv" localSheetId="30">#REF!</definedName>
    <definedName name="cv" localSheetId="44">#REF!</definedName>
    <definedName name="cv" localSheetId="50">#REF!</definedName>
    <definedName name="cv" localSheetId="54">#REF!</definedName>
    <definedName name="cv" localSheetId="55">#REF!</definedName>
    <definedName name="cv" localSheetId="60">#REF!</definedName>
    <definedName name="cv" localSheetId="62">#REF!</definedName>
    <definedName name="cv" localSheetId="63">#REF!</definedName>
    <definedName name="cv" localSheetId="66">#REF!</definedName>
    <definedName name="cv" localSheetId="82">#REF!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60">#REF!</definedName>
    <definedName name="DA" localSheetId="1">#REF!</definedName>
    <definedName name="DA">#REF!</definedName>
    <definedName name="DADADAD" hidden="1">{#N/A,#N/A,TRUE,"CODIGO DEPENDENCIA"}</definedName>
    <definedName name="dario" localSheetId="18">'[17]GPI 526'!#REF!</definedName>
    <definedName name="dario" localSheetId="32">'[17]GPI 526'!#REF!</definedName>
    <definedName name="dario" localSheetId="33">'[17]GPI 526'!#REF!</definedName>
    <definedName name="dario" localSheetId="31">'[17]GPI 526'!#REF!</definedName>
    <definedName name="dario" localSheetId="30">'[17]GPI 526'!#REF!</definedName>
    <definedName name="dario" localSheetId="44">'[17]GPI 526'!#REF!</definedName>
    <definedName name="dario" localSheetId="50">'[17]GPI 526'!#REF!</definedName>
    <definedName name="dario" localSheetId="55">'[17]GPI 526'!#REF!</definedName>
    <definedName name="dario" localSheetId="60">'[17]GPI 526'!#REF!</definedName>
    <definedName name="dario" localSheetId="62">'[17]GPI 526'!#REF!</definedName>
    <definedName name="dario" localSheetId="66">'[17]GPI 526'!#REF!</definedName>
    <definedName name="dario" localSheetId="82">'[17]GPI 526'!#REF!</definedName>
    <definedName name="DASD" hidden="1">{"TAB1",#N/A,TRUE,"GENERAL";"TAB2",#N/A,TRUE,"GENERAL";"TAB3",#N/A,TRUE,"GENERAL";"TAB4",#N/A,TRUE,"GENERAL";"TAB5",#N/A,TRUE,"GENERAL"}</definedName>
    <definedName name="DAT" localSheetId="60">#REF!</definedName>
    <definedName name="DAT" localSheetId="1">#REF!</definedName>
    <definedName name="DAT">#REF!</definedName>
    <definedName name="Database_MI">[65]civ_roma!$C$9:$G$799</definedName>
    <definedName name="Datos" localSheetId="60">#REF!</definedName>
    <definedName name="Datos" localSheetId="1">#REF!</definedName>
    <definedName name="Datos">#REF!</definedName>
    <definedName name="dbfdfbi" hidden="1">{"TAB1",#N/A,TRUE,"GENERAL";"TAB2",#N/A,TRUE,"GENERAL";"TAB3",#N/A,TRUE,"GENERAL";"TAB4",#N/A,TRUE,"GENERAL";"TAB5",#N/A,TRUE,"GENERAL"}</definedName>
    <definedName name="Dbgcm" localSheetId="32">#REF!</definedName>
    <definedName name="Dbgcm" localSheetId="33">#REF!</definedName>
    <definedName name="Dbgcm" localSheetId="31">#REF!</definedName>
    <definedName name="Dbgcm" localSheetId="30">#REF!</definedName>
    <definedName name="Dbgcm" localSheetId="44">#REF!</definedName>
    <definedName name="Dbgcm" localSheetId="50">#REF!</definedName>
    <definedName name="Dbgcm" localSheetId="55">#REF!</definedName>
    <definedName name="Dbgcm" localSheetId="60">#REF!</definedName>
    <definedName name="Dcacm" localSheetId="32">#REF!</definedName>
    <definedName name="Dcacm" localSheetId="33">#REF!</definedName>
    <definedName name="Dcacm" localSheetId="31">#REF!</definedName>
    <definedName name="Dcacm" localSheetId="30">#REF!</definedName>
    <definedName name="Dcacm" localSheetId="44">#REF!</definedName>
    <definedName name="Dcacm" localSheetId="50">#REF!</definedName>
    <definedName name="Dcacm" localSheetId="55">#REF!</definedName>
    <definedName name="Dcacm" localSheetId="60">#REF!</definedName>
    <definedName name="DCSDCTV" hidden="1">{"via1",#N/A,TRUE,"general";"via2",#N/A,TRUE,"general";"via3",#N/A,TRUE,"general"}</definedName>
    <definedName name="dd" localSheetId="32">#REF!</definedName>
    <definedName name="dd" localSheetId="33">#REF!</definedName>
    <definedName name="dd" localSheetId="31">#REF!</definedName>
    <definedName name="dd" localSheetId="30">#REF!</definedName>
    <definedName name="dd" localSheetId="44">#REF!</definedName>
    <definedName name="dd" localSheetId="50">#REF!</definedName>
    <definedName name="dd" localSheetId="55">#REF!</definedName>
    <definedName name="dd" localSheetId="60">#REF!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60">#REF!</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18">#REF!</definedName>
    <definedName name="demanto" localSheetId="32">#REF!</definedName>
    <definedName name="demanto" localSheetId="33">#REF!</definedName>
    <definedName name="demanto" localSheetId="31">#REF!</definedName>
    <definedName name="demanto" localSheetId="30">#REF!</definedName>
    <definedName name="demanto" localSheetId="44">#REF!</definedName>
    <definedName name="demanto" localSheetId="50">#REF!</definedName>
    <definedName name="demanto" localSheetId="54">#REF!</definedName>
    <definedName name="demanto" localSheetId="55">#REF!</definedName>
    <definedName name="demanto" localSheetId="60">#REF!</definedName>
    <definedName name="demanto" localSheetId="62">#REF!</definedName>
    <definedName name="demanto" localSheetId="63">#REF!</definedName>
    <definedName name="demanto" localSheetId="66">#REF!</definedName>
    <definedName name="demanto" localSheetId="82">#REF!</definedName>
    <definedName name="Demarcación">'[10]COSTOS UNITARIOS'!$B$14</definedName>
    <definedName name="DEMOLICIONANDEN" localSheetId="60">#REF!</definedName>
    <definedName name="DEMOLICIONANDEN" localSheetId="1">#REF!</definedName>
    <definedName name="DEMOLICIONANDEN">#REF!</definedName>
    <definedName name="demolicionladrillo" localSheetId="60">#REF!</definedName>
    <definedName name="demolicionladrillo" localSheetId="1">#REF!</definedName>
    <definedName name="demolicionladrillo">#REF!</definedName>
    <definedName name="DEMOLICIONMURO" localSheetId="60">#REF!</definedName>
    <definedName name="DEMOLICIONMURO" localSheetId="1">#REF!</definedName>
    <definedName name="DEMOLICIONMURO">#REF!</definedName>
    <definedName name="demolicionpav" localSheetId="60">#REF!</definedName>
    <definedName name="demolicionpav" localSheetId="1">#REF!</definedName>
    <definedName name="demolicionpav">#REF!</definedName>
    <definedName name="Departamento" localSheetId="60">#REF!</definedName>
    <definedName name="Departamento" localSheetId="1">#REF!</definedName>
    <definedName name="Departamento">#REF!</definedName>
    <definedName name="Department" localSheetId="60">#REF!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60">[45]ITEMS!#REF!</definedName>
    <definedName name="DESC111" localSheetId="1">[45]ITEMS!#REF!</definedName>
    <definedName name="DESC111">[45]ITEMS!#REF!</definedName>
    <definedName name="DESC112" localSheetId="60">[45]ITEMS!#REF!</definedName>
    <definedName name="DESC112" localSheetId="1">[45]ITEMS!#REF!</definedName>
    <definedName name="DESC112">[45]ITEMS!#REF!</definedName>
    <definedName name="DESC113" localSheetId="60">[45]ITEMS!#REF!</definedName>
    <definedName name="DESC113" localSheetId="1">[45]ITEMS!#REF!</definedName>
    <definedName name="DESC113">[45]ITEMS!#REF!</definedName>
    <definedName name="DESC114" localSheetId="60">[45]ITEMS!#REF!</definedName>
    <definedName name="DESC114" localSheetId="1">[45]ITEMS!#REF!</definedName>
    <definedName name="DESC114">[45]ITEMS!#REF!</definedName>
    <definedName name="DESC115" localSheetId="60">[45]ITEMS!#REF!</definedName>
    <definedName name="DESC115" localSheetId="1">[45]ITEMS!#REF!</definedName>
    <definedName name="DESC115">[45]ITEMS!#REF!</definedName>
    <definedName name="DESC116" localSheetId="60">[45]ITEMS!#REF!</definedName>
    <definedName name="DESC116" localSheetId="1">[45]ITEMS!#REF!</definedName>
    <definedName name="DESC116">[45]ITEMS!#REF!</definedName>
    <definedName name="DESC117" localSheetId="60">[45]ITEMS!#REF!</definedName>
    <definedName name="DESC117" localSheetId="1">[45]ITEMS!#REF!</definedName>
    <definedName name="DESC117">[45]ITEMS!#REF!</definedName>
    <definedName name="DESC118" localSheetId="60">[45]ITEMS!#REF!</definedName>
    <definedName name="DESC118" localSheetId="1">[45]ITEMS!#REF!</definedName>
    <definedName name="DESC118">[45]ITEMS!#REF!</definedName>
    <definedName name="DESC119" localSheetId="60">[45]ITEMS!#REF!</definedName>
    <definedName name="DESC119" localSheetId="1">[45]ITEMS!#REF!</definedName>
    <definedName name="DESC119">[45]ITEMS!#REF!</definedName>
    <definedName name="DESC120" localSheetId="60">[45]ITEMS!#REF!</definedName>
    <definedName name="DESC120" localSheetId="1">[45]ITEMS!#REF!</definedName>
    <definedName name="DESC120">[45]ITEMS!#REF!</definedName>
    <definedName name="DESC121" localSheetId="60">[45]ITEMS!#REF!</definedName>
    <definedName name="DESC121" localSheetId="1">[45]ITEMS!#REF!</definedName>
    <definedName name="DESC121">[45]ITEMS!#REF!</definedName>
    <definedName name="DESC122" localSheetId="60">[45]ITEMS!#REF!</definedName>
    <definedName name="DESC122" localSheetId="1">[45]ITEMS!#REF!</definedName>
    <definedName name="DESC122">[45]ITEMS!#REF!</definedName>
    <definedName name="DESC123" localSheetId="60">[45]ITEMS!#REF!</definedName>
    <definedName name="DESC123" localSheetId="1">[45]ITEMS!#REF!</definedName>
    <definedName name="DESC123">[45]ITEMS!#REF!</definedName>
    <definedName name="DESC124" localSheetId="60">[45]ITEMS!#REF!</definedName>
    <definedName name="DESC124" localSheetId="1">[45]ITEMS!#REF!</definedName>
    <definedName name="DESC124">[45]ITEMS!#REF!</definedName>
    <definedName name="DESC125" localSheetId="60">[45]ITEMS!#REF!</definedName>
    <definedName name="DESC125" localSheetId="1">[45]ITEMS!#REF!</definedName>
    <definedName name="DESC125">[45]ITEMS!#REF!</definedName>
    <definedName name="DESC126" localSheetId="60">[45]ITEMS!#REF!</definedName>
    <definedName name="DESC126" localSheetId="1">[45]ITEMS!#REF!</definedName>
    <definedName name="DESC126">[45]ITEMS!#REF!</definedName>
    <definedName name="DESC127" localSheetId="60">[45]ITEMS!#REF!</definedName>
    <definedName name="DESC127" localSheetId="1">[45]ITEMS!#REF!</definedName>
    <definedName name="DESC127">[45]ITEMS!#REF!</definedName>
    <definedName name="DESC128" localSheetId="60">[45]ITEMS!#REF!</definedName>
    <definedName name="DESC128" localSheetId="1">[45]ITEMS!#REF!</definedName>
    <definedName name="DESC128">[45]ITEMS!#REF!</definedName>
    <definedName name="DESC129" localSheetId="60">[45]ITEMS!#REF!</definedName>
    <definedName name="DESC129" localSheetId="1">[45]ITEMS!#REF!</definedName>
    <definedName name="DESC129">[45]ITEMS!#REF!</definedName>
    <definedName name="DESC130" localSheetId="60">[45]ITEMS!#REF!</definedName>
    <definedName name="DESC130" localSheetId="1">[45]ITEMS!#REF!</definedName>
    <definedName name="DESC130">[45]ITEMS!#REF!</definedName>
    <definedName name="DESC131" localSheetId="60">[45]ITEMS!#REF!</definedName>
    <definedName name="DESC131" localSheetId="1">[45]ITEMS!#REF!</definedName>
    <definedName name="DESC131">[45]ITEMS!#REF!</definedName>
    <definedName name="DESC132" localSheetId="60">[45]ITEMS!#REF!</definedName>
    <definedName name="DESC132" localSheetId="1">[45]ITEMS!#REF!</definedName>
    <definedName name="DESC132">[45]ITEMS!#REF!</definedName>
    <definedName name="DESC133" localSheetId="60">[45]ITEMS!#REF!</definedName>
    <definedName name="DESC133" localSheetId="1">[45]ITEMS!#REF!</definedName>
    <definedName name="DESC133">[45]ITEMS!#REF!</definedName>
    <definedName name="DESC134" localSheetId="60">[45]ITEMS!#REF!</definedName>
    <definedName name="DESC134" localSheetId="1">[45]ITEMS!#REF!</definedName>
    <definedName name="DESC134">[45]ITEMS!#REF!</definedName>
    <definedName name="DESC135" localSheetId="60">[45]ITEMS!#REF!</definedName>
    <definedName name="DESC135" localSheetId="1">[45]ITEMS!#REF!</definedName>
    <definedName name="DESC135">[45]ITEMS!#REF!</definedName>
    <definedName name="DESC136" localSheetId="60">[45]ITEMS!#REF!</definedName>
    <definedName name="DESC136" localSheetId="1">[45]ITEMS!#REF!</definedName>
    <definedName name="DESC136">[45]ITEMS!#REF!</definedName>
    <definedName name="DESC137" localSheetId="60">[45]ITEMS!#REF!</definedName>
    <definedName name="DESC137" localSheetId="1">[45]ITEMS!#REF!</definedName>
    <definedName name="DESC137">[45]ITEMS!#REF!</definedName>
    <definedName name="DESC138" localSheetId="60">[45]ITEMS!#REF!</definedName>
    <definedName name="DESC138" localSheetId="1">[45]ITEMS!#REF!</definedName>
    <definedName name="DESC138">[45]ITEMS!#REF!</definedName>
    <definedName name="DESC139" localSheetId="60">[45]ITEMS!#REF!</definedName>
    <definedName name="DESC139" localSheetId="1">[45]ITEMS!#REF!</definedName>
    <definedName name="DESC139">[45]ITEMS!#REF!</definedName>
    <definedName name="DESC140" localSheetId="60">[45]ITEMS!#REF!</definedName>
    <definedName name="DESC140" localSheetId="1">[45]ITEMS!#REF!</definedName>
    <definedName name="DESC140">[45]ITEMS!#REF!</definedName>
    <definedName name="DESC141" localSheetId="60">[45]ITEMS!#REF!</definedName>
    <definedName name="DESC141" localSheetId="1">[45]ITEMS!#REF!</definedName>
    <definedName name="DESC141">[45]ITEMS!#REF!</definedName>
    <definedName name="DESC142" localSheetId="60">[45]ITEMS!#REF!</definedName>
    <definedName name="DESC142" localSheetId="1">[45]ITEMS!#REF!</definedName>
    <definedName name="DESC142">[45]ITEMS!#REF!</definedName>
    <definedName name="DESC143" localSheetId="60">[45]ITEMS!#REF!</definedName>
    <definedName name="DESC143" localSheetId="1">[45]ITEMS!#REF!</definedName>
    <definedName name="DESC143">[45]ITEMS!#REF!</definedName>
    <definedName name="DESC144" localSheetId="60">[45]ITEMS!#REF!</definedName>
    <definedName name="DESC144" localSheetId="1">[45]ITEMS!#REF!</definedName>
    <definedName name="DESC144">[45]ITEMS!#REF!</definedName>
    <definedName name="DESC145" localSheetId="60">[45]ITEMS!#REF!</definedName>
    <definedName name="DESC145" localSheetId="1">[45]ITEMS!#REF!</definedName>
    <definedName name="DESC145">[45]ITEMS!#REF!</definedName>
    <definedName name="DESC146" localSheetId="60">[45]ITEMS!#REF!</definedName>
    <definedName name="DESC146" localSheetId="1">[45]ITEMS!#REF!</definedName>
    <definedName name="DESC146">[45]ITEMS!#REF!</definedName>
    <definedName name="DESC147" localSheetId="60">[45]ITEMS!#REF!</definedName>
    <definedName name="DESC147" localSheetId="1">[45]ITEMS!#REF!</definedName>
    <definedName name="DESC147">[45]ITEMS!#REF!</definedName>
    <definedName name="DESC148" localSheetId="60">[45]ITEMS!#REF!</definedName>
    <definedName name="DESC148" localSheetId="1">[45]ITEMS!#REF!</definedName>
    <definedName name="DESC148">[45]ITEMS!#REF!</definedName>
    <definedName name="DESC149" localSheetId="60">[45]ITEMS!#REF!</definedName>
    <definedName name="DESC149" localSheetId="1">[45]ITEMS!#REF!</definedName>
    <definedName name="DESC149">[45]ITEMS!#REF!</definedName>
    <definedName name="DESC150" localSheetId="60">[45]ITEMS!#REF!</definedName>
    <definedName name="DESC150" localSheetId="1">[45]ITEMS!#REF!</definedName>
    <definedName name="DESC150">[45]ITEMS!#REF!</definedName>
    <definedName name="DESC151" localSheetId="60">[45]ITEMS!#REF!</definedName>
    <definedName name="DESC151" localSheetId="1">[45]ITEMS!#REF!</definedName>
    <definedName name="DESC151">[45]ITEMS!#REF!</definedName>
    <definedName name="DESC152" localSheetId="60">[45]ITEMS!#REF!</definedName>
    <definedName name="DESC152" localSheetId="1">[45]ITEMS!#REF!</definedName>
    <definedName name="DESC152">[45]ITEMS!#REF!</definedName>
    <definedName name="DESC153" localSheetId="60">[45]ITEMS!#REF!</definedName>
    <definedName name="DESC153" localSheetId="1">[45]ITEMS!#REF!</definedName>
    <definedName name="DESC153">[45]ITEMS!#REF!</definedName>
    <definedName name="DESC154" localSheetId="60">[45]ITEMS!#REF!</definedName>
    <definedName name="DESC154" localSheetId="1">[45]ITEMS!#REF!</definedName>
    <definedName name="DESC154">[45]ITEMS!#REF!</definedName>
    <definedName name="DESC155" localSheetId="60">[45]ITEMS!#REF!</definedName>
    <definedName name="DESC155" localSheetId="1">[45]ITEMS!#REF!</definedName>
    <definedName name="DESC155">[45]ITEMS!#REF!</definedName>
    <definedName name="DESC156" localSheetId="60">[45]ITEMS!#REF!</definedName>
    <definedName name="DESC156" localSheetId="1">[45]ITEMS!#REF!</definedName>
    <definedName name="DESC156">[45]ITEMS!#REF!</definedName>
    <definedName name="DESC157" localSheetId="60">[45]ITEMS!#REF!</definedName>
    <definedName name="DESC157" localSheetId="1">[45]ITEMS!#REF!</definedName>
    <definedName name="DESC157">[45]ITEMS!#REF!</definedName>
    <definedName name="DESC158" localSheetId="60">[45]ITEMS!#REF!</definedName>
    <definedName name="DESC158" localSheetId="1">[45]ITEMS!#REF!</definedName>
    <definedName name="DESC158">[45]ITEMS!#REF!</definedName>
    <definedName name="DESC159" localSheetId="60">[45]ITEMS!#REF!</definedName>
    <definedName name="DESC159" localSheetId="1">[45]ITEMS!#REF!</definedName>
    <definedName name="DESC159">[45]ITEMS!#REF!</definedName>
    <definedName name="DESC160" localSheetId="60">[45]ITEMS!#REF!</definedName>
    <definedName name="DESC160" localSheetId="1">[45]ITEMS!#REF!</definedName>
    <definedName name="DESC160">[45]ITEMS!#REF!</definedName>
    <definedName name="DESC161" localSheetId="60">[45]ITEMS!#REF!</definedName>
    <definedName name="DESC161" localSheetId="1">[45]ITEMS!#REF!</definedName>
    <definedName name="DESC161">[45]ITEMS!#REF!</definedName>
    <definedName name="DESC162" localSheetId="60">[45]ITEMS!#REF!</definedName>
    <definedName name="DESC162" localSheetId="1">[45]ITEMS!#REF!</definedName>
    <definedName name="DESC162">[45]ITEMS!#REF!</definedName>
    <definedName name="DESC163" localSheetId="60">[45]ITEMS!#REF!</definedName>
    <definedName name="DESC163" localSheetId="1">[45]ITEMS!#REF!</definedName>
    <definedName name="DESC163">[45]ITEMS!#REF!</definedName>
    <definedName name="DESC164" localSheetId="60">[45]ITEMS!#REF!</definedName>
    <definedName name="DESC164" localSheetId="1">[45]ITEMS!#REF!</definedName>
    <definedName name="DESC164">[45]ITEMS!#REF!</definedName>
    <definedName name="DESC165" localSheetId="60">[45]ITEMS!#REF!</definedName>
    <definedName name="DESC165" localSheetId="1">[45]ITEMS!#REF!</definedName>
    <definedName name="DESC165">[45]ITEMS!#REF!</definedName>
    <definedName name="DESC166" localSheetId="60">[45]ITEMS!#REF!</definedName>
    <definedName name="DESC166" localSheetId="1">[45]ITEMS!#REF!</definedName>
    <definedName name="DESC166">[45]ITEMS!#REF!</definedName>
    <definedName name="DESC167" localSheetId="60">[45]ITEMS!#REF!</definedName>
    <definedName name="DESC167" localSheetId="1">[45]ITEMS!#REF!</definedName>
    <definedName name="DESC167">[45]ITEMS!#REF!</definedName>
    <definedName name="DESC168" localSheetId="60">[45]ITEMS!#REF!</definedName>
    <definedName name="DESC168" localSheetId="1">[45]ITEMS!#REF!</definedName>
    <definedName name="DESC168">[45]ITEMS!#REF!</definedName>
    <definedName name="DESC169" localSheetId="60">[45]ITEMS!#REF!</definedName>
    <definedName name="DESC169" localSheetId="1">[45]ITEMS!#REF!</definedName>
    <definedName name="DESC169">[45]ITEMS!#REF!</definedName>
    <definedName name="DESC170" localSheetId="60">[45]ITEMS!#REF!</definedName>
    <definedName name="DESC170" localSheetId="1">[45]ITEMS!#REF!</definedName>
    <definedName name="DESC170">[45]ITEMS!#REF!</definedName>
    <definedName name="DESC171" localSheetId="60">[45]ITEMS!#REF!</definedName>
    <definedName name="DESC171" localSheetId="1">[45]ITEMS!#REF!</definedName>
    <definedName name="DESC171">[45]ITEMS!#REF!</definedName>
    <definedName name="DESC172" localSheetId="60">[45]ITEMS!#REF!</definedName>
    <definedName name="DESC172" localSheetId="1">[45]ITEMS!#REF!</definedName>
    <definedName name="DESC172">[45]ITEMS!#REF!</definedName>
    <definedName name="DESC173" localSheetId="60">[45]ITEMS!#REF!</definedName>
    <definedName name="DESC173" localSheetId="1">[45]ITEMS!#REF!</definedName>
    <definedName name="DESC173">[45]ITEMS!#REF!</definedName>
    <definedName name="DESC174" localSheetId="60">[45]ITEMS!#REF!</definedName>
    <definedName name="DESC174" localSheetId="1">[45]ITEMS!#REF!</definedName>
    <definedName name="DESC174">[45]ITEMS!#REF!</definedName>
    <definedName name="DESC175" localSheetId="60">[45]ITEMS!#REF!</definedName>
    <definedName name="DESC175" localSheetId="1">[45]ITEMS!#REF!</definedName>
    <definedName name="DESC175">[45]ITEMS!#REF!</definedName>
    <definedName name="DESC176" localSheetId="60">[45]ITEMS!#REF!</definedName>
    <definedName name="DESC176" localSheetId="1">[45]ITEMS!#REF!</definedName>
    <definedName name="DESC176">[45]ITEMS!#REF!</definedName>
    <definedName name="DESC177" localSheetId="60">[45]ITEMS!#REF!</definedName>
    <definedName name="DESC177" localSheetId="1">[45]ITEMS!#REF!</definedName>
    <definedName name="DESC177">[45]ITEMS!#REF!</definedName>
    <definedName name="DESC178" localSheetId="60">[45]ITEMS!#REF!</definedName>
    <definedName name="DESC178" localSheetId="1">[45]ITEMS!#REF!</definedName>
    <definedName name="DESC178">[45]ITEMS!#REF!</definedName>
    <definedName name="DESC179" localSheetId="60">[45]ITEMS!#REF!</definedName>
    <definedName name="DESC179" localSheetId="1">[45]ITEMS!#REF!</definedName>
    <definedName name="DESC179">[45]ITEMS!#REF!</definedName>
    <definedName name="DESC180" localSheetId="60">[45]ITEMS!#REF!</definedName>
    <definedName name="DESC180" localSheetId="1">[45]ITEMS!#REF!</definedName>
    <definedName name="DESC180">[45]ITEMS!#REF!</definedName>
    <definedName name="DESC181" localSheetId="60">[45]ITEMS!#REF!</definedName>
    <definedName name="DESC181" localSheetId="1">[45]ITEMS!#REF!</definedName>
    <definedName name="DESC181">[45]ITEMS!#REF!</definedName>
    <definedName name="DESC182" localSheetId="60">[45]ITEMS!#REF!</definedName>
    <definedName name="DESC182" localSheetId="1">[45]ITEMS!#REF!</definedName>
    <definedName name="DESC182">[45]ITEMS!#REF!</definedName>
    <definedName name="DESC183" localSheetId="60">[45]ITEMS!#REF!</definedName>
    <definedName name="DESC183" localSheetId="1">[45]ITEMS!#REF!</definedName>
    <definedName name="DESC183">[45]ITEMS!#REF!</definedName>
    <definedName name="DESC184" localSheetId="60">[45]ITEMS!#REF!</definedName>
    <definedName name="DESC184" localSheetId="1">[45]ITEMS!#REF!</definedName>
    <definedName name="DESC184">[45]ITEMS!#REF!</definedName>
    <definedName name="DESC185" localSheetId="60">[45]ITEMS!#REF!</definedName>
    <definedName name="DESC185" localSheetId="1">[45]ITEMS!#REF!</definedName>
    <definedName name="DESC185">[45]ITEMS!#REF!</definedName>
    <definedName name="DESC186" localSheetId="60">[45]ITEMS!#REF!</definedName>
    <definedName name="DESC186" localSheetId="1">[45]ITEMS!#REF!</definedName>
    <definedName name="DESC186">[45]ITEMS!#REF!</definedName>
    <definedName name="DESC187" localSheetId="60">[45]ITEMS!#REF!</definedName>
    <definedName name="DESC187" localSheetId="1">[45]ITEMS!#REF!</definedName>
    <definedName name="DESC187">[45]ITEMS!#REF!</definedName>
    <definedName name="DESC188" localSheetId="60">[45]ITEMS!#REF!</definedName>
    <definedName name="DESC188" localSheetId="1">[45]ITEMS!#REF!</definedName>
    <definedName name="DESC188">[45]ITEMS!#REF!</definedName>
    <definedName name="DESC189" localSheetId="60">[45]ITEMS!#REF!</definedName>
    <definedName name="DESC189" localSheetId="1">[45]ITEMS!#REF!</definedName>
    <definedName name="DESC189">[45]ITEMS!#REF!</definedName>
    <definedName name="DESC190" localSheetId="60">[45]ITEMS!#REF!</definedName>
    <definedName name="DESC190" localSheetId="1">[45]ITEMS!#REF!</definedName>
    <definedName name="DESC190">[45]ITEMS!#REF!</definedName>
    <definedName name="DESC191" localSheetId="60">[45]ITEMS!#REF!</definedName>
    <definedName name="DESC191" localSheetId="1">[45]ITEMS!#REF!</definedName>
    <definedName name="DESC191">[45]ITEMS!#REF!</definedName>
    <definedName name="DESC192" localSheetId="60">[45]ITEMS!#REF!</definedName>
    <definedName name="DESC192" localSheetId="1">[45]ITEMS!#REF!</definedName>
    <definedName name="DESC192">[45]ITEMS!#REF!</definedName>
    <definedName name="DESC193" localSheetId="60">[45]ITEMS!#REF!</definedName>
    <definedName name="DESC193" localSheetId="1">[45]ITEMS!#REF!</definedName>
    <definedName name="DESC193">[45]ITEMS!#REF!</definedName>
    <definedName name="DESC194" localSheetId="60">[45]ITEMS!#REF!</definedName>
    <definedName name="DESC194" localSheetId="1">[45]ITEMS!#REF!</definedName>
    <definedName name="DESC194">[45]ITEMS!#REF!</definedName>
    <definedName name="DESC195" localSheetId="60">[45]ITEMS!#REF!</definedName>
    <definedName name="DESC195" localSheetId="1">[45]ITEMS!#REF!</definedName>
    <definedName name="DESC195">[45]ITEMS!#REF!</definedName>
    <definedName name="DESC196" localSheetId="60">[45]ITEMS!#REF!</definedName>
    <definedName name="DESC196" localSheetId="1">[45]ITEMS!#REF!</definedName>
    <definedName name="DESC196">[45]ITEMS!#REF!</definedName>
    <definedName name="DESC197" localSheetId="60">[45]ITEMS!#REF!</definedName>
    <definedName name="DESC197" localSheetId="1">[45]ITEMS!#REF!</definedName>
    <definedName name="DESC197">[45]ITEMS!#REF!</definedName>
    <definedName name="DESC198" localSheetId="60">[45]ITEMS!#REF!</definedName>
    <definedName name="DESC198" localSheetId="1">[45]ITEMS!#REF!</definedName>
    <definedName name="DESC198">[45]ITEMS!#REF!</definedName>
    <definedName name="DESC199" localSheetId="60">[45]ITEMS!#REF!</definedName>
    <definedName name="DESC199" localSheetId="1">[45]ITEMS!#REF!</definedName>
    <definedName name="DESC199">[45]ITEMS!#REF!</definedName>
    <definedName name="DESC200" localSheetId="60">[45]ITEMS!#REF!</definedName>
    <definedName name="DESC200" localSheetId="1">[45]ITEMS!#REF!</definedName>
    <definedName name="DESC200">[45]ITEMS!#REF!</definedName>
    <definedName name="DESC201" localSheetId="60">[45]ITEMS!#REF!</definedName>
    <definedName name="DESC201" localSheetId="1">[45]ITEMS!#REF!</definedName>
    <definedName name="DESC201">[45]ITEMS!#REF!</definedName>
    <definedName name="DESC202" localSheetId="60">[45]ITEMS!#REF!</definedName>
    <definedName name="DESC202" localSheetId="1">[45]ITEMS!#REF!</definedName>
    <definedName name="DESC202">[45]ITEMS!#REF!</definedName>
    <definedName name="DESC203" localSheetId="60">[45]ITEMS!#REF!</definedName>
    <definedName name="DESC203" localSheetId="1">[45]ITEMS!#REF!</definedName>
    <definedName name="DESC203">[45]ITEMS!#REF!</definedName>
    <definedName name="DESC204" localSheetId="60">[45]ITEMS!#REF!</definedName>
    <definedName name="DESC204" localSheetId="1">[45]ITEMS!#REF!</definedName>
    <definedName name="DESC204">[45]ITEMS!#REF!</definedName>
    <definedName name="DESC205" localSheetId="60">[45]ITEMS!#REF!</definedName>
    <definedName name="DESC205" localSheetId="1">[45]ITEMS!#REF!</definedName>
    <definedName name="DESC205">[45]ITEMS!#REF!</definedName>
    <definedName name="DESC206" localSheetId="60">[45]ITEMS!#REF!</definedName>
    <definedName name="DESC206" localSheetId="1">[45]ITEMS!#REF!</definedName>
    <definedName name="DESC206">[45]ITEMS!#REF!</definedName>
    <definedName name="DESC521">[70]ITEMS!$B$522</definedName>
    <definedName name="DESCAP" localSheetId="60">#REF!</definedName>
    <definedName name="DESCAP" localSheetId="1">#REF!</definedName>
    <definedName name="DESCAP">#REF!</definedName>
    <definedName name="descapote" localSheetId="60">#REF!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60">'[71]1,01'!#REF!</definedName>
    <definedName name="DESCUENTOS" localSheetId="1">'[71]1,01'!#REF!</definedName>
    <definedName name="DESCUENTOS">'[71]1,01'!#REF!</definedName>
    <definedName name="DESCUENTOSS" localSheetId="60">'[72]1,01'!#REF!</definedName>
    <definedName name="DESCUENTOSS" localSheetId="1">'[72]1,01'!#REF!</definedName>
    <definedName name="DESCUENTOSS">'[72]1,01'!#REF!</definedName>
    <definedName name="DESCUNMI" localSheetId="60">#REF!</definedName>
    <definedName name="DESCUNMI" localSheetId="1">#REF!</definedName>
    <definedName name="DESCUNMI">#REF!</definedName>
    <definedName name="DEST_ART" localSheetId="60">#REF!</definedName>
    <definedName name="DEST_ART" localSheetId="1">#REF!</definedName>
    <definedName name="DEST_ART">#REF!</definedName>
    <definedName name="DESTCOD" localSheetId="60">'[4]7422CW00'!#REF!</definedName>
    <definedName name="DESTCOD" localSheetId="1">'[4]7422CW00'!#REF!</definedName>
    <definedName name="DESTCOD">'[4]7422CW00'!#REF!</definedName>
    <definedName name="DESTFG" localSheetId="60">'[4]7422CW00'!#REF!</definedName>
    <definedName name="DESTFG" localSheetId="1">'[4]7422CW00'!#REF!</definedName>
    <definedName name="DESTFG">'[4]7422CW00'!#REF!</definedName>
    <definedName name="DestinoConsultoria" localSheetId="60">#REF!</definedName>
    <definedName name="DestinoConsultoria" localSheetId="1">#REF!</definedName>
    <definedName name="DestinoConsultoria">#REF!</definedName>
    <definedName name="DestinoObra" localSheetId="60">#REF!</definedName>
    <definedName name="DestinoObra" localSheetId="1">#REF!</definedName>
    <definedName name="DestinoObra">#REF!</definedName>
    <definedName name="DESTQTY" localSheetId="60">'[4]7422CW00'!#REF!</definedName>
    <definedName name="DESTQTY" localSheetId="1">'[4]7422CW00'!#REF!</definedName>
    <definedName name="DESTQTY">'[4]7422CW00'!#REF!</definedName>
    <definedName name="DETAIL" localSheetId="60">#REF!</definedName>
    <definedName name="DETAIL" localSheetId="1">#REF!</definedName>
    <definedName name="DETAIL">#REF!</definedName>
    <definedName name="DEX" localSheetId="32">#REF!</definedName>
    <definedName name="DEX" localSheetId="33">#REF!</definedName>
    <definedName name="DEX" localSheetId="31">#REF!</definedName>
    <definedName name="DEX" localSheetId="30">#REF!</definedName>
    <definedName name="DEX" localSheetId="44">#REF!</definedName>
    <definedName name="DEX" localSheetId="50">#REF!</definedName>
    <definedName name="DEX" localSheetId="55">#REF!</definedName>
    <definedName name="DEX" localSheetId="60">#REF!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60">[24]Insumos!#REF!</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60">#REF!</definedName>
    <definedName name="DIC" localSheetId="1">#REF!</definedName>
    <definedName name="DIC">#REF!</definedName>
    <definedName name="DifConsultoriaFM" localSheetId="60">#REF!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60">[45]APU!#REF!</definedName>
    <definedName name="DIRECTO111" localSheetId="1">[45]APU!#REF!</definedName>
    <definedName name="DIRECTO111">[45]APU!#REF!</definedName>
    <definedName name="DIRECTO112" localSheetId="60">[45]APU!#REF!</definedName>
    <definedName name="DIRECTO112" localSheetId="1">[45]APU!#REF!</definedName>
    <definedName name="DIRECTO112">[45]APU!#REF!</definedName>
    <definedName name="DIRECTO113" localSheetId="60">[45]APU!#REF!</definedName>
    <definedName name="DIRECTO113" localSheetId="1">[45]APU!#REF!</definedName>
    <definedName name="DIRECTO113">[45]APU!#REF!</definedName>
    <definedName name="DIRECTO114" localSheetId="60">[45]APU!#REF!</definedName>
    <definedName name="DIRECTO114" localSheetId="1">[45]APU!#REF!</definedName>
    <definedName name="DIRECTO114">[45]APU!#REF!</definedName>
    <definedName name="DIRECTO115" localSheetId="60">[45]APU!#REF!</definedName>
    <definedName name="DIRECTO115" localSheetId="1">[45]APU!#REF!</definedName>
    <definedName name="DIRECTO115">[45]APU!#REF!</definedName>
    <definedName name="DIRECTO116" localSheetId="60">[45]APU!#REF!</definedName>
    <definedName name="DIRECTO116" localSheetId="1">[45]APU!#REF!</definedName>
    <definedName name="DIRECTO116">[45]APU!#REF!</definedName>
    <definedName name="DIRECTO117" localSheetId="60">[45]APU!#REF!</definedName>
    <definedName name="DIRECTO117" localSheetId="1">[45]APU!#REF!</definedName>
    <definedName name="DIRECTO117">[45]APU!#REF!</definedName>
    <definedName name="DIRECTO118" localSheetId="60">[45]APU!#REF!</definedName>
    <definedName name="DIRECTO118" localSheetId="1">[45]APU!#REF!</definedName>
    <definedName name="DIRECTO118">[45]APU!#REF!</definedName>
    <definedName name="DIRECTO119" localSheetId="60">[45]APU!#REF!</definedName>
    <definedName name="DIRECTO119" localSheetId="1">[45]APU!#REF!</definedName>
    <definedName name="DIRECTO119">[45]APU!#REF!</definedName>
    <definedName name="DIRECTO12">[73]APU!$U$803</definedName>
    <definedName name="DIRECTO120" localSheetId="60">[45]APU!#REF!</definedName>
    <definedName name="DIRECTO120" localSheetId="1">[45]APU!#REF!</definedName>
    <definedName name="DIRECTO120">[45]APU!#REF!</definedName>
    <definedName name="DIRECTO121" localSheetId="60">[45]APU!#REF!</definedName>
    <definedName name="DIRECTO121" localSheetId="1">[45]APU!#REF!</definedName>
    <definedName name="DIRECTO121">[45]APU!#REF!</definedName>
    <definedName name="DIRECTO122" localSheetId="60">[45]APU!#REF!</definedName>
    <definedName name="DIRECTO122" localSheetId="1">[45]APU!#REF!</definedName>
    <definedName name="DIRECTO122">[45]APU!#REF!</definedName>
    <definedName name="DIRECTO123" localSheetId="60">[45]APU!#REF!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60">[45]APU!#REF!</definedName>
    <definedName name="DIRECTO135" localSheetId="1">[45]APU!#REF!</definedName>
    <definedName name="DIRECTO135">[45]APU!#REF!</definedName>
    <definedName name="DIRECTO136" localSheetId="60">[45]APU!#REF!</definedName>
    <definedName name="DIRECTO136" localSheetId="1">[45]APU!#REF!</definedName>
    <definedName name="DIRECTO136">[45]APU!#REF!</definedName>
    <definedName name="DIRECTO137" localSheetId="60">[45]APU!#REF!</definedName>
    <definedName name="DIRECTO137" localSheetId="1">[45]APU!#REF!</definedName>
    <definedName name="DIRECTO137">[45]APU!#REF!</definedName>
    <definedName name="DIRECTO138" localSheetId="60">[45]APU!#REF!</definedName>
    <definedName name="DIRECTO138" localSheetId="1">[45]APU!#REF!</definedName>
    <definedName name="DIRECTO138">[45]APU!#REF!</definedName>
    <definedName name="DIRECTO139" localSheetId="60">[45]APU!#REF!</definedName>
    <definedName name="DIRECTO139" localSheetId="1">[45]APU!#REF!</definedName>
    <definedName name="DIRECTO139">[45]APU!#REF!</definedName>
    <definedName name="DIRECTO14">[73]APU!$U$925</definedName>
    <definedName name="DIRECTO140" localSheetId="60">[45]APU!#REF!</definedName>
    <definedName name="DIRECTO140" localSheetId="1">[45]APU!#REF!</definedName>
    <definedName name="DIRECTO140">[45]APU!#REF!</definedName>
    <definedName name="DIRECTO141" localSheetId="60">[45]APU!#REF!</definedName>
    <definedName name="DIRECTO141" localSheetId="1">[45]APU!#REF!</definedName>
    <definedName name="DIRECTO141">[45]APU!#REF!</definedName>
    <definedName name="DIRECTO142" localSheetId="60">[45]APU!#REF!</definedName>
    <definedName name="DIRECTO142" localSheetId="1">[45]APU!#REF!</definedName>
    <definedName name="DIRECTO142">[45]APU!#REF!</definedName>
    <definedName name="DIRECTO143" localSheetId="60">[45]APU!#REF!</definedName>
    <definedName name="DIRECTO143" localSheetId="1">[45]APU!#REF!</definedName>
    <definedName name="DIRECTO143">[45]APU!#REF!</definedName>
    <definedName name="DIRECTO144" localSheetId="60">[45]APU!#REF!</definedName>
    <definedName name="DIRECTO144" localSheetId="1">[45]APU!#REF!</definedName>
    <definedName name="DIRECTO144">[45]APU!#REF!</definedName>
    <definedName name="DIRECTO145" localSheetId="60">[45]APU!#REF!</definedName>
    <definedName name="DIRECTO145" localSheetId="1">[45]APU!#REF!</definedName>
    <definedName name="DIRECTO145">[45]APU!#REF!</definedName>
    <definedName name="DIRECTO146" localSheetId="60">[45]APU!#REF!</definedName>
    <definedName name="DIRECTO146" localSheetId="1">[45]APU!#REF!</definedName>
    <definedName name="DIRECTO146">[45]APU!#REF!</definedName>
    <definedName name="DIRECTO147" localSheetId="60">[45]APU!#REF!</definedName>
    <definedName name="DIRECTO147" localSheetId="1">[45]APU!#REF!</definedName>
    <definedName name="DIRECTO147">[45]APU!#REF!</definedName>
    <definedName name="DIRECTO148" localSheetId="60">[45]APU!#REF!</definedName>
    <definedName name="DIRECTO148" localSheetId="1">[45]APU!#REF!</definedName>
    <definedName name="DIRECTO148">[45]APU!#REF!</definedName>
    <definedName name="DIRECTO149" localSheetId="60">[45]APU!#REF!</definedName>
    <definedName name="DIRECTO149" localSheetId="1">[45]APU!#REF!</definedName>
    <definedName name="DIRECTO149">[45]APU!#REF!</definedName>
    <definedName name="DIRECTO15">[73]APU!$U$986</definedName>
    <definedName name="DIRECTO150" localSheetId="60">[45]APU!#REF!</definedName>
    <definedName name="DIRECTO150" localSheetId="1">[45]APU!#REF!</definedName>
    <definedName name="DIRECTO150">[45]APU!#REF!</definedName>
    <definedName name="DIRECTO151" localSheetId="60">[45]APU!#REF!</definedName>
    <definedName name="DIRECTO151" localSheetId="1">[45]APU!#REF!</definedName>
    <definedName name="DIRECTO151">[45]APU!#REF!</definedName>
    <definedName name="DIRECTO152" localSheetId="60">[45]APU!#REF!</definedName>
    <definedName name="DIRECTO152" localSheetId="1">[45]APU!#REF!</definedName>
    <definedName name="DIRECTO152">[45]APU!#REF!</definedName>
    <definedName name="DIRECTO153" localSheetId="60">[45]APU!#REF!</definedName>
    <definedName name="DIRECTO153" localSheetId="1">[45]APU!#REF!</definedName>
    <definedName name="DIRECTO153">[45]APU!#REF!</definedName>
    <definedName name="DIRECTO154" localSheetId="60">[45]APU!#REF!</definedName>
    <definedName name="DIRECTO154" localSheetId="1">[45]APU!#REF!</definedName>
    <definedName name="DIRECTO154">[45]APU!#REF!</definedName>
    <definedName name="DIRECTO155" localSheetId="60">[45]APU!#REF!</definedName>
    <definedName name="DIRECTO155" localSheetId="1">[45]APU!#REF!</definedName>
    <definedName name="DIRECTO155">[45]APU!#REF!</definedName>
    <definedName name="DIRECTO156" localSheetId="60">[45]APU!#REF!</definedName>
    <definedName name="DIRECTO156" localSheetId="1">[45]APU!#REF!</definedName>
    <definedName name="DIRECTO156">[45]APU!#REF!</definedName>
    <definedName name="DIRECTO157" localSheetId="60">[45]APU!#REF!</definedName>
    <definedName name="DIRECTO157" localSheetId="1">[45]APU!#REF!</definedName>
    <definedName name="DIRECTO157">[45]APU!#REF!</definedName>
    <definedName name="DIRECTO158" localSheetId="60">[45]APU!#REF!</definedName>
    <definedName name="DIRECTO158" localSheetId="1">[45]APU!#REF!</definedName>
    <definedName name="DIRECTO158">[45]APU!#REF!</definedName>
    <definedName name="DIRECTO159" localSheetId="60">[45]APU!#REF!</definedName>
    <definedName name="DIRECTO159" localSheetId="1">[45]APU!#REF!</definedName>
    <definedName name="DIRECTO159">[45]APU!#REF!</definedName>
    <definedName name="DIRECTO16">[73]APU!$U$1047</definedName>
    <definedName name="DIRECTO160" localSheetId="60">[45]APU!#REF!</definedName>
    <definedName name="DIRECTO160" localSheetId="1">[45]APU!#REF!</definedName>
    <definedName name="DIRECTO160">[45]APU!#REF!</definedName>
    <definedName name="DIRECTO161" localSheetId="60">[45]APU!#REF!</definedName>
    <definedName name="DIRECTO161" localSheetId="1">[45]APU!#REF!</definedName>
    <definedName name="DIRECTO161">[45]APU!#REF!</definedName>
    <definedName name="DIRECTO162" localSheetId="60">[45]APU!#REF!</definedName>
    <definedName name="DIRECTO162" localSheetId="1">[45]APU!#REF!</definedName>
    <definedName name="DIRECTO162">[45]APU!#REF!</definedName>
    <definedName name="DIRECTO163" localSheetId="60">[45]APU!#REF!</definedName>
    <definedName name="DIRECTO163" localSheetId="1">[45]APU!#REF!</definedName>
    <definedName name="DIRECTO163">[45]APU!#REF!</definedName>
    <definedName name="DIRECTO164" localSheetId="60">[45]APU!#REF!</definedName>
    <definedName name="DIRECTO164" localSheetId="1">[45]APU!#REF!</definedName>
    <definedName name="DIRECTO164">[45]APU!#REF!</definedName>
    <definedName name="DIRECTO165" localSheetId="60">[45]APU!#REF!</definedName>
    <definedName name="DIRECTO165" localSheetId="1">[45]APU!#REF!</definedName>
    <definedName name="DIRECTO165">[45]APU!#REF!</definedName>
    <definedName name="DIRECTO166" localSheetId="60">[45]APU!#REF!</definedName>
    <definedName name="DIRECTO166" localSheetId="1">[45]APU!#REF!</definedName>
    <definedName name="DIRECTO166">[45]APU!#REF!</definedName>
    <definedName name="DIRECTO167" localSheetId="60">[45]APU!#REF!</definedName>
    <definedName name="DIRECTO167" localSheetId="1">[45]APU!#REF!</definedName>
    <definedName name="DIRECTO167">[45]APU!#REF!</definedName>
    <definedName name="DIRECTO168" localSheetId="60">[45]APU!#REF!</definedName>
    <definedName name="DIRECTO168" localSheetId="1">[45]APU!#REF!</definedName>
    <definedName name="DIRECTO168">[45]APU!#REF!</definedName>
    <definedName name="DIRECTO169" localSheetId="60">[45]APU!#REF!</definedName>
    <definedName name="DIRECTO169" localSheetId="1">[45]APU!#REF!</definedName>
    <definedName name="DIRECTO169">[45]APU!#REF!</definedName>
    <definedName name="DIRECTO17">[73]APU!$U$1108</definedName>
    <definedName name="DIRECTO170" localSheetId="60">[45]APU!#REF!</definedName>
    <definedName name="DIRECTO170" localSheetId="1">[45]APU!#REF!</definedName>
    <definedName name="DIRECTO170">[45]APU!#REF!</definedName>
    <definedName name="DIRECTO171" localSheetId="60">[45]APU!#REF!</definedName>
    <definedName name="DIRECTO171" localSheetId="1">[45]APU!#REF!</definedName>
    <definedName name="DIRECTO171">[45]APU!#REF!</definedName>
    <definedName name="DIRECTO172" localSheetId="60">[45]APU!#REF!</definedName>
    <definedName name="DIRECTO172" localSheetId="1">[45]APU!#REF!</definedName>
    <definedName name="DIRECTO172">[45]APU!#REF!</definedName>
    <definedName name="DIRECTO173" localSheetId="60">[45]APU!#REF!</definedName>
    <definedName name="DIRECTO173" localSheetId="1">[45]APU!#REF!</definedName>
    <definedName name="DIRECTO173">[45]APU!#REF!</definedName>
    <definedName name="DIRECTO174" localSheetId="60">[45]APU!#REF!</definedName>
    <definedName name="DIRECTO174" localSheetId="1">[45]APU!#REF!</definedName>
    <definedName name="DIRECTO174">[45]APU!#REF!</definedName>
    <definedName name="DIRECTO175" localSheetId="60">[45]APU!#REF!</definedName>
    <definedName name="DIRECTO175" localSheetId="1">[45]APU!#REF!</definedName>
    <definedName name="DIRECTO175">[45]APU!#REF!</definedName>
    <definedName name="DIRECTO176" localSheetId="60">[45]APU!#REF!</definedName>
    <definedName name="DIRECTO176" localSheetId="1">[45]APU!#REF!</definedName>
    <definedName name="DIRECTO176">[45]APU!#REF!</definedName>
    <definedName name="DIRECTO177" localSheetId="60">[45]APU!#REF!</definedName>
    <definedName name="DIRECTO177" localSheetId="1">[45]APU!#REF!</definedName>
    <definedName name="DIRECTO177">[45]APU!#REF!</definedName>
    <definedName name="DIRECTO178" localSheetId="60">[45]APU!#REF!</definedName>
    <definedName name="DIRECTO178" localSheetId="1">[45]APU!#REF!</definedName>
    <definedName name="DIRECTO178">[45]APU!#REF!</definedName>
    <definedName name="DIRECTO179" localSheetId="60">[45]APU!#REF!</definedName>
    <definedName name="DIRECTO179" localSheetId="1">[45]APU!#REF!</definedName>
    <definedName name="DIRECTO179">[45]APU!#REF!</definedName>
    <definedName name="DIRECTO18">[73]APU!$U$1169</definedName>
    <definedName name="DIRECTO180" localSheetId="60">[45]APU!#REF!</definedName>
    <definedName name="DIRECTO180" localSheetId="1">[45]APU!#REF!</definedName>
    <definedName name="DIRECTO180">[45]APU!#REF!</definedName>
    <definedName name="DIRECTO181" localSheetId="60">[45]APU!#REF!</definedName>
    <definedName name="DIRECTO181" localSheetId="1">[45]APU!#REF!</definedName>
    <definedName name="DIRECTO181">[45]APU!#REF!</definedName>
    <definedName name="DIRECTO182" localSheetId="60">[45]APU!#REF!</definedName>
    <definedName name="DIRECTO182" localSheetId="1">[45]APU!#REF!</definedName>
    <definedName name="DIRECTO182">[45]APU!#REF!</definedName>
    <definedName name="DIRECTO183" localSheetId="60">[45]APU!#REF!</definedName>
    <definedName name="DIRECTO183" localSheetId="1">[45]APU!#REF!</definedName>
    <definedName name="DIRECTO183">[45]APU!#REF!</definedName>
    <definedName name="DIRECTO184" localSheetId="60">[45]APU!#REF!</definedName>
    <definedName name="DIRECTO184" localSheetId="1">[45]APU!#REF!</definedName>
    <definedName name="DIRECTO184">[45]APU!#REF!</definedName>
    <definedName name="DIRECTO185" localSheetId="60">[45]APU!#REF!</definedName>
    <definedName name="DIRECTO185" localSheetId="1">[45]APU!#REF!</definedName>
    <definedName name="DIRECTO185">[45]APU!#REF!</definedName>
    <definedName name="DIRECTO186" localSheetId="60">[45]APU!#REF!</definedName>
    <definedName name="DIRECTO186" localSheetId="1">[45]APU!#REF!</definedName>
    <definedName name="DIRECTO186">[45]APU!#REF!</definedName>
    <definedName name="DIRECTO187" localSheetId="60">[45]APU!#REF!</definedName>
    <definedName name="DIRECTO187" localSheetId="1">[45]APU!#REF!</definedName>
    <definedName name="DIRECTO187">[45]APU!#REF!</definedName>
    <definedName name="DIRECTO188" localSheetId="60">[45]APU!#REF!</definedName>
    <definedName name="DIRECTO188" localSheetId="1">[45]APU!#REF!</definedName>
    <definedName name="DIRECTO188">[45]APU!#REF!</definedName>
    <definedName name="DIRECTO189" localSheetId="60">[45]APU!#REF!</definedName>
    <definedName name="DIRECTO189" localSheetId="1">[45]APU!#REF!</definedName>
    <definedName name="DIRECTO189">[45]APU!#REF!</definedName>
    <definedName name="DIRECTO190" localSheetId="60">[45]APU!#REF!</definedName>
    <definedName name="DIRECTO190" localSheetId="1">[45]APU!#REF!</definedName>
    <definedName name="DIRECTO190">[45]APU!#REF!</definedName>
    <definedName name="DIRECTO191" localSheetId="60">[45]APU!#REF!</definedName>
    <definedName name="DIRECTO191" localSheetId="1">[45]APU!#REF!</definedName>
    <definedName name="DIRECTO191">[45]APU!#REF!</definedName>
    <definedName name="DIRECTO192" localSheetId="60">[45]APU!#REF!</definedName>
    <definedName name="DIRECTO192" localSheetId="1">[45]APU!#REF!</definedName>
    <definedName name="DIRECTO192">[45]APU!#REF!</definedName>
    <definedName name="DIRECTO193" localSheetId="60">[45]APU!#REF!</definedName>
    <definedName name="DIRECTO193" localSheetId="1">[45]APU!#REF!</definedName>
    <definedName name="DIRECTO193">[45]APU!#REF!</definedName>
    <definedName name="DIRECTO194" localSheetId="60">[45]APU!#REF!</definedName>
    <definedName name="DIRECTO194" localSheetId="1">[45]APU!#REF!</definedName>
    <definedName name="DIRECTO194">[45]APU!#REF!</definedName>
    <definedName name="DIRECTO195" localSheetId="60">[45]APU!#REF!</definedName>
    <definedName name="DIRECTO195" localSheetId="1">[45]APU!#REF!</definedName>
    <definedName name="DIRECTO195">[45]APU!#REF!</definedName>
    <definedName name="DIRECTO196" localSheetId="60">[45]APU!#REF!</definedName>
    <definedName name="DIRECTO196" localSheetId="1">[45]APU!#REF!</definedName>
    <definedName name="DIRECTO196">[45]APU!#REF!</definedName>
    <definedName name="DIRECTO197" localSheetId="60">[45]APU!#REF!</definedName>
    <definedName name="DIRECTO197" localSheetId="1">[45]APU!#REF!</definedName>
    <definedName name="DIRECTO197">[45]APU!#REF!</definedName>
    <definedName name="DIRECTO198" localSheetId="60">[45]APU!#REF!</definedName>
    <definedName name="DIRECTO198" localSheetId="1">[45]APU!#REF!</definedName>
    <definedName name="DIRECTO198">[45]APU!#REF!</definedName>
    <definedName name="DIRECTO199" localSheetId="60">[45]APU!#REF!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60">[45]APU!#REF!</definedName>
    <definedName name="DIRECTO200" localSheetId="1">[45]APU!#REF!</definedName>
    <definedName name="DIRECTO200">[45]APU!#REF!</definedName>
    <definedName name="DIRECTO201" localSheetId="60">[45]APU!#REF!</definedName>
    <definedName name="DIRECTO201" localSheetId="1">[45]APU!#REF!</definedName>
    <definedName name="DIRECTO201">[45]APU!#REF!</definedName>
    <definedName name="DIRECTO202" localSheetId="60">[45]APU!#REF!</definedName>
    <definedName name="DIRECTO202" localSheetId="1">[45]APU!#REF!</definedName>
    <definedName name="DIRECTO202">[45]APU!#REF!</definedName>
    <definedName name="DIRECTO203" localSheetId="60">[45]APU!#REF!</definedName>
    <definedName name="DIRECTO203" localSheetId="1">[45]APU!#REF!</definedName>
    <definedName name="DIRECTO203">[45]APU!#REF!</definedName>
    <definedName name="DIRECTO204" localSheetId="60">[45]APU!#REF!</definedName>
    <definedName name="DIRECTO204" localSheetId="1">[45]APU!#REF!</definedName>
    <definedName name="DIRECTO204">[45]APU!#REF!</definedName>
    <definedName name="DIRECTO205" localSheetId="60">[45]APU!#REF!</definedName>
    <definedName name="DIRECTO205" localSheetId="1">[45]APU!#REF!</definedName>
    <definedName name="DIRECTO205">[45]APU!#REF!</definedName>
    <definedName name="DIRECTO206" localSheetId="60">[45]APU!#REF!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60">#REF!</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60">#REF!</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60">#REF!</definedName>
    <definedName name="DOL" localSheetId="1">#REF!</definedName>
    <definedName name="DOL">#REF!</definedName>
    <definedName name="DOLLAR" localSheetId="60">#REF!</definedName>
    <definedName name="DOLLAR" localSheetId="1">#REF!</definedName>
    <definedName name="DOLLAR">#REF!</definedName>
    <definedName name="dos" localSheetId="60">#REF!</definedName>
    <definedName name="dos" localSheetId="1">#REF!</definedName>
    <definedName name="dos">#REF!</definedName>
    <definedName name="DOT" localSheetId="60">#REF!</definedName>
    <definedName name="DOT" localSheetId="1">#REF!</definedName>
    <definedName name="DOT">#REF!</definedName>
    <definedName name="DOTACIO" localSheetId="60">#REF!</definedName>
    <definedName name="DOTACIO" localSheetId="1">#REF!</definedName>
    <definedName name="DOTACIO">#REF!</definedName>
    <definedName name="DOTACION" localSheetId="60">#REF!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32">#REF!</definedName>
    <definedName name="Dsbcm" localSheetId="33">#REF!</definedName>
    <definedName name="Dsbcm" localSheetId="31">#REF!</definedName>
    <definedName name="Dsbcm" localSheetId="30">#REF!</definedName>
    <definedName name="Dsbcm" localSheetId="44">#REF!</definedName>
    <definedName name="Dsbcm" localSheetId="50">#REF!</definedName>
    <definedName name="Dsbcm" localSheetId="55">#REF!</definedName>
    <definedName name="Dsbcm" localSheetId="60">#REF!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60">#REF!</definedName>
    <definedName name="DTBASICOS" localSheetId="1">#REF!</definedName>
    <definedName name="DTBASICOS">#REF!</definedName>
    <definedName name="dtrhj" hidden="1">{"via1",#N/A,TRUE,"general";"via2",#N/A,TRUE,"general";"via3",#N/A,TRUE,"general"}</definedName>
    <definedName name="Duitama" localSheetId="60">#REF!</definedName>
    <definedName name="Duitama" localSheetId="1">#REF!</definedName>
    <definedName name="Duitama">#REF!</definedName>
    <definedName name="DURACION" localSheetId="60">#REF!</definedName>
    <definedName name="DURACION" localSheetId="1">#REF!</definedName>
    <definedName name="DURACION">#REF!</definedName>
    <definedName name="DuracionMeses" localSheetId="60">#REF!</definedName>
    <definedName name="DuracionMeses" localSheetId="1">#REF!</definedName>
    <definedName name="DuracionMeses">#REF!</definedName>
    <definedName name="DuracionSemanas" localSheetId="60">#REF!</definedName>
    <definedName name="DuracionSemanas" localSheetId="1">#REF!</definedName>
    <definedName name="DuracionSemanas">#REF!</definedName>
    <definedName name="dxfgg" hidden="1">{"via1",#N/A,TRUE,"general";"via2",#N/A,TRUE,"general";"via3",#N/A,TRUE,"general"}</definedName>
    <definedName name="e" localSheetId="60">#REF!</definedName>
    <definedName name="e" localSheetId="1">#REF!</definedName>
    <definedName name="e">#REF!</definedName>
    <definedName name="E_03" localSheetId="60">#REF!</definedName>
    <definedName name="E_03" localSheetId="1">#REF!</definedName>
    <definedName name="E_03">#REF!</definedName>
    <definedName name="e3e33" hidden="1">{"via1",#N/A,TRUE,"general";"via2",#N/A,TRUE,"general";"via3",#N/A,TRUE,"general"}</definedName>
    <definedName name="e3sdafsdaff" localSheetId="60">[74]SAL_BPX!#REF!</definedName>
    <definedName name="e3sdafsdaff" localSheetId="1">[74]SAL_BPX!#REF!</definedName>
    <definedName name="e3sdafsdaff">[74]SAL_BPX!#REF!</definedName>
    <definedName name="EDC" localSheetId="60">#REF!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18">#REF!</definedName>
    <definedName name="emanto" localSheetId="32">#REF!</definedName>
    <definedName name="emanto" localSheetId="33">#REF!</definedName>
    <definedName name="emanto" localSheetId="31">#REF!</definedName>
    <definedName name="emanto" localSheetId="30">#REF!</definedName>
    <definedName name="emanto" localSheetId="44">#REF!</definedName>
    <definedName name="emanto" localSheetId="50">#REF!</definedName>
    <definedName name="emanto" localSheetId="54">#REF!</definedName>
    <definedName name="emanto" localSheetId="55">#REF!</definedName>
    <definedName name="emanto" localSheetId="60">#REF!</definedName>
    <definedName name="emanto" localSheetId="62">#REF!</definedName>
    <definedName name="emanto" localSheetId="63">#REF!</definedName>
    <definedName name="emanto" localSheetId="66">#REF!</definedName>
    <definedName name="emanto" localSheetId="82">#REF!</definedName>
    <definedName name="eme">[0]!ERR</definedName>
    <definedName name="EMPLEADO" localSheetId="60">#REF!</definedName>
    <definedName name="EMPLEADO" localSheetId="1">#REF!</definedName>
    <definedName name="EMPLEADO">#REF!</definedName>
    <definedName name="ENE" localSheetId="60">#REF!</definedName>
    <definedName name="ENE" localSheetId="1">#REF!</definedName>
    <definedName name="ENE">#REF!</definedName>
    <definedName name="Ensayos" localSheetId="60">#REF!</definedName>
    <definedName name="Ensayos" localSheetId="1">#REF!</definedName>
    <definedName name="Ensayos">#REF!</definedName>
    <definedName name="ENSAYOSLAB">'[76]Formato Presupuesto Consultoria'!$Z$1139:$AC$1267</definedName>
    <definedName name="ENTRADASP" localSheetId="32">#REF!</definedName>
    <definedName name="ENTRADASP" localSheetId="33">#REF!</definedName>
    <definedName name="ENTRADASP" localSheetId="31">#REF!</definedName>
    <definedName name="ENTRADASP" localSheetId="30">#REF!</definedName>
    <definedName name="ENTRADASP" localSheetId="44">#REF!</definedName>
    <definedName name="ENTRADASP" localSheetId="50">#REF!</definedName>
    <definedName name="ENTRADASP" localSheetId="55">#REF!</definedName>
    <definedName name="ENTRADASP" localSheetId="60">#REF!</definedName>
    <definedName name="EQUI">[77]EQUIPO!$B$2:$B$36</definedName>
    <definedName name="EQUIP111" localSheetId="60">[45]APU!#REF!</definedName>
    <definedName name="EQUIP111" localSheetId="1">[45]APU!#REF!</definedName>
    <definedName name="EQUIP111">[45]APU!#REF!</definedName>
    <definedName name="EQUIP112" localSheetId="60">[45]APU!#REF!</definedName>
    <definedName name="EQUIP112" localSheetId="1">[45]APU!#REF!</definedName>
    <definedName name="EQUIP112">[45]APU!#REF!</definedName>
    <definedName name="EQUIP113" localSheetId="60">[45]APU!#REF!</definedName>
    <definedName name="EQUIP113" localSheetId="1">[45]APU!#REF!</definedName>
    <definedName name="EQUIP113">[45]APU!#REF!</definedName>
    <definedName name="EQUIP114" localSheetId="60">[45]APU!#REF!</definedName>
    <definedName name="EQUIP114" localSheetId="1">[45]APU!#REF!</definedName>
    <definedName name="EQUIP114">[45]APU!#REF!</definedName>
    <definedName name="EQUIP115" localSheetId="60">[45]APU!#REF!</definedName>
    <definedName name="EQUIP115" localSheetId="1">[45]APU!#REF!</definedName>
    <definedName name="EQUIP115">[45]APU!#REF!</definedName>
    <definedName name="EQUIP116" localSheetId="60">[45]APU!#REF!</definedName>
    <definedName name="EQUIP116" localSheetId="1">[45]APU!#REF!</definedName>
    <definedName name="EQUIP116">[45]APU!#REF!</definedName>
    <definedName name="EQUIP117" localSheetId="60">[45]APU!#REF!</definedName>
    <definedName name="EQUIP117" localSheetId="1">[45]APU!#REF!</definedName>
    <definedName name="EQUIP117">[45]APU!#REF!</definedName>
    <definedName name="EQUIP118" localSheetId="60">[45]APU!#REF!</definedName>
    <definedName name="EQUIP118" localSheetId="1">[45]APU!#REF!</definedName>
    <definedName name="EQUIP118">[45]APU!#REF!</definedName>
    <definedName name="EQUIP119" localSheetId="60">[45]APU!#REF!</definedName>
    <definedName name="EQUIP119" localSheetId="1">[45]APU!#REF!</definedName>
    <definedName name="EQUIP119">[45]APU!#REF!</definedName>
    <definedName name="EQUIP120" localSheetId="60">[45]APU!#REF!</definedName>
    <definedName name="EQUIP120" localSheetId="1">[45]APU!#REF!</definedName>
    <definedName name="EQUIP120">[45]APU!#REF!</definedName>
    <definedName name="EQUIP121" localSheetId="60">[45]APU!#REF!</definedName>
    <definedName name="EQUIP121" localSheetId="1">[45]APU!#REF!</definedName>
    <definedName name="EQUIP121">[45]APU!#REF!</definedName>
    <definedName name="EQUIP122" localSheetId="60">[45]APU!#REF!</definedName>
    <definedName name="EQUIP122" localSheetId="1">[45]APU!#REF!</definedName>
    <definedName name="EQUIP122">[45]APU!#REF!</definedName>
    <definedName name="EQUIP123" localSheetId="60">[45]APU!#REF!</definedName>
    <definedName name="EQUIP123" localSheetId="1">[45]APU!#REF!</definedName>
    <definedName name="EQUIP123">[45]APU!#REF!</definedName>
    <definedName name="EQUIP124" localSheetId="60">[45]APU!#REF!</definedName>
    <definedName name="EQUIP124" localSheetId="1">[45]APU!#REF!</definedName>
    <definedName name="EQUIP124">[45]APU!#REF!</definedName>
    <definedName name="EQUIP125" localSheetId="60">[45]APU!#REF!</definedName>
    <definedName name="EQUIP125" localSheetId="1">[45]APU!#REF!</definedName>
    <definedName name="EQUIP125">[45]APU!#REF!</definedName>
    <definedName name="EQUIP126" localSheetId="60">[45]APU!#REF!</definedName>
    <definedName name="EQUIP126" localSheetId="1">[45]APU!#REF!</definedName>
    <definedName name="EQUIP126">[45]APU!#REF!</definedName>
    <definedName name="EQUIP127" localSheetId="60">[45]APU!#REF!</definedName>
    <definedName name="EQUIP127" localSheetId="1">[45]APU!#REF!</definedName>
    <definedName name="EQUIP127">[45]APU!#REF!</definedName>
    <definedName name="EQUIP128" localSheetId="60">[45]APU!#REF!</definedName>
    <definedName name="EQUIP128" localSheetId="1">[45]APU!#REF!</definedName>
    <definedName name="EQUIP128">[45]APU!#REF!</definedName>
    <definedName name="EQUIP129" localSheetId="60">[45]APU!#REF!</definedName>
    <definedName name="EQUIP129" localSheetId="1">[45]APU!#REF!</definedName>
    <definedName name="EQUIP129">[45]APU!#REF!</definedName>
    <definedName name="EQUIP130" localSheetId="60">[45]APU!#REF!</definedName>
    <definedName name="EQUIP130" localSheetId="1">[45]APU!#REF!</definedName>
    <definedName name="EQUIP130">[45]APU!#REF!</definedName>
    <definedName name="EQUIP131" localSheetId="60">[45]APU!#REF!</definedName>
    <definedName name="EQUIP131" localSheetId="1">[45]APU!#REF!</definedName>
    <definedName name="EQUIP131">[45]APU!#REF!</definedName>
    <definedName name="EQUIP132" localSheetId="60">[45]APU!#REF!</definedName>
    <definedName name="EQUIP132" localSheetId="1">[45]APU!#REF!</definedName>
    <definedName name="EQUIP132">[45]APU!#REF!</definedName>
    <definedName name="EQUIP133" localSheetId="60">[45]APU!#REF!</definedName>
    <definedName name="EQUIP133" localSheetId="1">[45]APU!#REF!</definedName>
    <definedName name="EQUIP133">[45]APU!#REF!</definedName>
    <definedName name="EQUIP134" localSheetId="60">[45]APU!#REF!</definedName>
    <definedName name="EQUIP134" localSheetId="1">[45]APU!#REF!</definedName>
    <definedName name="EQUIP134">[45]APU!#REF!</definedName>
    <definedName name="EQUIP135" localSheetId="60">[45]APU!#REF!</definedName>
    <definedName name="EQUIP135" localSheetId="1">[45]APU!#REF!</definedName>
    <definedName name="EQUIP135">[45]APU!#REF!</definedName>
    <definedName name="EQUIP136" localSheetId="60">[45]APU!#REF!</definedName>
    <definedName name="EQUIP136" localSheetId="1">[45]APU!#REF!</definedName>
    <definedName name="EQUIP136">[45]APU!#REF!</definedName>
    <definedName name="EQUIP137" localSheetId="60">[45]APU!#REF!</definedName>
    <definedName name="EQUIP137" localSheetId="1">[45]APU!#REF!</definedName>
    <definedName name="EQUIP137">[45]APU!#REF!</definedName>
    <definedName name="EQUIP138" localSheetId="60">[45]APU!#REF!</definedName>
    <definedName name="EQUIP138" localSheetId="1">[45]APU!#REF!</definedName>
    <definedName name="EQUIP138">[45]APU!#REF!</definedName>
    <definedName name="EQUIP139" localSheetId="60">[45]APU!#REF!</definedName>
    <definedName name="EQUIP139" localSheetId="1">[45]APU!#REF!</definedName>
    <definedName name="EQUIP139">[45]APU!#REF!</definedName>
    <definedName name="EQUIP140" localSheetId="60">[45]APU!#REF!</definedName>
    <definedName name="EQUIP140" localSheetId="1">[45]APU!#REF!</definedName>
    <definedName name="EQUIP140">[45]APU!#REF!</definedName>
    <definedName name="EQUIP141" localSheetId="60">[45]APU!#REF!</definedName>
    <definedName name="EQUIP141" localSheetId="1">[45]APU!#REF!</definedName>
    <definedName name="EQUIP141">[45]APU!#REF!</definedName>
    <definedName name="EQUIP142" localSheetId="60">[45]APU!#REF!</definedName>
    <definedName name="EQUIP142" localSheetId="1">[45]APU!#REF!</definedName>
    <definedName name="EQUIP142">[45]APU!#REF!</definedName>
    <definedName name="EQUIP143" localSheetId="60">[45]APU!#REF!</definedName>
    <definedName name="EQUIP143" localSheetId="1">[45]APU!#REF!</definedName>
    <definedName name="EQUIP143">[45]APU!#REF!</definedName>
    <definedName name="EQUIP144" localSheetId="60">[45]APU!#REF!</definedName>
    <definedName name="EQUIP144" localSheetId="1">[45]APU!#REF!</definedName>
    <definedName name="EQUIP144">[45]APU!#REF!</definedName>
    <definedName name="EQUIP145" localSheetId="60">[45]APU!#REF!</definedName>
    <definedName name="EQUIP145" localSheetId="1">[45]APU!#REF!</definedName>
    <definedName name="EQUIP145">[45]APU!#REF!</definedName>
    <definedName name="EQUIP146" localSheetId="60">[45]APU!#REF!</definedName>
    <definedName name="EQUIP146" localSheetId="1">[45]APU!#REF!</definedName>
    <definedName name="EQUIP146">[45]APU!#REF!</definedName>
    <definedName name="EQUIP147" localSheetId="60">[45]APU!#REF!</definedName>
    <definedName name="EQUIP147" localSheetId="1">[45]APU!#REF!</definedName>
    <definedName name="EQUIP147">[45]APU!#REF!</definedName>
    <definedName name="EQUIP148" localSheetId="60">[45]APU!#REF!</definedName>
    <definedName name="EQUIP148" localSheetId="1">[45]APU!#REF!</definedName>
    <definedName name="EQUIP148">[45]APU!#REF!</definedName>
    <definedName name="EQUIP149" localSheetId="60">[45]APU!#REF!</definedName>
    <definedName name="EQUIP149" localSheetId="1">[45]APU!#REF!</definedName>
    <definedName name="EQUIP149">[45]APU!#REF!</definedName>
    <definedName name="EQUIP150" localSheetId="60">[45]APU!#REF!</definedName>
    <definedName name="EQUIP150" localSheetId="1">[45]APU!#REF!</definedName>
    <definedName name="EQUIP150">[45]APU!#REF!</definedName>
    <definedName name="EQUIP151" localSheetId="60">[45]APU!#REF!</definedName>
    <definedName name="EQUIP151" localSheetId="1">[45]APU!#REF!</definedName>
    <definedName name="EQUIP151">[45]APU!#REF!</definedName>
    <definedName name="EQUIP152" localSheetId="60">[45]APU!#REF!</definedName>
    <definedName name="EQUIP152" localSheetId="1">[45]APU!#REF!</definedName>
    <definedName name="EQUIP152">[45]APU!#REF!</definedName>
    <definedName name="EQUIP153" localSheetId="60">[45]APU!#REF!</definedName>
    <definedName name="EQUIP153" localSheetId="1">[45]APU!#REF!</definedName>
    <definedName name="EQUIP153">[45]APU!#REF!</definedName>
    <definedName name="EQUIP154" localSheetId="60">[45]APU!#REF!</definedName>
    <definedName name="EQUIP154" localSheetId="1">[45]APU!#REF!</definedName>
    <definedName name="EQUIP154">[45]APU!#REF!</definedName>
    <definedName name="EQUIP155" localSheetId="60">[45]APU!#REF!</definedName>
    <definedName name="EQUIP155" localSheetId="1">[45]APU!#REF!</definedName>
    <definedName name="EQUIP155">[45]APU!#REF!</definedName>
    <definedName name="EQUIP156" localSheetId="60">[45]APU!#REF!</definedName>
    <definedName name="EQUIP156" localSheetId="1">[45]APU!#REF!</definedName>
    <definedName name="EQUIP156">[45]APU!#REF!</definedName>
    <definedName name="EQUIP157" localSheetId="60">[45]APU!#REF!</definedName>
    <definedName name="EQUIP157" localSheetId="1">[45]APU!#REF!</definedName>
    <definedName name="EQUIP157">[45]APU!#REF!</definedName>
    <definedName name="EQUIP158" localSheetId="60">[45]APU!#REF!</definedName>
    <definedName name="EQUIP158" localSheetId="1">[45]APU!#REF!</definedName>
    <definedName name="EQUIP158">[45]APU!#REF!</definedName>
    <definedName name="EQUIP159" localSheetId="60">[45]APU!#REF!</definedName>
    <definedName name="EQUIP159" localSheetId="1">[45]APU!#REF!</definedName>
    <definedName name="EQUIP159">[45]APU!#REF!</definedName>
    <definedName name="EQUIP160" localSheetId="60">[45]APU!#REF!</definedName>
    <definedName name="EQUIP160" localSheetId="1">[45]APU!#REF!</definedName>
    <definedName name="EQUIP160">[45]APU!#REF!</definedName>
    <definedName name="EQUIP161" localSheetId="60">[45]APU!#REF!</definedName>
    <definedName name="EQUIP161" localSheetId="1">[45]APU!#REF!</definedName>
    <definedName name="EQUIP161">[45]APU!#REF!</definedName>
    <definedName name="EQUIP162" localSheetId="60">[45]APU!#REF!</definedName>
    <definedName name="EQUIP162" localSheetId="1">[45]APU!#REF!</definedName>
    <definedName name="EQUIP162">[45]APU!#REF!</definedName>
    <definedName name="EQUIP163" localSheetId="60">[45]APU!#REF!</definedName>
    <definedName name="EQUIP163" localSheetId="1">[45]APU!#REF!</definedName>
    <definedName name="EQUIP163">[45]APU!#REF!</definedName>
    <definedName name="EQUIP164" localSheetId="60">[45]APU!#REF!</definedName>
    <definedName name="EQUIP164" localSheetId="1">[45]APU!#REF!</definedName>
    <definedName name="EQUIP164">[45]APU!#REF!</definedName>
    <definedName name="EQUIP165" localSheetId="60">[45]APU!#REF!</definedName>
    <definedName name="EQUIP165" localSheetId="1">[45]APU!#REF!</definedName>
    <definedName name="EQUIP165">[45]APU!#REF!</definedName>
    <definedName name="EQUIP166" localSheetId="60">[45]APU!#REF!</definedName>
    <definedName name="EQUIP166" localSheetId="1">[45]APU!#REF!</definedName>
    <definedName name="EQUIP166">[45]APU!#REF!</definedName>
    <definedName name="EQUIP167" localSheetId="60">[45]APU!#REF!</definedName>
    <definedName name="EQUIP167" localSheetId="1">[45]APU!#REF!</definedName>
    <definedName name="EQUIP167">[45]APU!#REF!</definedName>
    <definedName name="EQUIP168" localSheetId="60">[45]APU!#REF!</definedName>
    <definedName name="EQUIP168" localSheetId="1">[45]APU!#REF!</definedName>
    <definedName name="EQUIP168">[45]APU!#REF!</definedName>
    <definedName name="EQUIP169" localSheetId="60">[45]APU!#REF!</definedName>
    <definedName name="EQUIP169" localSheetId="1">[45]APU!#REF!</definedName>
    <definedName name="EQUIP169">[45]APU!#REF!</definedName>
    <definedName name="EQUIP170" localSheetId="60">[45]APU!#REF!</definedName>
    <definedName name="EQUIP170" localSheetId="1">[45]APU!#REF!</definedName>
    <definedName name="EQUIP170">[45]APU!#REF!</definedName>
    <definedName name="EQUIP171" localSheetId="60">[45]APU!#REF!</definedName>
    <definedName name="EQUIP171" localSheetId="1">[45]APU!#REF!</definedName>
    <definedName name="EQUIP171">[45]APU!#REF!</definedName>
    <definedName name="EQUIP172" localSheetId="60">[45]APU!#REF!</definedName>
    <definedName name="EQUIP172" localSheetId="1">[45]APU!#REF!</definedName>
    <definedName name="EQUIP172">[45]APU!#REF!</definedName>
    <definedName name="EQUIP173" localSheetId="60">[45]APU!#REF!</definedName>
    <definedName name="EQUIP173" localSheetId="1">[45]APU!#REF!</definedName>
    <definedName name="EQUIP173">[45]APU!#REF!</definedName>
    <definedName name="EQUIP174" localSheetId="60">[45]APU!#REF!</definedName>
    <definedName name="EQUIP174" localSheetId="1">[45]APU!#REF!</definedName>
    <definedName name="EQUIP174">[45]APU!#REF!</definedName>
    <definedName name="EQUIP175" localSheetId="60">[45]APU!#REF!</definedName>
    <definedName name="EQUIP175" localSheetId="1">[45]APU!#REF!</definedName>
    <definedName name="EQUIP175">[45]APU!#REF!</definedName>
    <definedName name="EQUIP176" localSheetId="60">[45]APU!#REF!</definedName>
    <definedName name="EQUIP176" localSheetId="1">[45]APU!#REF!</definedName>
    <definedName name="EQUIP176">[45]APU!#REF!</definedName>
    <definedName name="EQUIP177" localSheetId="60">[45]APU!#REF!</definedName>
    <definedName name="EQUIP177" localSheetId="1">[45]APU!#REF!</definedName>
    <definedName name="EQUIP177">[45]APU!#REF!</definedName>
    <definedName name="EQUIP178" localSheetId="60">[45]APU!#REF!</definedName>
    <definedName name="EQUIP178" localSheetId="1">[45]APU!#REF!</definedName>
    <definedName name="EQUIP178">[45]APU!#REF!</definedName>
    <definedName name="EQUIP179" localSheetId="60">[45]APU!#REF!</definedName>
    <definedName name="EQUIP179" localSheetId="1">[45]APU!#REF!</definedName>
    <definedName name="EQUIP179">[45]APU!#REF!</definedName>
    <definedName name="EQUIP180" localSheetId="60">[45]APU!#REF!</definedName>
    <definedName name="EQUIP180" localSheetId="1">[45]APU!#REF!</definedName>
    <definedName name="EQUIP180">[45]APU!#REF!</definedName>
    <definedName name="EQUIP181" localSheetId="60">[45]APU!#REF!</definedName>
    <definedName name="EQUIP181" localSheetId="1">[45]APU!#REF!</definedName>
    <definedName name="EQUIP181">[45]APU!#REF!</definedName>
    <definedName name="EQUIP182" localSheetId="60">[45]APU!#REF!</definedName>
    <definedName name="EQUIP182" localSheetId="1">[45]APU!#REF!</definedName>
    <definedName name="EQUIP182">[45]APU!#REF!</definedName>
    <definedName name="EQUIP183" localSheetId="60">[45]APU!#REF!</definedName>
    <definedName name="EQUIP183" localSheetId="1">[45]APU!#REF!</definedName>
    <definedName name="EQUIP183">[45]APU!#REF!</definedName>
    <definedName name="EQUIP184" localSheetId="60">[45]APU!#REF!</definedName>
    <definedName name="EQUIP184" localSheetId="1">[45]APU!#REF!</definedName>
    <definedName name="EQUIP184">[45]APU!#REF!</definedName>
    <definedName name="EQUIP185" localSheetId="60">[45]APU!#REF!</definedName>
    <definedName name="EQUIP185" localSheetId="1">[45]APU!#REF!</definedName>
    <definedName name="EQUIP185">[45]APU!#REF!</definedName>
    <definedName name="EQUIP186" localSheetId="60">[45]APU!#REF!</definedName>
    <definedName name="EQUIP186" localSheetId="1">[45]APU!#REF!</definedName>
    <definedName name="EQUIP186">[45]APU!#REF!</definedName>
    <definedName name="EQUIP187" localSheetId="60">[45]APU!#REF!</definedName>
    <definedName name="EQUIP187" localSheetId="1">[45]APU!#REF!</definedName>
    <definedName name="EQUIP187">[45]APU!#REF!</definedName>
    <definedName name="EQUIP188" localSheetId="60">[45]APU!#REF!</definedName>
    <definedName name="EQUIP188" localSheetId="1">[45]APU!#REF!</definedName>
    <definedName name="EQUIP188">[45]APU!#REF!</definedName>
    <definedName name="EQUIP189" localSheetId="60">[45]APU!#REF!</definedName>
    <definedName name="EQUIP189" localSheetId="1">[45]APU!#REF!</definedName>
    <definedName name="EQUIP189">[45]APU!#REF!</definedName>
    <definedName name="EQUIP190" localSheetId="60">[45]APU!#REF!</definedName>
    <definedName name="EQUIP190" localSheetId="1">[45]APU!#REF!</definedName>
    <definedName name="EQUIP190">[45]APU!#REF!</definedName>
    <definedName name="EQUIP191" localSheetId="60">[45]APU!#REF!</definedName>
    <definedName name="EQUIP191" localSheetId="1">[45]APU!#REF!</definedName>
    <definedName name="EQUIP191">[45]APU!#REF!</definedName>
    <definedName name="EQUIP192" localSheetId="60">[45]APU!#REF!</definedName>
    <definedName name="EQUIP192" localSheetId="1">[45]APU!#REF!</definedName>
    <definedName name="EQUIP192">[45]APU!#REF!</definedName>
    <definedName name="EQUIP193" localSheetId="60">[45]APU!#REF!</definedName>
    <definedName name="EQUIP193" localSheetId="1">[45]APU!#REF!</definedName>
    <definedName name="EQUIP193">[45]APU!#REF!</definedName>
    <definedName name="EQUIP194" localSheetId="60">[45]APU!#REF!</definedName>
    <definedName name="EQUIP194" localSheetId="1">[45]APU!#REF!</definedName>
    <definedName name="EQUIP194">[45]APU!#REF!</definedName>
    <definedName name="EQUIP195" localSheetId="60">[45]APU!#REF!</definedName>
    <definedName name="EQUIP195" localSheetId="1">[45]APU!#REF!</definedName>
    <definedName name="EQUIP195">[45]APU!#REF!</definedName>
    <definedName name="EQUIP196" localSheetId="60">[45]APU!#REF!</definedName>
    <definedName name="EQUIP196" localSheetId="1">[45]APU!#REF!</definedName>
    <definedName name="EQUIP196">[45]APU!#REF!</definedName>
    <definedName name="EQUIP197" localSheetId="60">[45]APU!#REF!</definedName>
    <definedName name="EQUIP197" localSheetId="1">[45]APU!#REF!</definedName>
    <definedName name="EQUIP197">[45]APU!#REF!</definedName>
    <definedName name="EQUIP198" localSheetId="60">[45]APU!#REF!</definedName>
    <definedName name="EQUIP198" localSheetId="1">[45]APU!#REF!</definedName>
    <definedName name="EQUIP198">[45]APU!#REF!</definedName>
    <definedName name="EQUIP199" localSheetId="60">[45]APU!#REF!</definedName>
    <definedName name="EQUIP199" localSheetId="1">[45]APU!#REF!</definedName>
    <definedName name="EQUIP199">[45]APU!#REF!</definedName>
    <definedName name="EQUIP200" localSheetId="60">[45]APU!#REF!</definedName>
    <definedName name="EQUIP200" localSheetId="1">[45]APU!#REF!</definedName>
    <definedName name="EQUIP200">[45]APU!#REF!</definedName>
    <definedName name="EQUIP201" localSheetId="60">[45]APU!#REF!</definedName>
    <definedName name="EQUIP201" localSheetId="1">[45]APU!#REF!</definedName>
    <definedName name="EQUIP201">[45]APU!#REF!</definedName>
    <definedName name="EQUIP202" localSheetId="60">[45]APU!#REF!</definedName>
    <definedName name="EQUIP202" localSheetId="1">[45]APU!#REF!</definedName>
    <definedName name="EQUIP202">[45]APU!#REF!</definedName>
    <definedName name="EQUIP203" localSheetId="60">[45]APU!#REF!</definedName>
    <definedName name="EQUIP203" localSheetId="1">[45]APU!#REF!</definedName>
    <definedName name="EQUIP203">[45]APU!#REF!</definedName>
    <definedName name="EQUIP204" localSheetId="60">[45]APU!#REF!</definedName>
    <definedName name="EQUIP204" localSheetId="1">[45]APU!#REF!</definedName>
    <definedName name="EQUIP204">[45]APU!#REF!</definedName>
    <definedName name="EQUIP205" localSheetId="60">[45]APU!#REF!</definedName>
    <definedName name="EQUIP205" localSheetId="1">[45]APU!#REF!</definedName>
    <definedName name="EQUIP205">[45]APU!#REF!</definedName>
    <definedName name="EQUIP206" localSheetId="60">[45]APU!#REF!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60">#REF!</definedName>
    <definedName name="equiposyherramientas" localSheetId="1">#REF!</definedName>
    <definedName name="equiposyherramientas">#REF!</definedName>
    <definedName name="eqw" hidden="1">{"via1",#N/A,TRUE,"general";"via2",#N/A,TRUE,"general";"via3",#N/A,TRUE,"general"}</definedName>
    <definedName name="ERE_ART" localSheetId="60">#REF!</definedName>
    <definedName name="ERE_ART" localSheetId="1">#REF!</definedName>
    <definedName name="ERE_ART">#REF!</definedName>
    <definedName name="EREE" localSheetId="60">#REF!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60">#REF!</definedName>
    <definedName name="ERROR" localSheetId="1">#REF!</definedName>
    <definedName name="ERROR">#REF!</definedName>
    <definedName name="ERROR1" localSheetId="60">#REF!</definedName>
    <definedName name="ERROR1" localSheetId="1">#REF!</definedName>
    <definedName name="ERROR1">#REF!</definedName>
    <definedName name="ERROR2" localSheetId="60">#REF!</definedName>
    <definedName name="ERROR2" localSheetId="1">#REF!</definedName>
    <definedName name="ERROR2">#REF!</definedName>
    <definedName name="ERROR3" localSheetId="60">[79]TARIF2002!#REF!</definedName>
    <definedName name="ERROR3" localSheetId="1">[79]TARIF2002!#REF!</definedName>
    <definedName name="ERROR3">[79]TARIF2002!#REF!</definedName>
    <definedName name="ERROR5" localSheetId="60">[79]TARIF2002!#REF!</definedName>
    <definedName name="ERROR5" localSheetId="1">[79]TARIF2002!#REF!</definedName>
    <definedName name="ERROR5">[79]TARIF2002!#REF!</definedName>
    <definedName name="ERRORE" localSheetId="60">#REF!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60">IF([56]!LG=9,[56]!FES,"")</definedName>
    <definedName name="ESC" localSheetId="1">IF([56]!LG=9,[56]!FES,"")</definedName>
    <definedName name="ESC">IF([56]!LG=9,[56]!FES,"")</definedName>
    <definedName name="escalafonconvencional" localSheetId="60">#REF!</definedName>
    <definedName name="escalafonconvencional" localSheetId="1">#REF!</definedName>
    <definedName name="escalafonconvencional">#REF!</definedName>
    <definedName name="ESP" localSheetId="60">#REF!</definedName>
    <definedName name="ESP" localSheetId="1">#REF!</definedName>
    <definedName name="ESP">#REF!</definedName>
    <definedName name="ESPECIFICACION" localSheetId="32">#REF!</definedName>
    <definedName name="ESPECIFICACION" localSheetId="33">#REF!</definedName>
    <definedName name="ESPECIFICACION" localSheetId="31">#REF!</definedName>
    <definedName name="ESPECIFICACION" localSheetId="30">#REF!</definedName>
    <definedName name="ESPECIFICACION" localSheetId="44">#REF!</definedName>
    <definedName name="ESPECIFICACION" localSheetId="50">#REF!</definedName>
    <definedName name="ESPECIFICACION" localSheetId="55">#REF!</definedName>
    <definedName name="ESPECIFICACION" localSheetId="60">#REF!</definedName>
    <definedName name="Especificación" localSheetId="32">#REF!</definedName>
    <definedName name="Especificación" localSheetId="33">#REF!</definedName>
    <definedName name="Especificación" localSheetId="31">#REF!</definedName>
    <definedName name="Especificación" localSheetId="30">#REF!</definedName>
    <definedName name="Especificación" localSheetId="44">#REF!</definedName>
    <definedName name="Especificación" localSheetId="50">#REF!</definedName>
    <definedName name="Especificación" localSheetId="55">#REF!</definedName>
    <definedName name="Especificación" localSheetId="60">#REF!</definedName>
    <definedName name="espejo" localSheetId="60">[24]Insumos!#REF!</definedName>
    <definedName name="espejo" localSheetId="1">[24]Insumos!#REF!</definedName>
    <definedName name="espejo">[24]Insumos!#REF!</definedName>
    <definedName name="EST10A" localSheetId="60">#REF!</definedName>
    <definedName name="EST10A" localSheetId="1">#REF!</definedName>
    <definedName name="EST10A">#REF!</definedName>
    <definedName name="EST10V1" localSheetId="60">#REF!</definedName>
    <definedName name="EST10V1" localSheetId="1">#REF!</definedName>
    <definedName name="EST10V1">#REF!</definedName>
    <definedName name="EST11A" localSheetId="60">#REF!</definedName>
    <definedName name="EST11A" localSheetId="1">#REF!</definedName>
    <definedName name="EST11A">#REF!</definedName>
    <definedName name="ESTACA" localSheetId="60">#REF!</definedName>
    <definedName name="ESTACA" localSheetId="1">#REF!</definedName>
    <definedName name="ESTACA">#REF!</definedName>
    <definedName name="ESTRAE" localSheetId="60">'[4]7422CW00'!#REF!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60">#REF!</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18">#REF!</definedName>
    <definedName name="EXC" localSheetId="32">#REF!</definedName>
    <definedName name="EXC" localSheetId="33">#REF!</definedName>
    <definedName name="EXC" localSheetId="31">#REF!</definedName>
    <definedName name="EXC" localSheetId="30">#REF!</definedName>
    <definedName name="EXC" localSheetId="44">#REF!</definedName>
    <definedName name="EXC" localSheetId="50">#REF!</definedName>
    <definedName name="EXC" localSheetId="55">#REF!</definedName>
    <definedName name="EXC" localSheetId="60">#REF!</definedName>
    <definedName name="EXC" localSheetId="62">#REF!</definedName>
    <definedName name="EXC" localSheetId="66">#REF!</definedName>
    <definedName name="EXC" localSheetId="82">#REF!</definedName>
    <definedName name="EXCAVA1" localSheetId="60">#REF!</definedName>
    <definedName name="EXCAVA1" localSheetId="1">#REF!</definedName>
    <definedName name="EXCAVA1">#REF!</definedName>
    <definedName name="EXCAVA2" localSheetId="60">#REF!</definedName>
    <definedName name="EXCAVA2" localSheetId="1">#REF!</definedName>
    <definedName name="EXCAVA2">#REF!</definedName>
    <definedName name="excavaconglomerado" localSheetId="60">#REF!</definedName>
    <definedName name="excavaconglomerado" localSheetId="1">#REF!</definedName>
    <definedName name="excavaconglomerado">#REF!</definedName>
    <definedName name="EXCAVAMANOV" localSheetId="60">#REF!</definedName>
    <definedName name="EXCAVAMANOV" localSheetId="1">#REF!</definedName>
    <definedName name="EXCAVAMANOV">#REF!</definedName>
    <definedName name="EXCAVAMAQUINAV" localSheetId="60">#REF!</definedName>
    <definedName name="EXCAVAMAQUINAV" localSheetId="1">#REF!</definedName>
    <definedName name="EXCAVAMAQUINAV">#REF!</definedName>
    <definedName name="EXCAVATIERRA" localSheetId="60">#REF!</definedName>
    <definedName name="EXCAVATIERRA" localSheetId="1">#REF!</definedName>
    <definedName name="EXCAVATIERRA">#REF!</definedName>
    <definedName name="excavman" localSheetId="60">#REF!</definedName>
    <definedName name="excavman" localSheetId="1">#REF!</definedName>
    <definedName name="excavman">#REF!</definedName>
    <definedName name="excavmanz" localSheetId="60">#REF!</definedName>
    <definedName name="excavmanz" localSheetId="1">#REF!</definedName>
    <definedName name="excavmanz">#REF!</definedName>
    <definedName name="exCEL" localSheetId="18">#REF!</definedName>
    <definedName name="exCEL" localSheetId="32">#REF!</definedName>
    <definedName name="exCEL" localSheetId="33">#REF!</definedName>
    <definedName name="exCEL" localSheetId="31">#REF!</definedName>
    <definedName name="exCEL" localSheetId="30">#REF!</definedName>
    <definedName name="exCEL" localSheetId="44">#REF!</definedName>
    <definedName name="exCEL" localSheetId="50">#REF!</definedName>
    <definedName name="exCEL" localSheetId="54">#REF!</definedName>
    <definedName name="exCEL" localSheetId="55">#REF!</definedName>
    <definedName name="exCEL" localSheetId="60">#REF!</definedName>
    <definedName name="exCEL" localSheetId="62">#REF!</definedName>
    <definedName name="exCEL" localSheetId="63">#REF!</definedName>
    <definedName name="exCEL" localSheetId="66">#REF!</definedName>
    <definedName name="exCEL" localSheetId="82">#REF!</definedName>
    <definedName name="Excel_BuiltIn__FilterDatabase_2">'[80]Presup Av 1o de mayo con 73a '!$A$17:$N$110</definedName>
    <definedName name="Excel_BuiltIn_Print_Area_1" localSheetId="60">#REF!</definedName>
    <definedName name="Excel_BuiltIn_Print_Area_1" localSheetId="1">#REF!</definedName>
    <definedName name="Excel_BuiltIn_Print_Area_1">#REF!</definedName>
    <definedName name="Excel_BuiltIn_Print_Area_1_1" localSheetId="60">#REF!</definedName>
    <definedName name="Excel_BuiltIn_Print_Area_1_1" localSheetId="1">#REF!</definedName>
    <definedName name="Excel_BuiltIn_Print_Area_1_1">#REF!</definedName>
    <definedName name="Excel_BuiltIn_Print_Area_1_1_1" localSheetId="60">#REF!</definedName>
    <definedName name="Excel_BuiltIn_Print_Area_1_1_1" localSheetId="1">#REF!</definedName>
    <definedName name="Excel_BuiltIn_Print_Area_1_1_1">#REF!</definedName>
    <definedName name="Excel_BuiltIn_Print_Area_1_1_1_1" localSheetId="60">#REF!</definedName>
    <definedName name="Excel_BuiltIn_Print_Area_1_1_1_1" localSheetId="1">#REF!</definedName>
    <definedName name="Excel_BuiltIn_Print_Area_1_1_1_1">#REF!</definedName>
    <definedName name="Excel_BuiltIn_Print_Area_1_1_1_1_1" localSheetId="60">#REF!</definedName>
    <definedName name="Excel_BuiltIn_Print_Area_1_1_1_1_1" localSheetId="1">#REF!</definedName>
    <definedName name="Excel_BuiltIn_Print_Area_1_1_1_1_1">#REF!</definedName>
    <definedName name="Excel_BuiltIn_Print_Area_1_1_1_1_1_1" localSheetId="60">#REF!</definedName>
    <definedName name="Excel_BuiltIn_Print_Area_1_1_1_1_1_1" localSheetId="1">#REF!</definedName>
    <definedName name="Excel_BuiltIn_Print_Area_1_1_1_1_1_1">#REF!</definedName>
    <definedName name="Excel_BuiltIn_Print_Area_3" localSheetId="18">#REF!</definedName>
    <definedName name="Excel_BuiltIn_Print_Area_3" localSheetId="32">#REF!</definedName>
    <definedName name="Excel_BuiltIn_Print_Area_3" localSheetId="33">#REF!</definedName>
    <definedName name="Excel_BuiltIn_Print_Area_3" localSheetId="31">#REF!</definedName>
    <definedName name="Excel_BuiltIn_Print_Area_3" localSheetId="30">#REF!</definedName>
    <definedName name="Excel_BuiltIn_Print_Area_3" localSheetId="44">#REF!</definedName>
    <definedName name="Excel_BuiltIn_Print_Area_3" localSheetId="50">#REF!</definedName>
    <definedName name="Excel_BuiltIn_Print_Area_3" localSheetId="54">#REF!</definedName>
    <definedName name="Excel_BuiltIn_Print_Area_3" localSheetId="55">#REF!</definedName>
    <definedName name="Excel_BuiltIn_Print_Area_3" localSheetId="60">#REF!</definedName>
    <definedName name="Excel_BuiltIn_Print_Area_3" localSheetId="62">#REF!</definedName>
    <definedName name="Excel_BuiltIn_Print_Area_3" localSheetId="63">#REF!</definedName>
    <definedName name="Excel_BuiltIn_Print_Area_3" localSheetId="66">#REF!</definedName>
    <definedName name="Excel_BuiltIn_Print_Area_3" localSheetId="82">#REF!</definedName>
    <definedName name="Excel_BuiltIn_Print_Area_3_X" localSheetId="18">#REF!</definedName>
    <definedName name="Excel_BuiltIn_Print_Area_3_X" localSheetId="32">#REF!</definedName>
    <definedName name="Excel_BuiltIn_Print_Area_3_X" localSheetId="33">#REF!</definedName>
    <definedName name="Excel_BuiltIn_Print_Area_3_X" localSheetId="31">#REF!</definedName>
    <definedName name="Excel_BuiltIn_Print_Area_3_X" localSheetId="30">#REF!</definedName>
    <definedName name="Excel_BuiltIn_Print_Area_3_X" localSheetId="44">#REF!</definedName>
    <definedName name="Excel_BuiltIn_Print_Area_3_X" localSheetId="50">#REF!</definedName>
    <definedName name="Excel_BuiltIn_Print_Area_3_X" localSheetId="54">#REF!</definedName>
    <definedName name="Excel_BuiltIn_Print_Area_3_X" localSheetId="55">#REF!</definedName>
    <definedName name="Excel_BuiltIn_Print_Area_3_X" localSheetId="60">#REF!</definedName>
    <definedName name="Excel_BuiltIn_Print_Area_3_X" localSheetId="62">#REF!</definedName>
    <definedName name="Excel_BuiltIn_Print_Area_3_X" localSheetId="63">#REF!</definedName>
    <definedName name="Excel_BuiltIn_Print_Area_3_X" localSheetId="66">#REF!</definedName>
    <definedName name="Excel_BuiltIn_Print_Area_3_X" localSheetId="82">#REF!</definedName>
    <definedName name="Excel_BuiltIn_Print_Area_7" localSheetId="60">#REF!</definedName>
    <definedName name="Excel_BuiltIn_Print_Area_7" localSheetId="1">#REF!</definedName>
    <definedName name="Excel_BuiltIn_Print_Area_7">#REF!</definedName>
    <definedName name="Excel_BuiltIn_Print_Titles_1" localSheetId="60">#REF!</definedName>
    <definedName name="Excel_BuiltIn_Print_Titles_1" localSheetId="1">#REF!</definedName>
    <definedName name="Excel_BuiltIn_Print_Titles_1">#REF!</definedName>
    <definedName name="Excel_BuiltIn_Print_Titles_1_1" localSheetId="60">#REF!</definedName>
    <definedName name="Excel_BuiltIn_Print_Titles_1_1" localSheetId="1">#REF!</definedName>
    <definedName name="Excel_BuiltIn_Print_Titles_1_1">#REF!</definedName>
    <definedName name="Excel_BuiltIn_Print_Titles_1_1_1" localSheetId="60">#REF!</definedName>
    <definedName name="Excel_BuiltIn_Print_Titles_1_1_1" localSheetId="1">#REF!</definedName>
    <definedName name="Excel_BuiltIn_Print_Titles_1_1_1">#REF!</definedName>
    <definedName name="Excel_BuiltIn_Print_Titles_1_1_1_1" localSheetId="60">#REF!</definedName>
    <definedName name="Excel_BuiltIn_Print_Titles_1_1_1_1" localSheetId="1">#REF!</definedName>
    <definedName name="Excel_BuiltIn_Print_Titles_1_1_1_1">#REF!</definedName>
    <definedName name="Excel_BuiltIn_Print_Titles_10" localSheetId="18">[17]SKJ452!#REF!</definedName>
    <definedName name="Excel_BuiltIn_Print_Titles_10" localSheetId="32">[17]SKJ452!#REF!</definedName>
    <definedName name="Excel_BuiltIn_Print_Titles_10" localSheetId="33">[17]SKJ452!#REF!</definedName>
    <definedName name="Excel_BuiltIn_Print_Titles_10" localSheetId="31">[17]SKJ452!#REF!</definedName>
    <definedName name="Excel_BuiltIn_Print_Titles_10" localSheetId="30">[17]SKJ452!#REF!</definedName>
    <definedName name="Excel_BuiltIn_Print_Titles_10" localSheetId="44">[17]SKJ452!#REF!</definedName>
    <definedName name="Excel_BuiltIn_Print_Titles_10" localSheetId="50">[17]SKJ452!#REF!</definedName>
    <definedName name="Excel_BuiltIn_Print_Titles_10" localSheetId="54">[17]SKJ452!#REF!</definedName>
    <definedName name="Excel_BuiltIn_Print_Titles_10" localSheetId="55">[17]SKJ452!#REF!</definedName>
    <definedName name="Excel_BuiltIn_Print_Titles_10" localSheetId="60">[17]SKJ452!#REF!</definedName>
    <definedName name="Excel_BuiltIn_Print_Titles_10" localSheetId="62">[17]SKJ452!#REF!</definedName>
    <definedName name="Excel_BuiltIn_Print_Titles_10" localSheetId="63">[17]SKJ452!#REF!</definedName>
    <definedName name="Excel_BuiltIn_Print_Titles_10" localSheetId="66">[17]SKJ452!#REF!</definedName>
    <definedName name="Excel_BuiltIn_Print_Titles_10" localSheetId="82">[17]SKJ452!#REF!</definedName>
    <definedName name="Excel_BuiltIn_Print_Titles_11" localSheetId="18">[17]ITA878!#REF!</definedName>
    <definedName name="Excel_BuiltIn_Print_Titles_11" localSheetId="32">[17]ITA878!#REF!</definedName>
    <definedName name="Excel_BuiltIn_Print_Titles_11" localSheetId="33">[17]ITA878!#REF!</definedName>
    <definedName name="Excel_BuiltIn_Print_Titles_11" localSheetId="31">[17]ITA878!#REF!</definedName>
    <definedName name="Excel_BuiltIn_Print_Titles_11" localSheetId="30">[17]ITA878!#REF!</definedName>
    <definedName name="Excel_BuiltIn_Print_Titles_11" localSheetId="44">[17]ITA878!#REF!</definedName>
    <definedName name="Excel_BuiltIn_Print_Titles_11" localSheetId="50">[17]ITA878!#REF!</definedName>
    <definedName name="Excel_BuiltIn_Print_Titles_11" localSheetId="54">[17]ITA878!#REF!</definedName>
    <definedName name="Excel_BuiltIn_Print_Titles_11" localSheetId="55">[17]ITA878!#REF!</definedName>
    <definedName name="Excel_BuiltIn_Print_Titles_11" localSheetId="60">[17]ITA878!#REF!</definedName>
    <definedName name="Excel_BuiltIn_Print_Titles_11" localSheetId="62">[17]ITA878!#REF!</definedName>
    <definedName name="Excel_BuiltIn_Print_Titles_11" localSheetId="63">[17]ITA878!#REF!</definedName>
    <definedName name="Excel_BuiltIn_Print_Titles_11" localSheetId="66">[17]ITA878!#REF!</definedName>
    <definedName name="Excel_BuiltIn_Print_Titles_11" localSheetId="82">[17]ITA878!#REF!</definedName>
    <definedName name="Excel_BuiltIn_Print_Titles_12" localSheetId="18">'[17]AEA-944'!#REF!</definedName>
    <definedName name="Excel_BuiltIn_Print_Titles_12" localSheetId="32">'[17]AEA-944'!#REF!</definedName>
    <definedName name="Excel_BuiltIn_Print_Titles_12" localSheetId="33">'[17]AEA-944'!#REF!</definedName>
    <definedName name="Excel_BuiltIn_Print_Titles_12" localSheetId="31">'[17]AEA-944'!#REF!</definedName>
    <definedName name="Excel_BuiltIn_Print_Titles_12" localSheetId="30">'[17]AEA-944'!#REF!</definedName>
    <definedName name="Excel_BuiltIn_Print_Titles_12" localSheetId="44">'[17]AEA-944'!#REF!</definedName>
    <definedName name="Excel_BuiltIn_Print_Titles_12" localSheetId="50">'[17]AEA-944'!#REF!</definedName>
    <definedName name="Excel_BuiltIn_Print_Titles_12" localSheetId="54">'[17]AEA-944'!#REF!</definedName>
    <definedName name="Excel_BuiltIn_Print_Titles_12" localSheetId="55">'[17]AEA-944'!#REF!</definedName>
    <definedName name="Excel_BuiltIn_Print_Titles_12" localSheetId="60">'[17]AEA-944'!#REF!</definedName>
    <definedName name="Excel_BuiltIn_Print_Titles_12" localSheetId="62">'[17]AEA-944'!#REF!</definedName>
    <definedName name="Excel_BuiltIn_Print_Titles_12" localSheetId="63">'[17]AEA-944'!#REF!</definedName>
    <definedName name="Excel_BuiltIn_Print_Titles_12" localSheetId="66">'[17]AEA-944'!#REF!</definedName>
    <definedName name="Excel_BuiltIn_Print_Titles_12" localSheetId="82">'[17]AEA-944'!#REF!</definedName>
    <definedName name="Excel_BuiltIn_Print_Titles_13" localSheetId="18">'[17]DUB-823'!#REF!</definedName>
    <definedName name="Excel_BuiltIn_Print_Titles_13" localSheetId="32">'[17]DUB-823'!#REF!</definedName>
    <definedName name="Excel_BuiltIn_Print_Titles_13" localSheetId="33">'[17]DUB-823'!#REF!</definedName>
    <definedName name="Excel_BuiltIn_Print_Titles_13" localSheetId="31">'[17]DUB-823'!#REF!</definedName>
    <definedName name="Excel_BuiltIn_Print_Titles_13" localSheetId="30">'[17]DUB-823'!#REF!</definedName>
    <definedName name="Excel_BuiltIn_Print_Titles_13" localSheetId="44">'[17]DUB-823'!#REF!</definedName>
    <definedName name="Excel_BuiltIn_Print_Titles_13" localSheetId="50">'[17]DUB-823'!#REF!</definedName>
    <definedName name="Excel_BuiltIn_Print_Titles_13" localSheetId="54">'[17]DUB-823'!#REF!</definedName>
    <definedName name="Excel_BuiltIn_Print_Titles_13" localSheetId="55">'[17]DUB-823'!#REF!</definedName>
    <definedName name="Excel_BuiltIn_Print_Titles_13" localSheetId="60">'[17]DUB-823'!#REF!</definedName>
    <definedName name="Excel_BuiltIn_Print_Titles_13" localSheetId="62">'[17]DUB-823'!#REF!</definedName>
    <definedName name="Excel_BuiltIn_Print_Titles_13" localSheetId="63">'[17]DUB-823'!#REF!</definedName>
    <definedName name="Excel_BuiltIn_Print_Titles_13" localSheetId="66">'[17]DUB-823'!#REF!</definedName>
    <definedName name="Excel_BuiltIn_Print_Titles_13" localSheetId="82">'[17]DUB-823'!#REF!</definedName>
    <definedName name="Excel_BuiltIn_Print_Titles_14" localSheetId="18">'[17]GPI 526'!#REF!</definedName>
    <definedName name="Excel_BuiltIn_Print_Titles_14" localSheetId="32">'[17]GPI 526'!#REF!</definedName>
    <definedName name="Excel_BuiltIn_Print_Titles_14" localSheetId="33">'[17]GPI 526'!#REF!</definedName>
    <definedName name="Excel_BuiltIn_Print_Titles_14" localSheetId="31">'[17]GPI 526'!#REF!</definedName>
    <definedName name="Excel_BuiltIn_Print_Titles_14" localSheetId="30">'[17]GPI 526'!#REF!</definedName>
    <definedName name="Excel_BuiltIn_Print_Titles_14" localSheetId="44">'[17]GPI 526'!#REF!</definedName>
    <definedName name="Excel_BuiltIn_Print_Titles_14" localSheetId="50">'[17]GPI 526'!#REF!</definedName>
    <definedName name="Excel_BuiltIn_Print_Titles_14" localSheetId="54">'[17]GPI 526'!#REF!</definedName>
    <definedName name="Excel_BuiltIn_Print_Titles_14" localSheetId="55">'[17]GPI 526'!#REF!</definedName>
    <definedName name="Excel_BuiltIn_Print_Titles_14" localSheetId="60">'[17]GPI 526'!#REF!</definedName>
    <definedName name="Excel_BuiltIn_Print_Titles_14" localSheetId="62">'[17]GPI 526'!#REF!</definedName>
    <definedName name="Excel_BuiltIn_Print_Titles_14" localSheetId="63">'[17]GPI 526'!#REF!</definedName>
    <definedName name="Excel_BuiltIn_Print_Titles_14" localSheetId="66">'[17]GPI 526'!#REF!</definedName>
    <definedName name="Excel_BuiltIn_Print_Titles_14" localSheetId="82">'[17]GPI 526'!#REF!</definedName>
    <definedName name="Excel_BuiltIn_Print_Titles_15" localSheetId="18">#REF!</definedName>
    <definedName name="Excel_BuiltIn_Print_Titles_15" localSheetId="32">#REF!</definedName>
    <definedName name="Excel_BuiltIn_Print_Titles_15" localSheetId="33">#REF!</definedName>
    <definedName name="Excel_BuiltIn_Print_Titles_15" localSheetId="31">#REF!</definedName>
    <definedName name="Excel_BuiltIn_Print_Titles_15" localSheetId="30">#REF!</definedName>
    <definedName name="Excel_BuiltIn_Print_Titles_15" localSheetId="44">#REF!</definedName>
    <definedName name="Excel_BuiltIn_Print_Titles_15" localSheetId="50">#REF!</definedName>
    <definedName name="Excel_BuiltIn_Print_Titles_15" localSheetId="54">#REF!</definedName>
    <definedName name="Excel_BuiltIn_Print_Titles_15" localSheetId="55">#REF!</definedName>
    <definedName name="Excel_BuiltIn_Print_Titles_15" localSheetId="60">#REF!</definedName>
    <definedName name="Excel_BuiltIn_Print_Titles_15" localSheetId="62">#REF!</definedName>
    <definedName name="Excel_BuiltIn_Print_Titles_15" localSheetId="63">#REF!</definedName>
    <definedName name="Excel_BuiltIn_Print_Titles_15" localSheetId="66">#REF!</definedName>
    <definedName name="Excel_BuiltIn_Print_Titles_15" localSheetId="82">#REF!</definedName>
    <definedName name="Excel_BuiltIn_Print_Titles_16" localSheetId="18">#REF!</definedName>
    <definedName name="Excel_BuiltIn_Print_Titles_16" localSheetId="32">#REF!</definedName>
    <definedName name="Excel_BuiltIn_Print_Titles_16" localSheetId="33">#REF!</definedName>
    <definedName name="Excel_BuiltIn_Print_Titles_16" localSheetId="31">#REF!</definedName>
    <definedName name="Excel_BuiltIn_Print_Titles_16" localSheetId="30">#REF!</definedName>
    <definedName name="Excel_BuiltIn_Print_Titles_16" localSheetId="44">#REF!</definedName>
    <definedName name="Excel_BuiltIn_Print_Titles_16" localSheetId="50">#REF!</definedName>
    <definedName name="Excel_BuiltIn_Print_Titles_16" localSheetId="54">#REF!</definedName>
    <definedName name="Excel_BuiltIn_Print_Titles_16" localSheetId="55">#REF!</definedName>
    <definedName name="Excel_BuiltIn_Print_Titles_16" localSheetId="60">#REF!</definedName>
    <definedName name="Excel_BuiltIn_Print_Titles_16" localSheetId="62">#REF!</definedName>
    <definedName name="Excel_BuiltIn_Print_Titles_16" localSheetId="63">#REF!</definedName>
    <definedName name="Excel_BuiltIn_Print_Titles_16" localSheetId="66">#REF!</definedName>
    <definedName name="Excel_BuiltIn_Print_Titles_16" localSheetId="82">#REF!</definedName>
    <definedName name="Excel_BuiltIn_Print_Titles_17" localSheetId="18">#REF!</definedName>
    <definedName name="Excel_BuiltIn_Print_Titles_17" localSheetId="32">#REF!</definedName>
    <definedName name="Excel_BuiltIn_Print_Titles_17" localSheetId="33">#REF!</definedName>
    <definedName name="Excel_BuiltIn_Print_Titles_17" localSheetId="31">#REF!</definedName>
    <definedName name="Excel_BuiltIn_Print_Titles_17" localSheetId="30">#REF!</definedName>
    <definedName name="Excel_BuiltIn_Print_Titles_17" localSheetId="44">#REF!</definedName>
    <definedName name="Excel_BuiltIn_Print_Titles_17" localSheetId="50">#REF!</definedName>
    <definedName name="Excel_BuiltIn_Print_Titles_17" localSheetId="54">#REF!</definedName>
    <definedName name="Excel_BuiltIn_Print_Titles_17" localSheetId="55">#REF!</definedName>
    <definedName name="Excel_BuiltIn_Print_Titles_17" localSheetId="60">#REF!</definedName>
    <definedName name="Excel_BuiltIn_Print_Titles_17" localSheetId="62">#REF!</definedName>
    <definedName name="Excel_BuiltIn_Print_Titles_17" localSheetId="63">#REF!</definedName>
    <definedName name="Excel_BuiltIn_Print_Titles_17" localSheetId="66">#REF!</definedName>
    <definedName name="Excel_BuiltIn_Print_Titles_17" localSheetId="82">#REF!</definedName>
    <definedName name="Excel_BuiltIn_Print_Titles_18" localSheetId="18">#REF!</definedName>
    <definedName name="Excel_BuiltIn_Print_Titles_18" localSheetId="32">#REF!</definedName>
    <definedName name="Excel_BuiltIn_Print_Titles_18" localSheetId="33">#REF!</definedName>
    <definedName name="Excel_BuiltIn_Print_Titles_18" localSheetId="31">#REF!</definedName>
    <definedName name="Excel_BuiltIn_Print_Titles_18" localSheetId="30">#REF!</definedName>
    <definedName name="Excel_BuiltIn_Print_Titles_18" localSheetId="44">#REF!</definedName>
    <definedName name="Excel_BuiltIn_Print_Titles_18" localSheetId="50">#REF!</definedName>
    <definedName name="Excel_BuiltIn_Print_Titles_18" localSheetId="54">#REF!</definedName>
    <definedName name="Excel_BuiltIn_Print_Titles_18" localSheetId="55">#REF!</definedName>
    <definedName name="Excel_BuiltIn_Print_Titles_18" localSheetId="60">#REF!</definedName>
    <definedName name="Excel_BuiltIn_Print_Titles_18" localSheetId="62">#REF!</definedName>
    <definedName name="Excel_BuiltIn_Print_Titles_18" localSheetId="63">#REF!</definedName>
    <definedName name="Excel_BuiltIn_Print_Titles_18" localSheetId="66">#REF!</definedName>
    <definedName name="Excel_BuiltIn_Print_Titles_18" localSheetId="82">#REF!</definedName>
    <definedName name="Excel_BuiltIn_Print_Titles_19" localSheetId="18">[17]XXJ617!#REF!</definedName>
    <definedName name="Excel_BuiltIn_Print_Titles_19" localSheetId="32">[17]XXJ617!#REF!</definedName>
    <definedName name="Excel_BuiltIn_Print_Titles_19" localSheetId="33">[17]XXJ617!#REF!</definedName>
    <definedName name="Excel_BuiltIn_Print_Titles_19" localSheetId="31">[17]XXJ617!#REF!</definedName>
    <definedName name="Excel_BuiltIn_Print_Titles_19" localSheetId="30">[17]XXJ617!#REF!</definedName>
    <definedName name="Excel_BuiltIn_Print_Titles_19" localSheetId="44">[17]XXJ617!#REF!</definedName>
    <definedName name="Excel_BuiltIn_Print_Titles_19" localSheetId="50">[17]XXJ617!#REF!</definedName>
    <definedName name="Excel_BuiltIn_Print_Titles_19" localSheetId="54">[17]XXJ617!#REF!</definedName>
    <definedName name="Excel_BuiltIn_Print_Titles_19" localSheetId="55">[17]XXJ617!#REF!</definedName>
    <definedName name="Excel_BuiltIn_Print_Titles_19" localSheetId="60">[17]XXJ617!#REF!</definedName>
    <definedName name="Excel_BuiltIn_Print_Titles_19" localSheetId="62">[17]XXJ617!#REF!</definedName>
    <definedName name="Excel_BuiltIn_Print_Titles_19" localSheetId="63">[17]XXJ617!#REF!</definedName>
    <definedName name="Excel_BuiltIn_Print_Titles_19" localSheetId="66">[17]XXJ617!#REF!</definedName>
    <definedName name="Excel_BuiltIn_Print_Titles_19" localSheetId="82">[17]XXJ617!#REF!</definedName>
    <definedName name="Excel_BuiltIn_Print_Titles_2" localSheetId="60">#REF!</definedName>
    <definedName name="Excel_BuiltIn_Print_Titles_2" localSheetId="1">#REF!</definedName>
    <definedName name="Excel_BuiltIn_Print_Titles_2">#REF!</definedName>
    <definedName name="Excel_BuiltIn_Print_Titles_20" localSheetId="18">#REF!</definedName>
    <definedName name="Excel_BuiltIn_Print_Titles_20" localSheetId="32">#REF!</definedName>
    <definedName name="Excel_BuiltIn_Print_Titles_20" localSheetId="33">#REF!</definedName>
    <definedName name="Excel_BuiltIn_Print_Titles_20" localSheetId="31">#REF!</definedName>
    <definedName name="Excel_BuiltIn_Print_Titles_20" localSheetId="30">#REF!</definedName>
    <definedName name="Excel_BuiltIn_Print_Titles_20" localSheetId="44">#REF!</definedName>
    <definedName name="Excel_BuiltIn_Print_Titles_20" localSheetId="50">#REF!</definedName>
    <definedName name="Excel_BuiltIn_Print_Titles_20" localSheetId="54">#REF!</definedName>
    <definedName name="Excel_BuiltIn_Print_Titles_20" localSheetId="55">#REF!</definedName>
    <definedName name="Excel_BuiltIn_Print_Titles_20" localSheetId="60">#REF!</definedName>
    <definedName name="Excel_BuiltIn_Print_Titles_20" localSheetId="62">#REF!</definedName>
    <definedName name="Excel_BuiltIn_Print_Titles_20" localSheetId="63">#REF!</definedName>
    <definedName name="Excel_BuiltIn_Print_Titles_20" localSheetId="66">#REF!</definedName>
    <definedName name="Excel_BuiltIn_Print_Titles_20" localSheetId="82">#REF!</definedName>
    <definedName name="Excel_BuiltIn_Print_Titles_21" localSheetId="18">[17]SNG_855!#REF!</definedName>
    <definedName name="Excel_BuiltIn_Print_Titles_21" localSheetId="32">[17]SNG_855!#REF!</definedName>
    <definedName name="Excel_BuiltIn_Print_Titles_21" localSheetId="33">[17]SNG_855!#REF!</definedName>
    <definedName name="Excel_BuiltIn_Print_Titles_21" localSheetId="31">[17]SNG_855!#REF!</definedName>
    <definedName name="Excel_BuiltIn_Print_Titles_21" localSheetId="30">[17]SNG_855!#REF!</definedName>
    <definedName name="Excel_BuiltIn_Print_Titles_21" localSheetId="44">[17]SNG_855!#REF!</definedName>
    <definedName name="Excel_BuiltIn_Print_Titles_21" localSheetId="50">[17]SNG_855!#REF!</definedName>
    <definedName name="Excel_BuiltIn_Print_Titles_21" localSheetId="54">[17]SNG_855!#REF!</definedName>
    <definedName name="Excel_BuiltIn_Print_Titles_21" localSheetId="55">[17]SNG_855!#REF!</definedName>
    <definedName name="Excel_BuiltIn_Print_Titles_21" localSheetId="60">[17]SNG_855!#REF!</definedName>
    <definedName name="Excel_BuiltIn_Print_Titles_21" localSheetId="62">[17]SNG_855!#REF!</definedName>
    <definedName name="Excel_BuiltIn_Print_Titles_21" localSheetId="63">[17]SNG_855!#REF!</definedName>
    <definedName name="Excel_BuiltIn_Print_Titles_21" localSheetId="66">[17]SNG_855!#REF!</definedName>
    <definedName name="Excel_BuiltIn_Print_Titles_21" localSheetId="82">[17]SNG_855!#REF!</definedName>
    <definedName name="Excel_BuiltIn_Print_Titles_23" localSheetId="18">#REF!</definedName>
    <definedName name="Excel_BuiltIn_Print_Titles_23" localSheetId="32">#REF!</definedName>
    <definedName name="Excel_BuiltIn_Print_Titles_23" localSheetId="33">#REF!</definedName>
    <definedName name="Excel_BuiltIn_Print_Titles_23" localSheetId="31">#REF!</definedName>
    <definedName name="Excel_BuiltIn_Print_Titles_23" localSheetId="30">#REF!</definedName>
    <definedName name="Excel_BuiltIn_Print_Titles_23" localSheetId="44">#REF!</definedName>
    <definedName name="Excel_BuiltIn_Print_Titles_23" localSheetId="50">#REF!</definedName>
    <definedName name="Excel_BuiltIn_Print_Titles_23" localSheetId="54">#REF!</definedName>
    <definedName name="Excel_BuiltIn_Print_Titles_23" localSheetId="55">#REF!</definedName>
    <definedName name="Excel_BuiltIn_Print_Titles_23" localSheetId="60">#REF!</definedName>
    <definedName name="Excel_BuiltIn_Print_Titles_23" localSheetId="62">#REF!</definedName>
    <definedName name="Excel_BuiltIn_Print_Titles_23" localSheetId="63">#REF!</definedName>
    <definedName name="Excel_BuiltIn_Print_Titles_23" localSheetId="66">#REF!</definedName>
    <definedName name="Excel_BuiltIn_Print_Titles_23" localSheetId="82">#REF!</definedName>
    <definedName name="Excel_BuiltIn_Print_Titles_3" localSheetId="18">#REF!</definedName>
    <definedName name="Excel_BuiltIn_Print_Titles_3" localSheetId="32">#REF!</definedName>
    <definedName name="Excel_BuiltIn_Print_Titles_3" localSheetId="33">#REF!</definedName>
    <definedName name="Excel_BuiltIn_Print_Titles_3" localSheetId="31">#REF!</definedName>
    <definedName name="Excel_BuiltIn_Print_Titles_3" localSheetId="30">#REF!</definedName>
    <definedName name="Excel_BuiltIn_Print_Titles_3" localSheetId="44">#REF!</definedName>
    <definedName name="Excel_BuiltIn_Print_Titles_3" localSheetId="50">#REF!</definedName>
    <definedName name="Excel_BuiltIn_Print_Titles_3" localSheetId="54">#REF!</definedName>
    <definedName name="Excel_BuiltIn_Print_Titles_3" localSheetId="55">#REF!</definedName>
    <definedName name="Excel_BuiltIn_Print_Titles_3" localSheetId="60">#REF!</definedName>
    <definedName name="Excel_BuiltIn_Print_Titles_3" localSheetId="62">#REF!</definedName>
    <definedName name="Excel_BuiltIn_Print_Titles_3" localSheetId="63">#REF!</definedName>
    <definedName name="Excel_BuiltIn_Print_Titles_3" localSheetId="66">#REF!</definedName>
    <definedName name="Excel_BuiltIn_Print_Titles_3" localSheetId="82">#REF!</definedName>
    <definedName name="Excel_BuiltIn_Print_Titles_4" localSheetId="60">'[81]COSTOS CAMPAMENTO'!#REF!</definedName>
    <definedName name="Excel_BuiltIn_Print_Titles_4" localSheetId="1">'[81]COSTOS CAMPAMENTO'!#REF!</definedName>
    <definedName name="Excel_BuiltIn_Print_Titles_4">'[81]COSTOS CAMPAMENTO'!#REF!</definedName>
    <definedName name="Excel_BuiltIn_Print_Titles_5" localSheetId="18">'[17]VEA 374'!#REF!</definedName>
    <definedName name="Excel_BuiltIn_Print_Titles_5" localSheetId="32">'[17]VEA 374'!#REF!</definedName>
    <definedName name="Excel_BuiltIn_Print_Titles_5" localSheetId="33">'[17]VEA 374'!#REF!</definedName>
    <definedName name="Excel_BuiltIn_Print_Titles_5" localSheetId="31">'[17]VEA 374'!#REF!</definedName>
    <definedName name="Excel_BuiltIn_Print_Titles_5" localSheetId="30">'[17]VEA 374'!#REF!</definedName>
    <definedName name="Excel_BuiltIn_Print_Titles_5" localSheetId="44">'[17]VEA 374'!#REF!</definedName>
    <definedName name="Excel_BuiltIn_Print_Titles_5" localSheetId="50">'[17]VEA 374'!#REF!</definedName>
    <definedName name="Excel_BuiltIn_Print_Titles_5" localSheetId="54">'[17]VEA 374'!#REF!</definedName>
    <definedName name="Excel_BuiltIn_Print_Titles_5" localSheetId="55">'[17]VEA 374'!#REF!</definedName>
    <definedName name="Excel_BuiltIn_Print_Titles_5" localSheetId="60">'[17]VEA 374'!#REF!</definedName>
    <definedName name="Excel_BuiltIn_Print_Titles_5" localSheetId="62">'[17]VEA 374'!#REF!</definedName>
    <definedName name="Excel_BuiltIn_Print_Titles_5" localSheetId="63">'[17]VEA 374'!#REF!</definedName>
    <definedName name="Excel_BuiltIn_Print_Titles_5" localSheetId="66">'[17]VEA 374'!#REF!</definedName>
    <definedName name="Excel_BuiltIn_Print_Titles_5" localSheetId="82">'[17]VEA 374'!#REF!</definedName>
    <definedName name="Excel_BuiltIn_Print_Titles_5_XX" localSheetId="18">'[17]VEA 374'!#REF!</definedName>
    <definedName name="Excel_BuiltIn_Print_Titles_5_XX" localSheetId="32">'[17]VEA 374'!#REF!</definedName>
    <definedName name="Excel_BuiltIn_Print_Titles_5_XX" localSheetId="33">'[17]VEA 374'!#REF!</definedName>
    <definedName name="Excel_BuiltIn_Print_Titles_5_XX" localSheetId="31">'[17]VEA 374'!#REF!</definedName>
    <definedName name="Excel_BuiltIn_Print_Titles_5_XX" localSheetId="30">'[17]VEA 374'!#REF!</definedName>
    <definedName name="Excel_BuiltIn_Print_Titles_5_XX" localSheetId="44">'[17]VEA 374'!#REF!</definedName>
    <definedName name="Excel_BuiltIn_Print_Titles_5_XX" localSheetId="50">'[17]VEA 374'!#REF!</definedName>
    <definedName name="Excel_BuiltIn_Print_Titles_5_XX" localSheetId="54">'[17]VEA 374'!#REF!</definedName>
    <definedName name="Excel_BuiltIn_Print_Titles_5_XX" localSheetId="55">'[17]VEA 374'!#REF!</definedName>
    <definedName name="Excel_BuiltIn_Print_Titles_5_XX" localSheetId="60">'[17]VEA 374'!#REF!</definedName>
    <definedName name="Excel_BuiltIn_Print_Titles_5_XX" localSheetId="62">'[17]VEA 374'!#REF!</definedName>
    <definedName name="Excel_BuiltIn_Print_Titles_5_XX" localSheetId="63">'[17]VEA 374'!#REF!</definedName>
    <definedName name="Excel_BuiltIn_Print_Titles_5_XX" localSheetId="66">'[17]VEA 374'!#REF!</definedName>
    <definedName name="Excel_BuiltIn_Print_Titles_5_XX" localSheetId="82">'[17]VEA 374'!#REF!</definedName>
    <definedName name="Excel_BuiltIn_Print_Titles_6" localSheetId="18">#REF!</definedName>
    <definedName name="Excel_BuiltIn_Print_Titles_6" localSheetId="32">#REF!</definedName>
    <definedName name="Excel_BuiltIn_Print_Titles_6" localSheetId="33">#REF!</definedName>
    <definedName name="Excel_BuiltIn_Print_Titles_6" localSheetId="31">#REF!</definedName>
    <definedName name="Excel_BuiltIn_Print_Titles_6" localSheetId="30">#REF!</definedName>
    <definedName name="Excel_BuiltIn_Print_Titles_6" localSheetId="44">#REF!</definedName>
    <definedName name="Excel_BuiltIn_Print_Titles_6" localSheetId="50">#REF!</definedName>
    <definedName name="Excel_BuiltIn_Print_Titles_6" localSheetId="54">#REF!</definedName>
    <definedName name="Excel_BuiltIn_Print_Titles_6" localSheetId="55">#REF!</definedName>
    <definedName name="Excel_BuiltIn_Print_Titles_6" localSheetId="60">#REF!</definedName>
    <definedName name="Excel_BuiltIn_Print_Titles_6" localSheetId="62">#REF!</definedName>
    <definedName name="Excel_BuiltIn_Print_Titles_6" localSheetId="63">#REF!</definedName>
    <definedName name="Excel_BuiltIn_Print_Titles_6" localSheetId="66">#REF!</definedName>
    <definedName name="Excel_BuiltIn_Print_Titles_6" localSheetId="82">#REF!</definedName>
    <definedName name="Excel_BuiltIn_Print_Titles_7" localSheetId="18">[17]HFB024!#REF!</definedName>
    <definedName name="Excel_BuiltIn_Print_Titles_7" localSheetId="32">[17]HFB024!#REF!</definedName>
    <definedName name="Excel_BuiltIn_Print_Titles_7" localSheetId="33">[17]HFB024!#REF!</definedName>
    <definedName name="Excel_BuiltIn_Print_Titles_7" localSheetId="31">[17]HFB024!#REF!</definedName>
    <definedName name="Excel_BuiltIn_Print_Titles_7" localSheetId="30">[17]HFB024!#REF!</definedName>
    <definedName name="Excel_BuiltIn_Print_Titles_7" localSheetId="44">[17]HFB024!#REF!</definedName>
    <definedName name="Excel_BuiltIn_Print_Titles_7" localSheetId="50">[17]HFB024!#REF!</definedName>
    <definedName name="Excel_BuiltIn_Print_Titles_7" localSheetId="54">[17]HFB024!#REF!</definedName>
    <definedName name="Excel_BuiltIn_Print_Titles_7" localSheetId="55">[17]HFB024!#REF!</definedName>
    <definedName name="Excel_BuiltIn_Print_Titles_7" localSheetId="60">[17]HFB024!#REF!</definedName>
    <definedName name="Excel_BuiltIn_Print_Titles_7" localSheetId="62">[17]HFB024!#REF!</definedName>
    <definedName name="Excel_BuiltIn_Print_Titles_7" localSheetId="63">[17]HFB024!#REF!</definedName>
    <definedName name="Excel_BuiltIn_Print_Titles_7" localSheetId="66">[17]HFB024!#REF!</definedName>
    <definedName name="Excel_BuiltIn_Print_Titles_7" localSheetId="82">[17]HFB024!#REF!</definedName>
    <definedName name="Excel_BuiltIn_Print_Titles_8" localSheetId="18">#REF!</definedName>
    <definedName name="Excel_BuiltIn_Print_Titles_8" localSheetId="32">#REF!</definedName>
    <definedName name="Excel_BuiltIn_Print_Titles_8" localSheetId="33">#REF!</definedName>
    <definedName name="Excel_BuiltIn_Print_Titles_8" localSheetId="31">#REF!</definedName>
    <definedName name="Excel_BuiltIn_Print_Titles_8" localSheetId="30">#REF!</definedName>
    <definedName name="Excel_BuiltIn_Print_Titles_8" localSheetId="44">#REF!</definedName>
    <definedName name="Excel_BuiltIn_Print_Titles_8" localSheetId="50">#REF!</definedName>
    <definedName name="Excel_BuiltIn_Print_Titles_8" localSheetId="54">#REF!</definedName>
    <definedName name="Excel_BuiltIn_Print_Titles_8" localSheetId="55">#REF!</definedName>
    <definedName name="Excel_BuiltIn_Print_Titles_8" localSheetId="60">#REF!</definedName>
    <definedName name="Excel_BuiltIn_Print_Titles_8" localSheetId="62">#REF!</definedName>
    <definedName name="Excel_BuiltIn_Print_Titles_8" localSheetId="63">#REF!</definedName>
    <definedName name="Excel_BuiltIn_Print_Titles_8" localSheetId="66">#REF!</definedName>
    <definedName name="Excel_BuiltIn_Print_Titles_8" localSheetId="82">#REF!</definedName>
    <definedName name="Excel_BuiltIn_Print_Titles_9" localSheetId="18">[17]PAJ825!#REF!</definedName>
    <definedName name="Excel_BuiltIn_Print_Titles_9" localSheetId="32">[17]PAJ825!#REF!</definedName>
    <definedName name="Excel_BuiltIn_Print_Titles_9" localSheetId="33">[17]PAJ825!#REF!</definedName>
    <definedName name="Excel_BuiltIn_Print_Titles_9" localSheetId="31">[17]PAJ825!#REF!</definedName>
    <definedName name="Excel_BuiltIn_Print_Titles_9" localSheetId="30">[17]PAJ825!#REF!</definedName>
    <definedName name="Excel_BuiltIn_Print_Titles_9" localSheetId="44">[17]PAJ825!#REF!</definedName>
    <definedName name="Excel_BuiltIn_Print_Titles_9" localSheetId="50">[17]PAJ825!#REF!</definedName>
    <definedName name="Excel_BuiltIn_Print_Titles_9" localSheetId="54">[17]PAJ825!#REF!</definedName>
    <definedName name="Excel_BuiltIn_Print_Titles_9" localSheetId="55">[17]PAJ825!#REF!</definedName>
    <definedName name="Excel_BuiltIn_Print_Titles_9" localSheetId="60">[17]PAJ825!#REF!</definedName>
    <definedName name="Excel_BuiltIn_Print_Titles_9" localSheetId="62">[17]PAJ825!#REF!</definedName>
    <definedName name="Excel_BuiltIn_Print_Titles_9" localSheetId="63">[17]PAJ825!#REF!</definedName>
    <definedName name="Excel_BuiltIn_Print_Titles_9" localSheetId="66">[17]PAJ825!#REF!</definedName>
    <definedName name="Excel_BuiltIn_Print_Titles_9" localSheetId="82">[17]PAJ825!#REF!</definedName>
    <definedName name="EXCROC">'[82]Análisis de precios'!$H$52</definedName>
    <definedName name="EXPL" localSheetId="60">#REF!</definedName>
    <definedName name="EXPL" localSheetId="1">#REF!</definedName>
    <definedName name="EXPL">#REF!</definedName>
    <definedName name="FAC" localSheetId="60" hidden="1">#REF!</definedName>
    <definedName name="FAC" localSheetId="1" hidden="1">#REF!</definedName>
    <definedName name="FAC" hidden="1">#REF!</definedName>
    <definedName name="FAC_PRU" localSheetId="60">#REF!</definedName>
    <definedName name="FAC_PRU" localSheetId="1">#REF!</definedName>
    <definedName name="FAC_PRU">#REF!</definedName>
    <definedName name="factor" localSheetId="60">#REF!</definedName>
    <definedName name="factor" localSheetId="1">#REF!</definedName>
    <definedName name="factor">#REF!</definedName>
    <definedName name="FACTOR_01" localSheetId="60">#REF!</definedName>
    <definedName name="FACTOR_01" localSheetId="1">#REF!</definedName>
    <definedName name="FACTOR_01">#REF!</definedName>
    <definedName name="FactorCostoPotencia" localSheetId="60">[63]Modelo!#REF!</definedName>
    <definedName name="FactorCostoPotencia" localSheetId="1">[63]Modelo!#REF!</definedName>
    <definedName name="FactorCostoPotencia">[63]Modelo!#REF!</definedName>
    <definedName name="FactorMultFinal" localSheetId="60">#REF!</definedName>
    <definedName name="FactorMultFinal" localSheetId="1">#REF!</definedName>
    <definedName name="FactorMultFinal">#REF!</definedName>
    <definedName name="FactorMultiplicaCalculado" localSheetId="60">#REF!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60">#REF!</definedName>
    <definedName name="fDWD" localSheetId="1">#REF!</definedName>
    <definedName name="fDWD">#REF!</definedName>
    <definedName name="FEB" localSheetId="60">#REF!</definedName>
    <definedName name="FEB" localSheetId="1">#REF!</definedName>
    <definedName name="FEB">#REF!</definedName>
    <definedName name="FECH">[29]DATOS!$D$6</definedName>
    <definedName name="Fecha">[61]Datos!$B$7</definedName>
    <definedName name="FECHA.R1" localSheetId="60">#REF!</definedName>
    <definedName name="FECHA.R1" localSheetId="1">#REF!</definedName>
    <definedName name="FECHA.R1">#REF!</definedName>
    <definedName name="FECHA.R2" localSheetId="60">#REF!</definedName>
    <definedName name="FECHA.R2" localSheetId="1">#REF!</definedName>
    <definedName name="FECHA.R2">#REF!</definedName>
    <definedName name="FECHA.R3">[83]REAJUSTES!$D$3</definedName>
    <definedName name="FECHA.R4">[83]REAJUSTES!$E$3</definedName>
    <definedName name="FECHA.SMML" localSheetId="60">#REF!</definedName>
    <definedName name="FECHA.SMML" localSheetId="1">#REF!</definedName>
    <definedName name="FECHA.SMML">#REF!</definedName>
    <definedName name="fer" localSheetId="32">'[36]Res-Accide-10'!#REF!</definedName>
    <definedName name="fer" localSheetId="33">'[36]Res-Accide-10'!#REF!</definedName>
    <definedName name="fer" localSheetId="31">'[36]Res-Accide-10'!#REF!</definedName>
    <definedName name="fer" localSheetId="30">'[36]Res-Accide-10'!#REF!</definedName>
    <definedName name="fer" localSheetId="44">'[36]Res-Accide-10'!#REF!</definedName>
    <definedName name="fer" localSheetId="50">'[36]Res-Accide-10'!#REF!</definedName>
    <definedName name="fer" localSheetId="55">'[36]Res-Accide-10'!#REF!</definedName>
    <definedName name="fer" localSheetId="60">'[36]Res-Accide-10'!#REF!</definedName>
    <definedName name="ferfer" hidden="1">{"via1",#N/A,TRUE,"general";"via2",#N/A,TRUE,"general";"via3",#N/A,TRUE,"general"}</definedName>
    <definedName name="FEST" localSheetId="60">#REF!</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60">'[4]7422CW00'!#REF!</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60">#REF!</definedName>
    <definedName name="FILA" localSheetId="1">#REF!</definedName>
    <definedName name="FILA">#REF!</definedName>
    <definedName name="filtrov" localSheetId="60">#REF!</definedName>
    <definedName name="filtrov" localSheetId="1">#REF!</definedName>
    <definedName name="filtrov">#REF!</definedName>
    <definedName name="Fin_de_semana">'[84]días habiles 2015'!$M$1:$M$2</definedName>
    <definedName name="FINANCIACION">[0]!ERR</definedName>
    <definedName name="fm" localSheetId="60">#REF!</definedName>
    <definedName name="fm" localSheetId="1">#REF!</definedName>
    <definedName name="fm">#REF!</definedName>
    <definedName name="fnic">[59]Constantes!$C$13</definedName>
    <definedName name="FO" localSheetId="60">'[41]CIRCUITOS CODENSA'!#REF!</definedName>
    <definedName name="FO" localSheetId="1">'[41]CIRCUITOS CODENSA'!#REF!</definedName>
    <definedName name="FO">'[41]CIRCUITOS CODENSA'!#REF!</definedName>
    <definedName name="FORDESCR" localSheetId="60">'[4]7422CW00'!#REF!</definedName>
    <definedName name="FORDESCR" localSheetId="1">'[4]7422CW00'!#REF!</definedName>
    <definedName name="FORDESCR">'[4]7422CW00'!#REF!</definedName>
    <definedName name="form">[85]BASE!$C$4:$H$261</definedName>
    <definedName name="FORMA" localSheetId="60">#REF!</definedName>
    <definedName name="FORMA" localSheetId="1">#REF!</definedName>
    <definedName name="FORMA">#REF!</definedName>
    <definedName name="Format" localSheetId="60">#REF!</definedName>
    <definedName name="Format" localSheetId="1">#REF!</definedName>
    <definedName name="Format">#REF!</definedName>
    <definedName name="FORMOLT" localSheetId="60">'[4]7422CW00'!#REF!</definedName>
    <definedName name="FORMOLT" localSheetId="1">'[4]7422CW00'!#REF!</definedName>
    <definedName name="FORMOLT">'[4]7422CW00'!#REF!</definedName>
    <definedName name="formu">[85]BASE!$C$4:$H$261</definedName>
    <definedName name="FORSHE" localSheetId="60">'[4]7422CW00'!#REF!</definedName>
    <definedName name="FORSHE" localSheetId="1">'[4]7422CW00'!#REF!</definedName>
    <definedName name="FORSHE">'[4]7422CW00'!#REF!</definedName>
    <definedName name="FORUNMIS" localSheetId="60">'[4]7422CW00'!#REF!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60">#REF!</definedName>
    <definedName name="g" localSheetId="1">#REF!</definedName>
    <definedName name="g">#REF!</definedName>
    <definedName name="GAJ" localSheetId="32">#REF!</definedName>
    <definedName name="GAJ" localSheetId="33">#REF!</definedName>
    <definedName name="GAJ" localSheetId="31">#REF!</definedName>
    <definedName name="GAJ" localSheetId="30">#REF!</definedName>
    <definedName name="GAJ" localSheetId="44">#REF!</definedName>
    <definedName name="GAJ" localSheetId="50">#REF!</definedName>
    <definedName name="GAJ" localSheetId="55">#REF!</definedName>
    <definedName name="GAJ" localSheetId="60">#REF!</definedName>
    <definedName name="GALON" localSheetId="60">#REF!</definedName>
    <definedName name="GALON" localSheetId="1">#REF!</definedName>
    <definedName name="GALON">#REF!</definedName>
    <definedName name="GastosViajes" localSheetId="60">#REF!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60">#REF!</definedName>
    <definedName name="GENERAL" localSheetId="1">#REF!</definedName>
    <definedName name="GENERAL">#REF!</definedName>
    <definedName name="GEO" localSheetId="60">#REF!</definedName>
    <definedName name="GEO" localSheetId="1">#REF!</definedName>
    <definedName name="GEO">#REF!</definedName>
    <definedName name="Geotex" localSheetId="32">#REF!</definedName>
    <definedName name="Geotex" localSheetId="33">#REF!</definedName>
    <definedName name="Geotex" localSheetId="31">#REF!</definedName>
    <definedName name="Geotex" localSheetId="30">#REF!</definedName>
    <definedName name="Geotex" localSheetId="44">#REF!</definedName>
    <definedName name="Geotex" localSheetId="50">#REF!</definedName>
    <definedName name="Geotex" localSheetId="55">#REF!</definedName>
    <definedName name="Geotex" localSheetId="60">#REF!</definedName>
    <definedName name="GERENCIA" localSheetId="60">#REF!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60">'[4]7422CW00'!#REF!</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60">#REF!</definedName>
    <definedName name="Global" localSheetId="1">#REF!</definedName>
    <definedName name="Global">#REF!</definedName>
    <definedName name="GR10F" localSheetId="60">'[1]SALARIO LEGAL'!#REF!</definedName>
    <definedName name="GR10F" localSheetId="1">'[1]SALARIO LEGAL'!#REF!</definedName>
    <definedName name="GR10F">'[1]SALARIO LEGAL'!#REF!</definedName>
    <definedName name="GR10I" localSheetId="60">'[1]SALARIO LEGAL'!#REF!</definedName>
    <definedName name="GR10I" localSheetId="1">'[1]SALARIO LEGAL'!#REF!</definedName>
    <definedName name="GR10I">'[1]SALARIO LEGAL'!#REF!</definedName>
    <definedName name="GR11F" localSheetId="60">'[1]SALARIO LEGAL'!#REF!</definedName>
    <definedName name="GR11F" localSheetId="1">'[1]SALARIO LEGAL'!#REF!</definedName>
    <definedName name="GR11F">'[1]SALARIO LEGAL'!#REF!</definedName>
    <definedName name="GR11I" localSheetId="60">'[1]SALARIO LEGAL'!#REF!</definedName>
    <definedName name="GR11I" localSheetId="1">'[1]SALARIO LEGAL'!#REF!</definedName>
    <definedName name="GR11I">'[1]SALARIO LEGAL'!#REF!</definedName>
    <definedName name="GR12F" localSheetId="60">'[1]SALARIO LEGAL'!#REF!</definedName>
    <definedName name="GR12F" localSheetId="1">'[1]SALARIO LEGAL'!#REF!</definedName>
    <definedName name="GR12F">'[1]SALARIO LEGAL'!#REF!</definedName>
    <definedName name="GR12I" localSheetId="60">'[1]SALARIO LEGAL'!#REF!</definedName>
    <definedName name="GR12I" localSheetId="1">'[1]SALARIO LEGAL'!#REF!</definedName>
    <definedName name="GR12I">'[1]SALARIO LEGAL'!#REF!</definedName>
    <definedName name="GR1F" localSheetId="60">'[1]SALARIO LEGAL'!#REF!</definedName>
    <definedName name="GR1F" localSheetId="1">'[1]SALARIO LEGAL'!#REF!</definedName>
    <definedName name="GR1F">'[1]SALARIO LEGAL'!#REF!</definedName>
    <definedName name="GR1I" localSheetId="60">'[1]SALARIO LEGAL'!#REF!</definedName>
    <definedName name="GR1I" localSheetId="1">'[1]SALARIO LEGAL'!#REF!</definedName>
    <definedName name="GR1I">'[1]SALARIO LEGAL'!#REF!</definedName>
    <definedName name="GR2F" localSheetId="60">'[1]SALARIO LEGAL'!#REF!</definedName>
    <definedName name="GR2F" localSheetId="1">'[1]SALARIO LEGAL'!#REF!</definedName>
    <definedName name="GR2F">'[1]SALARIO LEGAL'!#REF!</definedName>
    <definedName name="GR2I" localSheetId="60">'[1]SALARIO LEGAL'!#REF!</definedName>
    <definedName name="GR2I" localSheetId="1">'[1]SALARIO LEGAL'!#REF!</definedName>
    <definedName name="GR2I">'[1]SALARIO LEGAL'!#REF!</definedName>
    <definedName name="GR3F" localSheetId="60">'[1]SALARIO LEGAL'!#REF!</definedName>
    <definedName name="GR3F" localSheetId="1">'[1]SALARIO LEGAL'!#REF!</definedName>
    <definedName name="GR3F">'[1]SALARIO LEGAL'!#REF!</definedName>
    <definedName name="GR3I" localSheetId="60">'[1]SALARIO LEGAL'!#REF!</definedName>
    <definedName name="GR3I" localSheetId="1">'[1]SALARIO LEGAL'!#REF!</definedName>
    <definedName name="GR3I">'[1]SALARIO LEGAL'!#REF!</definedName>
    <definedName name="GR4F" localSheetId="60">'[1]SALARIO LEGAL'!#REF!</definedName>
    <definedName name="GR4F" localSheetId="1">'[1]SALARIO LEGAL'!#REF!</definedName>
    <definedName name="GR4F">'[1]SALARIO LEGAL'!#REF!</definedName>
    <definedName name="GR4I" localSheetId="60">'[1]SALARIO LEGAL'!#REF!</definedName>
    <definedName name="GR4I" localSheetId="1">'[1]SALARIO LEGAL'!#REF!</definedName>
    <definedName name="GR4I">'[1]SALARIO LEGAL'!#REF!</definedName>
    <definedName name="GR5F" localSheetId="60">'[1]SALARIO LEGAL'!#REF!</definedName>
    <definedName name="GR5F" localSheetId="1">'[1]SALARIO LEGAL'!#REF!</definedName>
    <definedName name="GR5F">'[1]SALARIO LEGAL'!#REF!</definedName>
    <definedName name="GR5I" localSheetId="60">'[1]SALARIO LEGAL'!#REF!</definedName>
    <definedName name="GR5I" localSheetId="1">'[1]SALARIO LEGAL'!#REF!</definedName>
    <definedName name="GR5I">'[1]SALARIO LEGAL'!#REF!</definedName>
    <definedName name="GR6F" localSheetId="60">'[1]SALARIO LEGAL'!#REF!</definedName>
    <definedName name="GR6F" localSheetId="1">'[1]SALARIO LEGAL'!#REF!</definedName>
    <definedName name="GR6F">'[1]SALARIO LEGAL'!#REF!</definedName>
    <definedName name="GR6I" localSheetId="60">'[1]SALARIO LEGAL'!#REF!</definedName>
    <definedName name="GR6I" localSheetId="1">'[1]SALARIO LEGAL'!#REF!</definedName>
    <definedName name="GR6I">'[1]SALARIO LEGAL'!#REF!</definedName>
    <definedName name="GR7F" localSheetId="60">'[1]SALARIO LEGAL'!#REF!</definedName>
    <definedName name="GR7F" localSheetId="1">'[1]SALARIO LEGAL'!#REF!</definedName>
    <definedName name="GR7F">'[1]SALARIO LEGAL'!#REF!</definedName>
    <definedName name="GR7I" localSheetId="60">'[1]SALARIO LEGAL'!#REF!</definedName>
    <definedName name="GR7I" localSheetId="1">'[1]SALARIO LEGAL'!#REF!</definedName>
    <definedName name="GR7I">'[1]SALARIO LEGAL'!#REF!</definedName>
    <definedName name="GR8F" localSheetId="60">'[1]SALARIO LEGAL'!#REF!</definedName>
    <definedName name="GR8F" localSheetId="1">'[1]SALARIO LEGAL'!#REF!</definedName>
    <definedName name="GR8F">'[1]SALARIO LEGAL'!#REF!</definedName>
    <definedName name="GR8I" localSheetId="60">'[1]SALARIO LEGAL'!#REF!</definedName>
    <definedName name="GR8I" localSheetId="1">'[1]SALARIO LEGAL'!#REF!</definedName>
    <definedName name="GR8I">'[1]SALARIO LEGAL'!#REF!</definedName>
    <definedName name="GR9F" localSheetId="60">#REF!</definedName>
    <definedName name="GR9F" localSheetId="1">#REF!</definedName>
    <definedName name="GR9F">#REF!</definedName>
    <definedName name="GR9I" localSheetId="60">'[1]SALARIO LEGAL'!#REF!</definedName>
    <definedName name="GR9I" localSheetId="1">'[1]SALARIO LEGAL'!#REF!</definedName>
    <definedName name="GR9I">'[1]SALARIO LEGAL'!#REF!</definedName>
    <definedName name="_xlnm.Recorder" localSheetId="60">#REF!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32">#REF!</definedName>
    <definedName name="GRAF2" localSheetId="33">#REF!</definedName>
    <definedName name="GRAF2" localSheetId="31">#REF!</definedName>
    <definedName name="GRAF2" localSheetId="30">#REF!</definedName>
    <definedName name="GRAF2" localSheetId="44">#REF!</definedName>
    <definedName name="GRAF2" localSheetId="50">#REF!</definedName>
    <definedName name="GRAF2" localSheetId="55">#REF!</definedName>
    <definedName name="GRAF2" localSheetId="60">#REF!</definedName>
    <definedName name="GRAF3" localSheetId="32">#REF!</definedName>
    <definedName name="GRAF3" localSheetId="33">#REF!</definedName>
    <definedName name="GRAF3" localSheetId="31">#REF!</definedName>
    <definedName name="GRAF3" localSheetId="30">#REF!</definedName>
    <definedName name="GRAF3" localSheetId="44">#REF!</definedName>
    <definedName name="GRAF3" localSheetId="50">#REF!</definedName>
    <definedName name="GRAF3" localSheetId="55">#REF!</definedName>
    <definedName name="GRAF3" localSheetId="60">#REF!</definedName>
    <definedName name="GRAVILLA" localSheetId="60">#REF!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32">#REF!</definedName>
    <definedName name="GRUPO1" localSheetId="33">#REF!</definedName>
    <definedName name="GRUPO1" localSheetId="31">#REF!</definedName>
    <definedName name="GRUPO1" localSheetId="30">#REF!</definedName>
    <definedName name="GRUPO1" localSheetId="44">#REF!</definedName>
    <definedName name="GRUPO1" localSheetId="50">#REF!</definedName>
    <definedName name="GRUPO1" localSheetId="55">#REF!</definedName>
    <definedName name="GRUPO1" localSheetId="60">#REF!</definedName>
    <definedName name="GRUPO123" localSheetId="32">#REF!</definedName>
    <definedName name="GRUPO123" localSheetId="33">#REF!</definedName>
    <definedName name="GRUPO123" localSheetId="31">#REF!</definedName>
    <definedName name="GRUPO123" localSheetId="30">#REF!</definedName>
    <definedName name="GRUPO123" localSheetId="44">#REF!</definedName>
    <definedName name="GRUPO123" localSheetId="50">#REF!</definedName>
    <definedName name="GRUPO123" localSheetId="55">#REF!</definedName>
    <definedName name="GRUPO123" localSheetId="60">#REF!</definedName>
    <definedName name="GRUPO13" localSheetId="32">#REF!</definedName>
    <definedName name="GRUPO13" localSheetId="33">#REF!</definedName>
    <definedName name="GRUPO13" localSheetId="31">#REF!</definedName>
    <definedName name="GRUPO13" localSheetId="30">#REF!</definedName>
    <definedName name="GRUPO13" localSheetId="44">#REF!</definedName>
    <definedName name="GRUPO13" localSheetId="50">#REF!</definedName>
    <definedName name="GRUPO13" localSheetId="55">#REF!</definedName>
    <definedName name="GRUPO13" localSheetId="60">#REF!</definedName>
    <definedName name="GRUPO2" localSheetId="32">#REF!</definedName>
    <definedName name="GRUPO2" localSheetId="33">#REF!</definedName>
    <definedName name="GRUPO2" localSheetId="31">#REF!</definedName>
    <definedName name="GRUPO2" localSheetId="30">#REF!</definedName>
    <definedName name="GRUPO2" localSheetId="44">#REF!</definedName>
    <definedName name="GRUPO2" localSheetId="50">#REF!</definedName>
    <definedName name="GRUPO2" localSheetId="55">#REF!</definedName>
    <definedName name="GRUPO2" localSheetId="60">#REF!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32">#REF!</definedName>
    <definedName name="GTRE" localSheetId="33">#REF!</definedName>
    <definedName name="GTRE" localSheetId="31">#REF!</definedName>
    <definedName name="GTRE" localSheetId="30">#REF!</definedName>
    <definedName name="GTRE" localSheetId="44">#REF!</definedName>
    <definedName name="GTRE" localSheetId="50">#REF!</definedName>
    <definedName name="GTRE" localSheetId="55">#REF!</definedName>
    <definedName name="GTRE" localSheetId="60">#REF!</definedName>
    <definedName name="h" localSheetId="60">#REF!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60">#REF!</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60">#REF!</definedName>
    <definedName name="HED" localSheetId="1">#REF!</definedName>
    <definedName name="HED">#REF!</definedName>
    <definedName name="HEDF" localSheetId="60">#REF!</definedName>
    <definedName name="HEDF" localSheetId="1">#REF!</definedName>
    <definedName name="HEDF">#REF!</definedName>
    <definedName name="HEN" localSheetId="60">#REF!</definedName>
    <definedName name="HEN" localSheetId="1">#REF!</definedName>
    <definedName name="HEN">#REF!</definedName>
    <definedName name="HEND" localSheetId="60">#REF!</definedName>
    <definedName name="HEND" localSheetId="1">#REF!</definedName>
    <definedName name="HEND">#REF!</definedName>
    <definedName name="HENF" localSheetId="60">#REF!</definedName>
    <definedName name="HENF" localSheetId="1">#REF!</definedName>
    <definedName name="HENF">#REF!</definedName>
    <definedName name="HERRERO" localSheetId="60">#REF!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60">#REF!</definedName>
    <definedName name="hierro60v" localSheetId="1">#REF!</definedName>
    <definedName name="hierro60v">#REF!</definedName>
    <definedName name="hjfg" hidden="1">{"via1",#N/A,TRUE,"general";"via2",#N/A,TRUE,"general";"via3",#N/A,TRUE,"general"}</definedName>
    <definedName name="hjfghjj" localSheetId="60">[74]SAL_BPX!#REF!</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60">#REF!</definedName>
    <definedName name="HMEN" localSheetId="1">#REF!</definedName>
    <definedName name="HMEN">#REF!</definedName>
    <definedName name="hn" hidden="1">{"TAB1",#N/A,TRUE,"GENERAL";"TAB2",#N/A,TRUE,"GENERAL";"TAB3",#N/A,TRUE,"GENERAL";"TAB4",#N/A,TRUE,"GENERAL";"TAB5",#N/A,TRUE,"GENERAL"}</definedName>
    <definedName name="HOD" localSheetId="60">#REF!</definedName>
    <definedName name="HOD" localSheetId="1">#REF!</definedName>
    <definedName name="HOD">#REF!</definedName>
    <definedName name="HODF" localSheetId="60">#REF!</definedName>
    <definedName name="HODF" localSheetId="1">#REF!</definedName>
    <definedName name="HODF">#REF!</definedName>
    <definedName name="HOJA1" localSheetId="32">#REF!</definedName>
    <definedName name="HOJA1" localSheetId="33">#REF!</definedName>
    <definedName name="HOJA1" localSheetId="31">#REF!</definedName>
    <definedName name="HOJA1" localSheetId="30">#REF!</definedName>
    <definedName name="HOJA1" localSheetId="44">#REF!</definedName>
    <definedName name="HOJA1" localSheetId="50">#REF!</definedName>
    <definedName name="HOJA1" localSheetId="55">#REF!</definedName>
    <definedName name="HOJA1" localSheetId="60">#REF!</definedName>
    <definedName name="HON" localSheetId="60">#REF!</definedName>
    <definedName name="HON" localSheetId="1">#REF!</definedName>
    <definedName name="HON">#REF!</definedName>
    <definedName name="HONF" localSheetId="60">#REF!</definedName>
    <definedName name="HONF" localSheetId="1">#REF!</definedName>
    <definedName name="HONF">#REF!</definedName>
    <definedName name="HonoraProfesionales" localSheetId="60">#REF!</definedName>
    <definedName name="HonoraProfesionales" localSheetId="1">#REF!</definedName>
    <definedName name="HonoraProfesionales">#REF!</definedName>
    <definedName name="HonoraTecnicos" localSheetId="60">#REF!</definedName>
    <definedName name="HonoraTecnicos" localSheetId="1">#REF!</definedName>
    <definedName name="HonoraTecnicos">#REF!</definedName>
    <definedName name="horat" localSheetId="60">'[89]Itemes Renovación'!#REF!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60">#REF!</definedName>
    <definedName name="hs" localSheetId="1">#REF!</definedName>
    <definedName name="hs">#REF!</definedName>
    <definedName name="hsfg" hidden="1">{"via1",#N/A,TRUE,"general";"via2",#N/A,TRUE,"general";"via3",#N/A,TRUE,"general"}</definedName>
    <definedName name="HT" localSheetId="60">#REF!</definedName>
    <definedName name="HT" localSheetId="1">#REF!</definedName>
    <definedName name="HT">#REF!</definedName>
    <definedName name="HTF" localSheetId="60">#REF!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32">#REF!</definedName>
    <definedName name="I" localSheetId="33">#REF!</definedName>
    <definedName name="I" localSheetId="31">#REF!</definedName>
    <definedName name="I" localSheetId="30">#REF!</definedName>
    <definedName name="I" localSheetId="44">#REF!</definedName>
    <definedName name="I" localSheetId="50">#REF!</definedName>
    <definedName name="I" localSheetId="55">#REF!</definedName>
    <definedName name="I" localSheetId="60">#REF!</definedName>
    <definedName name="i8i" hidden="1">{"TAB1",#N/A,TRUE,"GENERAL";"TAB2",#N/A,TRUE,"GENERAL";"TAB3",#N/A,TRUE,"GENERAL";"TAB4",#N/A,TRUE,"GENERAL";"TAB5",#N/A,TRUE,"GENERAL"}</definedName>
    <definedName name="IAU" localSheetId="60">[90]INSUMOS!#REF!</definedName>
    <definedName name="IAU" localSheetId="1">[90]INSUMOS!#REF!</definedName>
    <definedName name="IAU">[90]INSUMOS!#REF!</definedName>
    <definedName name="ic">[59]Constantes!$C$17</definedName>
    <definedName name="icbf">[59]Constantes!$C$15</definedName>
    <definedName name="ICSS" localSheetId="60">#REF!</definedName>
    <definedName name="ICSS" localSheetId="1">#REF!</definedName>
    <definedName name="ICSS">#REF!</definedName>
    <definedName name="ID">[0]!ERR</definedName>
    <definedName name="IF" localSheetId="32">'[52]A. P. U.'!#REF!</definedName>
    <definedName name="IF" localSheetId="33">'[52]A. P. U.'!#REF!</definedName>
    <definedName name="IF" localSheetId="31">'[52]A. P. U.'!#REF!</definedName>
    <definedName name="IF" localSheetId="30">'[52]A. P. U.'!#REF!</definedName>
    <definedName name="IF" localSheetId="44">'[52]A. P. U.'!#REF!</definedName>
    <definedName name="IF" localSheetId="50">'[52]A. P. U.'!#REF!</definedName>
    <definedName name="IF" localSheetId="55">'[52]A. P. U.'!#REF!</definedName>
    <definedName name="IF" localSheetId="60">'[52]A.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60">#REF!</definedName>
    <definedName name="IL" localSheetId="1">#REF!</definedName>
    <definedName name="IL">#REF!</definedName>
    <definedName name="IM" localSheetId="60">#REF!</definedName>
    <definedName name="IM" localSheetId="1">#REF!</definedName>
    <definedName name="IM">#REF!</definedName>
    <definedName name="IMP">[18]otros!$C$3</definedName>
    <definedName name="Impacto" localSheetId="60">#REF!</definedName>
    <definedName name="Impacto" localSheetId="1">#REF!</definedName>
    <definedName name="Impacto">#REF!</definedName>
    <definedName name="ImpPolizasConsultoria" localSheetId="60">#REF!</definedName>
    <definedName name="ImpPolizasConsultoria" localSheetId="1">#REF!</definedName>
    <definedName name="ImpPolizasConsultoria">#REF!</definedName>
    <definedName name="ImpPolizasObra" localSheetId="60">#REF!</definedName>
    <definedName name="ImpPolizasObra" localSheetId="1">#REF!</definedName>
    <definedName name="ImpPolizasObra">#REF!</definedName>
    <definedName name="IMPR" localSheetId="60">#REF!</definedName>
    <definedName name="IMPR" localSheetId="1">#REF!</definedName>
    <definedName name="IMPR">#REF!</definedName>
    <definedName name="IMPRESSION" localSheetId="60">#REF!</definedName>
    <definedName name="IMPRESSION" localSheetId="1">#REF!</definedName>
    <definedName name="IMPRESSION">#REF!</definedName>
    <definedName name="Imprevistos" localSheetId="60">#REF!</definedName>
    <definedName name="Imprevistos" localSheetId="1">#REF!</definedName>
    <definedName name="Imprevistos">#REF!</definedName>
    <definedName name="Imprimir_área_IM_1" localSheetId="60">#REF!</definedName>
    <definedName name="Imprimir_área_IM_1" localSheetId="1">#REF!</definedName>
    <definedName name="Imprimir_área_IM_1">#REF!</definedName>
    <definedName name="IN" localSheetId="60">#REF!</definedName>
    <definedName name="IN" localSheetId="1">#REF!</definedName>
    <definedName name="IN">#REF!</definedName>
    <definedName name="INDICE" localSheetId="32">#REF!</definedName>
    <definedName name="INDICE" localSheetId="33">#REF!</definedName>
    <definedName name="INDICE" localSheetId="31">#REF!</definedName>
    <definedName name="INDICE" localSheetId="30">#REF!</definedName>
    <definedName name="INDICE" localSheetId="44">#REF!</definedName>
    <definedName name="INDICE" localSheetId="50">#REF!</definedName>
    <definedName name="INDICE" localSheetId="55">#REF!</definedName>
    <definedName name="INDICE" localSheetId="60">#REF!</definedName>
    <definedName name="ÍNDICE">[47]Hoja1!$A$35:$D$129</definedName>
    <definedName name="inf" localSheetId="23">#REF!</definedName>
    <definedName name="inf" localSheetId="26">#REF!</definedName>
    <definedName name="inf" localSheetId="32">#REF!</definedName>
    <definedName name="inf" localSheetId="33">#REF!</definedName>
    <definedName name="inf" localSheetId="31">#REF!</definedName>
    <definedName name="inf" localSheetId="30">#REF!</definedName>
    <definedName name="inf" localSheetId="44">#REF!</definedName>
    <definedName name="inf" localSheetId="50">#REF!</definedName>
    <definedName name="inf" localSheetId="55">#REF!</definedName>
    <definedName name="inf" localSheetId="60">#REF!</definedName>
    <definedName name="inf" localSheetId="62">#REF!</definedName>
    <definedName name="inf" localSheetId="82">#REF!</definedName>
    <definedName name="INICIA" localSheetId="60">'[1]SALARIO LEGAL'!#REF!</definedName>
    <definedName name="INICIA" localSheetId="1">'[1]SALARIO LEGAL'!#REF!</definedName>
    <definedName name="INICIA">'[1]SALARIO LEGAL'!#REF!</definedName>
    <definedName name="Inicio">[34]BASES!$E$26</definedName>
    <definedName name="inn" localSheetId="60">#REF!</definedName>
    <definedName name="inn" localSheetId="1">#REF!</definedName>
    <definedName name="inn">#REF!</definedName>
    <definedName name="INPU" localSheetId="60">#REF!</definedName>
    <definedName name="INPU" localSheetId="1">#REF!</definedName>
    <definedName name="INPU">#REF!</definedName>
    <definedName name="INPUT" localSheetId="60">'[4]7422CW00'!#REF!</definedName>
    <definedName name="INPUT" localSheetId="1">'[4]7422CW00'!#REF!</definedName>
    <definedName name="INPUT">'[4]7422CW00'!#REF!</definedName>
    <definedName name="Instalacion" localSheetId="60">#REF!</definedName>
    <definedName name="Instalacion" localSheetId="1">#REF!</definedName>
    <definedName name="Instalacion">#REF!</definedName>
    <definedName name="instalpasamuro" localSheetId="60">#REF!</definedName>
    <definedName name="instalpasamuro" localSheetId="1">#REF!</definedName>
    <definedName name="instalpasamuro">#REF!</definedName>
    <definedName name="INSUMO">VLOOKUP([55]apu!$B1,[55]Insumos!$D$1:$E$65536,2,FALSE)</definedName>
    <definedName name="Insumos" localSheetId="60">#REF!</definedName>
    <definedName name="Insumos" localSheetId="1">#REF!</definedName>
    <definedName name="Insumos">#REF!</definedName>
    <definedName name="Insumos_auxiliares" localSheetId="32">[91]Insumos!#REF!</definedName>
    <definedName name="Insumos_auxiliares" localSheetId="33">[91]Insumos!#REF!</definedName>
    <definedName name="Insumos_auxiliares" localSheetId="31">[91]Insumos!#REF!</definedName>
    <definedName name="Insumos_auxiliares" localSheetId="30">[91]Insumos!#REF!</definedName>
    <definedName name="Insumos_auxiliares" localSheetId="44">[91]Insumos!#REF!</definedName>
    <definedName name="Insumos_auxiliares" localSheetId="50">[91]Insumos!#REF!</definedName>
    <definedName name="Insumos_auxiliares" localSheetId="55">[91]Insumos!#REF!</definedName>
    <definedName name="Insumos_auxiliares" localSheetId="60">[91]Insumos!#REF!</definedName>
    <definedName name="Insumos_basicos" localSheetId="32">#REF!</definedName>
    <definedName name="Insumos_basicos" localSheetId="33">#REF!</definedName>
    <definedName name="Insumos_basicos" localSheetId="31">#REF!</definedName>
    <definedName name="Insumos_basicos" localSheetId="30">#REF!</definedName>
    <definedName name="Insumos_basicos" localSheetId="44">#REF!</definedName>
    <definedName name="Insumos_basicos" localSheetId="50">#REF!</definedName>
    <definedName name="Insumos_basicos" localSheetId="55">#REF!</definedName>
    <definedName name="Insumos_basicos" localSheetId="60">#REF!</definedName>
    <definedName name="Interventor">[61]Datos!$B$5</definedName>
    <definedName name="INV_11">'[92]PR 1'!$A$2:$N$655</definedName>
    <definedName name="Io" localSheetId="60">#REF!</definedName>
    <definedName name="Io" localSheetId="1">#REF!</definedName>
    <definedName name="Io">#REF!</definedName>
    <definedName name="IOUHH">[0]!ERR</definedName>
    <definedName name="ipc_2009" localSheetId="60">#REF!</definedName>
    <definedName name="ipc_2009" localSheetId="1">#REF!</definedName>
    <definedName name="ipc_2009">#REF!</definedName>
    <definedName name="ipc_2010" localSheetId="60">#REF!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23">#REF!</definedName>
    <definedName name="ITEM1" localSheetId="26">#REF!</definedName>
    <definedName name="ITEM1" localSheetId="27">#REF!</definedName>
    <definedName name="ITEM1" localSheetId="32">#REF!</definedName>
    <definedName name="ITEM1" localSheetId="33">#REF!</definedName>
    <definedName name="ITEM1" localSheetId="31">#REF!</definedName>
    <definedName name="ITEM1" localSheetId="30">#REF!</definedName>
    <definedName name="ITEM1" localSheetId="44">#REF!</definedName>
    <definedName name="ITEM1" localSheetId="50">#REF!</definedName>
    <definedName name="ITEM1" localSheetId="55">#REF!</definedName>
    <definedName name="ITEM1" localSheetId="60">#REF!</definedName>
    <definedName name="ITEM1" localSheetId="62">#REF!</definedName>
    <definedName name="ITEM1" localSheetId="82">#REF!</definedName>
    <definedName name="ITEM111" localSheetId="60">[45]ITEMS!#REF!</definedName>
    <definedName name="ITEM111" localSheetId="1">[45]ITEMS!#REF!</definedName>
    <definedName name="ITEM111">[45]ITEMS!#REF!</definedName>
    <definedName name="ITEM112" localSheetId="60">[45]ITEMS!#REF!</definedName>
    <definedName name="ITEM112" localSheetId="1">[45]ITEMS!#REF!</definedName>
    <definedName name="ITEM112">[45]ITEMS!#REF!</definedName>
    <definedName name="ITEM113" localSheetId="60">[45]ITEMS!#REF!</definedName>
    <definedName name="ITEM113" localSheetId="1">[45]ITEMS!#REF!</definedName>
    <definedName name="ITEM113">[45]ITEMS!#REF!</definedName>
    <definedName name="ITEM114" localSheetId="60">[45]ITEMS!#REF!</definedName>
    <definedName name="ITEM114" localSheetId="1">[45]ITEMS!#REF!</definedName>
    <definedName name="ITEM114">[45]ITEMS!#REF!</definedName>
    <definedName name="ITEM115" localSheetId="60">[45]ITEMS!#REF!</definedName>
    <definedName name="ITEM115" localSheetId="1">[45]ITEMS!#REF!</definedName>
    <definedName name="ITEM115">[45]ITEMS!#REF!</definedName>
    <definedName name="ITEM116" localSheetId="60">[45]ITEMS!#REF!</definedName>
    <definedName name="ITEM116" localSheetId="1">[45]ITEMS!#REF!</definedName>
    <definedName name="ITEM116">[45]ITEMS!#REF!</definedName>
    <definedName name="ITEM117" localSheetId="60">[45]ITEMS!#REF!</definedName>
    <definedName name="ITEM117" localSheetId="1">[45]ITEMS!#REF!</definedName>
    <definedName name="ITEM117">[45]ITEMS!#REF!</definedName>
    <definedName name="ITEM118" localSheetId="60">[45]ITEMS!#REF!</definedName>
    <definedName name="ITEM118" localSheetId="1">[45]ITEMS!#REF!</definedName>
    <definedName name="ITEM118">[45]ITEMS!#REF!</definedName>
    <definedName name="ITEM119" localSheetId="60">[45]ITEMS!#REF!</definedName>
    <definedName name="ITEM119" localSheetId="1">[45]ITEMS!#REF!</definedName>
    <definedName name="ITEM119">[45]ITEMS!#REF!</definedName>
    <definedName name="ITEM120" localSheetId="60">[45]ITEMS!#REF!</definedName>
    <definedName name="ITEM120" localSheetId="1">[45]ITEMS!#REF!</definedName>
    <definedName name="ITEM120">[45]ITEMS!#REF!</definedName>
    <definedName name="ITEM121" localSheetId="60">[45]ITEMS!#REF!</definedName>
    <definedName name="ITEM121" localSheetId="1">[45]ITEMS!#REF!</definedName>
    <definedName name="ITEM121">[45]ITEMS!#REF!</definedName>
    <definedName name="ITEM122" localSheetId="60">[45]ITEMS!#REF!</definedName>
    <definedName name="ITEM122" localSheetId="1">[45]ITEMS!#REF!</definedName>
    <definedName name="ITEM122">[45]ITEMS!#REF!</definedName>
    <definedName name="ITEM123" localSheetId="60">[45]ITEMS!#REF!</definedName>
    <definedName name="ITEM123" localSheetId="1">[45]ITEMS!#REF!</definedName>
    <definedName name="ITEM123">[45]ITEMS!#REF!</definedName>
    <definedName name="ITEM124" localSheetId="60">[45]ITEMS!#REF!</definedName>
    <definedName name="ITEM124" localSheetId="1">[45]ITEMS!#REF!</definedName>
    <definedName name="ITEM124">[45]ITEMS!#REF!</definedName>
    <definedName name="ITEM125" localSheetId="60">[45]ITEMS!#REF!</definedName>
    <definedName name="ITEM125" localSheetId="1">[45]ITEMS!#REF!</definedName>
    <definedName name="ITEM125">[45]ITEMS!#REF!</definedName>
    <definedName name="ITEM126" localSheetId="60">[45]ITEMS!#REF!</definedName>
    <definedName name="ITEM126" localSheetId="1">[45]ITEMS!#REF!</definedName>
    <definedName name="ITEM126">[45]ITEMS!#REF!</definedName>
    <definedName name="ITEM127" localSheetId="60">[45]ITEMS!#REF!</definedName>
    <definedName name="ITEM127" localSheetId="1">[45]ITEMS!#REF!</definedName>
    <definedName name="ITEM127">[45]ITEMS!#REF!</definedName>
    <definedName name="ITEM128" localSheetId="60">[45]ITEMS!#REF!</definedName>
    <definedName name="ITEM128" localSheetId="1">[45]ITEMS!#REF!</definedName>
    <definedName name="ITEM128">[45]ITEMS!#REF!</definedName>
    <definedName name="ITEM129" localSheetId="60">[45]ITEMS!#REF!</definedName>
    <definedName name="ITEM129" localSheetId="1">[45]ITEMS!#REF!</definedName>
    <definedName name="ITEM129">[45]ITEMS!#REF!</definedName>
    <definedName name="ITEM130" localSheetId="60">[45]ITEMS!#REF!</definedName>
    <definedName name="ITEM130" localSheetId="1">[45]ITEMS!#REF!</definedName>
    <definedName name="ITEM130">[45]ITEMS!#REF!</definedName>
    <definedName name="ITEM131" localSheetId="60">[45]ITEMS!#REF!</definedName>
    <definedName name="ITEM131" localSheetId="1">[45]ITEMS!#REF!</definedName>
    <definedName name="ITEM131">[45]ITEMS!#REF!</definedName>
    <definedName name="ITEM132" localSheetId="60">[45]ITEMS!#REF!</definedName>
    <definedName name="ITEM132" localSheetId="1">[45]ITEMS!#REF!</definedName>
    <definedName name="ITEM132">[45]ITEMS!#REF!</definedName>
    <definedName name="ITEM133" localSheetId="60">[45]ITEMS!#REF!</definedName>
    <definedName name="ITEM133" localSheetId="1">[45]ITEMS!#REF!</definedName>
    <definedName name="ITEM133">[45]ITEMS!#REF!</definedName>
    <definedName name="ITEM134" localSheetId="60">[45]ITEMS!#REF!</definedName>
    <definedName name="ITEM134" localSheetId="1">[45]ITEMS!#REF!</definedName>
    <definedName name="ITEM134">[45]ITEMS!#REF!</definedName>
    <definedName name="ITEM135" localSheetId="60">[45]ITEMS!#REF!</definedName>
    <definedName name="ITEM135" localSheetId="1">[45]ITEMS!#REF!</definedName>
    <definedName name="ITEM135">[45]ITEMS!#REF!</definedName>
    <definedName name="ITEM136" localSheetId="60">[45]ITEMS!#REF!</definedName>
    <definedName name="ITEM136" localSheetId="1">[45]ITEMS!#REF!</definedName>
    <definedName name="ITEM136">[45]ITEMS!#REF!</definedName>
    <definedName name="ITEM137" localSheetId="60">[45]ITEMS!#REF!</definedName>
    <definedName name="ITEM137" localSheetId="1">[45]ITEMS!#REF!</definedName>
    <definedName name="ITEM137">[45]ITEMS!#REF!</definedName>
    <definedName name="ITEM138" localSheetId="60">[45]ITEMS!#REF!</definedName>
    <definedName name="ITEM138" localSheetId="1">[45]ITEMS!#REF!</definedName>
    <definedName name="ITEM138">[45]ITEMS!#REF!</definedName>
    <definedName name="ITEM139" localSheetId="60">[45]ITEMS!#REF!</definedName>
    <definedName name="ITEM139" localSheetId="1">[45]ITEMS!#REF!</definedName>
    <definedName name="ITEM139">[45]ITEMS!#REF!</definedName>
    <definedName name="ITEM140" localSheetId="60">[45]ITEMS!#REF!</definedName>
    <definedName name="ITEM140" localSheetId="1">[45]ITEMS!#REF!</definedName>
    <definedName name="ITEM140">[45]ITEMS!#REF!</definedName>
    <definedName name="ITEM141" localSheetId="60">[45]ITEMS!#REF!</definedName>
    <definedName name="ITEM141" localSheetId="1">[45]ITEMS!#REF!</definedName>
    <definedName name="ITEM141">[45]ITEMS!#REF!</definedName>
    <definedName name="ITEM142" localSheetId="60">[45]ITEMS!#REF!</definedName>
    <definedName name="ITEM142" localSheetId="1">[45]ITEMS!#REF!</definedName>
    <definedName name="ITEM142">[45]ITEMS!#REF!</definedName>
    <definedName name="ITEM143" localSheetId="60">[45]ITEMS!#REF!</definedName>
    <definedName name="ITEM143" localSheetId="1">[45]ITEMS!#REF!</definedName>
    <definedName name="ITEM143">[45]ITEMS!#REF!</definedName>
    <definedName name="ITEM144" localSheetId="60">[45]ITEMS!#REF!</definedName>
    <definedName name="ITEM144" localSheetId="1">[45]ITEMS!#REF!</definedName>
    <definedName name="ITEM144">[45]ITEMS!#REF!</definedName>
    <definedName name="ITEM145" localSheetId="60">[45]ITEMS!#REF!</definedName>
    <definedName name="ITEM145" localSheetId="1">[45]ITEMS!#REF!</definedName>
    <definedName name="ITEM145">[45]ITEMS!#REF!</definedName>
    <definedName name="ITEM146" localSheetId="60">[45]ITEMS!#REF!</definedName>
    <definedName name="ITEM146" localSheetId="1">[45]ITEMS!#REF!</definedName>
    <definedName name="ITEM146">[45]ITEMS!#REF!</definedName>
    <definedName name="ITEM147" localSheetId="60">[45]ITEMS!#REF!</definedName>
    <definedName name="ITEM147" localSheetId="1">[45]ITEMS!#REF!</definedName>
    <definedName name="ITEM147">[45]ITEMS!#REF!</definedName>
    <definedName name="ITEM148" localSheetId="60">[45]ITEMS!#REF!</definedName>
    <definedName name="ITEM148" localSheetId="1">[45]ITEMS!#REF!</definedName>
    <definedName name="ITEM148">[45]ITEMS!#REF!</definedName>
    <definedName name="ITEM149" localSheetId="60">[45]ITEMS!#REF!</definedName>
    <definedName name="ITEM149" localSheetId="1">[45]ITEMS!#REF!</definedName>
    <definedName name="ITEM149">[45]ITEMS!#REF!</definedName>
    <definedName name="ITEM15" localSheetId="23">#REF!</definedName>
    <definedName name="ITEM15" localSheetId="26">#REF!</definedName>
    <definedName name="ITEM15" localSheetId="27">#REF!</definedName>
    <definedName name="ITEM15" localSheetId="32">#REF!</definedName>
    <definedName name="ITEM15" localSheetId="33">#REF!</definedName>
    <definedName name="ITEM15" localSheetId="31">#REF!</definedName>
    <definedName name="ITEM15" localSheetId="30">#REF!</definedName>
    <definedName name="ITEM15" localSheetId="44">#REF!</definedName>
    <definedName name="ITEM15" localSheetId="50">#REF!</definedName>
    <definedName name="ITEM15" localSheetId="55">#REF!</definedName>
    <definedName name="ITEM15" localSheetId="60">#REF!</definedName>
    <definedName name="ITEM15" localSheetId="62">#REF!</definedName>
    <definedName name="ITEM15" localSheetId="82">#REF!</definedName>
    <definedName name="ITEM150" localSheetId="60">[45]ITEMS!#REF!</definedName>
    <definedName name="ITEM150" localSheetId="1">[45]ITEMS!#REF!</definedName>
    <definedName name="ITEM150">[45]ITEMS!#REF!</definedName>
    <definedName name="ITEM151" localSheetId="60">[45]ITEMS!#REF!</definedName>
    <definedName name="ITEM151" localSheetId="1">[45]ITEMS!#REF!</definedName>
    <definedName name="ITEM151">[45]ITEMS!#REF!</definedName>
    <definedName name="ITEM152" localSheetId="60">[45]ITEMS!#REF!</definedName>
    <definedName name="ITEM152" localSheetId="1">[45]ITEMS!#REF!</definedName>
    <definedName name="ITEM152">[45]ITEMS!#REF!</definedName>
    <definedName name="ITEM153" localSheetId="60">[45]ITEMS!#REF!</definedName>
    <definedName name="ITEM153" localSheetId="1">[45]ITEMS!#REF!</definedName>
    <definedName name="ITEM153">[45]ITEMS!#REF!</definedName>
    <definedName name="ITEM154" localSheetId="60">[45]ITEMS!#REF!</definedName>
    <definedName name="ITEM154" localSheetId="1">[45]ITEMS!#REF!</definedName>
    <definedName name="ITEM154">[45]ITEMS!#REF!</definedName>
    <definedName name="ITEM155" localSheetId="60">[45]ITEMS!#REF!</definedName>
    <definedName name="ITEM155" localSheetId="1">[45]ITEMS!#REF!</definedName>
    <definedName name="ITEM155">[45]ITEMS!#REF!</definedName>
    <definedName name="ITEM156" localSheetId="60">[45]ITEMS!#REF!</definedName>
    <definedName name="ITEM156" localSheetId="1">[45]ITEMS!#REF!</definedName>
    <definedName name="ITEM156">[45]ITEMS!#REF!</definedName>
    <definedName name="ITEM157" localSheetId="60">[45]ITEMS!#REF!</definedName>
    <definedName name="ITEM157" localSheetId="1">[45]ITEMS!#REF!</definedName>
    <definedName name="ITEM157">[45]ITEMS!#REF!</definedName>
    <definedName name="ITEM158" localSheetId="60">[45]ITEMS!#REF!</definedName>
    <definedName name="ITEM158" localSheetId="1">[45]ITEMS!#REF!</definedName>
    <definedName name="ITEM158">[45]ITEMS!#REF!</definedName>
    <definedName name="ITEM159" localSheetId="60">[45]ITEMS!#REF!</definedName>
    <definedName name="ITEM159" localSheetId="1">[45]ITEMS!#REF!</definedName>
    <definedName name="ITEM159">[45]ITEMS!#REF!</definedName>
    <definedName name="ITEM160" localSheetId="60">[45]ITEMS!#REF!</definedName>
    <definedName name="ITEM160" localSheetId="1">[45]ITEMS!#REF!</definedName>
    <definedName name="ITEM160">[45]ITEMS!#REF!</definedName>
    <definedName name="ITEM161" localSheetId="60">[45]ITEMS!#REF!</definedName>
    <definedName name="ITEM161" localSheetId="1">[45]ITEMS!#REF!</definedName>
    <definedName name="ITEM161">[45]ITEMS!#REF!</definedName>
    <definedName name="ITEM162" localSheetId="60">[45]ITEMS!#REF!</definedName>
    <definedName name="ITEM162" localSheetId="1">[45]ITEMS!#REF!</definedName>
    <definedName name="ITEM162">[45]ITEMS!#REF!</definedName>
    <definedName name="ITEM163" localSheetId="60">[45]ITEMS!#REF!</definedName>
    <definedName name="ITEM163" localSheetId="1">[45]ITEMS!#REF!</definedName>
    <definedName name="ITEM163">[45]ITEMS!#REF!</definedName>
    <definedName name="ITEM164" localSheetId="60">[45]ITEMS!#REF!</definedName>
    <definedName name="ITEM164" localSheetId="1">[45]ITEMS!#REF!</definedName>
    <definedName name="ITEM164">[45]ITEMS!#REF!</definedName>
    <definedName name="ITEM165" localSheetId="60">[45]ITEMS!#REF!</definedName>
    <definedName name="ITEM165" localSheetId="1">[45]ITEMS!#REF!</definedName>
    <definedName name="ITEM165">[45]ITEMS!#REF!</definedName>
    <definedName name="ITEM166" localSheetId="60">[45]ITEMS!#REF!</definedName>
    <definedName name="ITEM166" localSheetId="1">[45]ITEMS!#REF!</definedName>
    <definedName name="ITEM166">[45]ITEMS!#REF!</definedName>
    <definedName name="ITEM167" localSheetId="60">[45]ITEMS!#REF!</definedName>
    <definedName name="ITEM167" localSheetId="1">[45]ITEMS!#REF!</definedName>
    <definedName name="ITEM167">[45]ITEMS!#REF!</definedName>
    <definedName name="ITEM168" localSheetId="60">[45]ITEMS!#REF!</definedName>
    <definedName name="ITEM168" localSheetId="1">[45]ITEMS!#REF!</definedName>
    <definedName name="ITEM168">[45]ITEMS!#REF!</definedName>
    <definedName name="ITEM169" localSheetId="60">[45]ITEMS!#REF!</definedName>
    <definedName name="ITEM169" localSheetId="1">[45]ITEMS!#REF!</definedName>
    <definedName name="ITEM169">[45]ITEMS!#REF!</definedName>
    <definedName name="ITEM170" localSheetId="60">[45]ITEMS!#REF!</definedName>
    <definedName name="ITEM170" localSheetId="1">[45]ITEMS!#REF!</definedName>
    <definedName name="ITEM170">[45]ITEMS!#REF!</definedName>
    <definedName name="ITEM171" localSheetId="60">[45]ITEMS!#REF!</definedName>
    <definedName name="ITEM171" localSheetId="1">[45]ITEMS!#REF!</definedName>
    <definedName name="ITEM171">[45]ITEMS!#REF!</definedName>
    <definedName name="ITEM172" localSheetId="60">[45]ITEMS!#REF!</definedName>
    <definedName name="ITEM172" localSheetId="1">[45]ITEMS!#REF!</definedName>
    <definedName name="ITEM172">[45]ITEMS!#REF!</definedName>
    <definedName name="ITEM173" localSheetId="60">[45]ITEMS!#REF!</definedName>
    <definedName name="ITEM173" localSheetId="1">[45]ITEMS!#REF!</definedName>
    <definedName name="ITEM173">[45]ITEMS!#REF!</definedName>
    <definedName name="ITEM174" localSheetId="60">[45]ITEMS!#REF!</definedName>
    <definedName name="ITEM174" localSheetId="1">[45]ITEMS!#REF!</definedName>
    <definedName name="ITEM174">[45]ITEMS!#REF!</definedName>
    <definedName name="ITEM175" localSheetId="60">[45]ITEMS!#REF!</definedName>
    <definedName name="ITEM175" localSheetId="1">[45]ITEMS!#REF!</definedName>
    <definedName name="ITEM175">[45]ITEMS!#REF!</definedName>
    <definedName name="ITEM176" localSheetId="60">[45]ITEMS!#REF!</definedName>
    <definedName name="ITEM176" localSheetId="1">[45]ITEMS!#REF!</definedName>
    <definedName name="ITEM176">[45]ITEMS!#REF!</definedName>
    <definedName name="ITEM177" localSheetId="60">[45]ITEMS!#REF!</definedName>
    <definedName name="ITEM177" localSheetId="1">[45]ITEMS!#REF!</definedName>
    <definedName name="ITEM177">[45]ITEMS!#REF!</definedName>
    <definedName name="ITEM178" localSheetId="60">[45]ITEMS!#REF!</definedName>
    <definedName name="ITEM178" localSheetId="1">[45]ITEMS!#REF!</definedName>
    <definedName name="ITEM178">[45]ITEMS!#REF!</definedName>
    <definedName name="ITEM179" localSheetId="60">[45]ITEMS!#REF!</definedName>
    <definedName name="ITEM179" localSheetId="1">[45]ITEMS!#REF!</definedName>
    <definedName name="ITEM179">[45]ITEMS!#REF!</definedName>
    <definedName name="ITEM180" localSheetId="60">[45]ITEMS!#REF!</definedName>
    <definedName name="ITEM180" localSheetId="1">[45]ITEMS!#REF!</definedName>
    <definedName name="ITEM180">[45]ITEMS!#REF!</definedName>
    <definedName name="ITEM181" localSheetId="60">[45]ITEMS!#REF!</definedName>
    <definedName name="ITEM181" localSheetId="1">[45]ITEMS!#REF!</definedName>
    <definedName name="ITEM181">[45]ITEMS!#REF!</definedName>
    <definedName name="ITEM182" localSheetId="60">[45]ITEMS!#REF!</definedName>
    <definedName name="ITEM182" localSheetId="1">[45]ITEMS!#REF!</definedName>
    <definedName name="ITEM182">[45]ITEMS!#REF!</definedName>
    <definedName name="ITEM183" localSheetId="60">[45]ITEMS!#REF!</definedName>
    <definedName name="ITEM183" localSheetId="1">[45]ITEMS!#REF!</definedName>
    <definedName name="ITEM183">[45]ITEMS!#REF!</definedName>
    <definedName name="ITEM184" localSheetId="60">[45]ITEMS!#REF!</definedName>
    <definedName name="ITEM184" localSheetId="1">[45]ITEMS!#REF!</definedName>
    <definedName name="ITEM184">[45]ITEMS!#REF!</definedName>
    <definedName name="ITEM185" localSheetId="60">[45]ITEMS!#REF!</definedName>
    <definedName name="ITEM185" localSheetId="1">[45]ITEMS!#REF!</definedName>
    <definedName name="ITEM185">[45]ITEMS!#REF!</definedName>
    <definedName name="ITEM186" localSheetId="60">[45]ITEMS!#REF!</definedName>
    <definedName name="ITEM186" localSheetId="1">[45]ITEMS!#REF!</definedName>
    <definedName name="ITEM186">[45]ITEMS!#REF!</definedName>
    <definedName name="ITEM187" localSheetId="60">[45]ITEMS!#REF!</definedName>
    <definedName name="ITEM187" localSheetId="1">[45]ITEMS!#REF!</definedName>
    <definedName name="ITEM187">[45]ITEMS!#REF!</definedName>
    <definedName name="ITEM188" localSheetId="60">[45]ITEMS!#REF!</definedName>
    <definedName name="ITEM188" localSheetId="1">[45]ITEMS!#REF!</definedName>
    <definedName name="ITEM188">[45]ITEMS!#REF!</definedName>
    <definedName name="ITEM189" localSheetId="60">[45]ITEMS!#REF!</definedName>
    <definedName name="ITEM189" localSheetId="1">[45]ITEMS!#REF!</definedName>
    <definedName name="ITEM189">[45]ITEMS!#REF!</definedName>
    <definedName name="ITEM190" localSheetId="60">[45]ITEMS!#REF!</definedName>
    <definedName name="ITEM190" localSheetId="1">[45]ITEMS!#REF!</definedName>
    <definedName name="ITEM190">[45]ITEMS!#REF!</definedName>
    <definedName name="ITEM191" localSheetId="60">[45]ITEMS!#REF!</definedName>
    <definedName name="ITEM191" localSheetId="1">[45]ITEMS!#REF!</definedName>
    <definedName name="ITEM191">[45]ITEMS!#REF!</definedName>
    <definedName name="ITEM192" localSheetId="60">[45]ITEMS!#REF!</definedName>
    <definedName name="ITEM192" localSheetId="1">[45]ITEMS!#REF!</definedName>
    <definedName name="ITEM192">[45]ITEMS!#REF!</definedName>
    <definedName name="ITEM193" localSheetId="60">[45]ITEMS!#REF!</definedName>
    <definedName name="ITEM193" localSheetId="1">[45]ITEMS!#REF!</definedName>
    <definedName name="ITEM193">[45]ITEMS!#REF!</definedName>
    <definedName name="ITEM194" localSheetId="60">[45]ITEMS!#REF!</definedName>
    <definedName name="ITEM194" localSheetId="1">[45]ITEMS!#REF!</definedName>
    <definedName name="ITEM194">[45]ITEMS!#REF!</definedName>
    <definedName name="ITEM195" localSheetId="60">[45]ITEMS!#REF!</definedName>
    <definedName name="ITEM195" localSheetId="1">[45]ITEMS!#REF!</definedName>
    <definedName name="ITEM195">[45]ITEMS!#REF!</definedName>
    <definedName name="ITEM196" localSheetId="60">[45]ITEMS!#REF!</definedName>
    <definedName name="ITEM196" localSheetId="1">[45]ITEMS!#REF!</definedName>
    <definedName name="ITEM196">[45]ITEMS!#REF!</definedName>
    <definedName name="ITEM197" localSheetId="60">[45]ITEMS!#REF!</definedName>
    <definedName name="ITEM197" localSheetId="1">[45]ITEMS!#REF!</definedName>
    <definedName name="ITEM197">[45]ITEMS!#REF!</definedName>
    <definedName name="ITEM198" localSheetId="60">[45]ITEMS!#REF!</definedName>
    <definedName name="ITEM198" localSheetId="1">[45]ITEMS!#REF!</definedName>
    <definedName name="ITEM198">[45]ITEMS!#REF!</definedName>
    <definedName name="ITEM199" localSheetId="60">[45]ITEMS!#REF!</definedName>
    <definedName name="ITEM199" localSheetId="1">[45]ITEMS!#REF!</definedName>
    <definedName name="ITEM199">[45]ITEMS!#REF!</definedName>
    <definedName name="ITEM2" localSheetId="23">#REF!</definedName>
    <definedName name="ITEM2" localSheetId="26">#REF!</definedName>
    <definedName name="ITEM2" localSheetId="27">#REF!</definedName>
    <definedName name="ITEM2" localSheetId="32">#REF!</definedName>
    <definedName name="ITEM2" localSheetId="33">#REF!</definedName>
    <definedName name="ITEM2" localSheetId="31">#REF!</definedName>
    <definedName name="ITEM2" localSheetId="30">#REF!</definedName>
    <definedName name="ITEM2" localSheetId="44">#REF!</definedName>
    <definedName name="ITEM2" localSheetId="50">#REF!</definedName>
    <definedName name="ITEM2" localSheetId="55">#REF!</definedName>
    <definedName name="ITEM2" localSheetId="60">#REF!</definedName>
    <definedName name="ITEM2" localSheetId="62">#REF!</definedName>
    <definedName name="ITEM2" localSheetId="82">#REF!</definedName>
    <definedName name="ITEM2.10">[73]APU!$E$14843</definedName>
    <definedName name="ITEM2.11">[73]APU!$E$14904</definedName>
    <definedName name="ITEM2.12">[73]APU!$E$14965</definedName>
    <definedName name="ITEM200" localSheetId="60">[45]ITEMS!#REF!</definedName>
    <definedName name="ITEM200" localSheetId="1">[45]ITEMS!#REF!</definedName>
    <definedName name="ITEM200">[45]ITEMS!#REF!</definedName>
    <definedName name="ITEM201" localSheetId="60">[45]ITEMS!#REF!</definedName>
    <definedName name="ITEM201" localSheetId="1">[45]ITEMS!#REF!</definedName>
    <definedName name="ITEM201">[45]ITEMS!#REF!</definedName>
    <definedName name="ITEM202" localSheetId="60">[45]ITEMS!#REF!</definedName>
    <definedName name="ITEM202" localSheetId="1">[45]ITEMS!#REF!</definedName>
    <definedName name="ITEM202">[45]ITEMS!#REF!</definedName>
    <definedName name="ITEM203" localSheetId="60">[45]ITEMS!#REF!</definedName>
    <definedName name="ITEM203" localSheetId="1">[45]ITEMS!#REF!</definedName>
    <definedName name="ITEM203">[45]ITEMS!#REF!</definedName>
    <definedName name="ITEM204" localSheetId="60">[45]ITEMS!#REF!</definedName>
    <definedName name="ITEM204" localSheetId="1">[45]ITEMS!#REF!</definedName>
    <definedName name="ITEM204">[45]ITEMS!#REF!</definedName>
    <definedName name="ITEM205" localSheetId="60">[45]ITEMS!#REF!</definedName>
    <definedName name="ITEM205" localSheetId="1">[45]ITEMS!#REF!</definedName>
    <definedName name="ITEM205">[45]ITEMS!#REF!</definedName>
    <definedName name="ITEM206" localSheetId="60">[45]ITEMS!#REF!</definedName>
    <definedName name="ITEM206" localSheetId="1">[45]ITEMS!#REF!</definedName>
    <definedName name="ITEM206">[45]ITEMS!#REF!</definedName>
    <definedName name="item210.3" localSheetId="32">#REF!</definedName>
    <definedName name="item210.3" localSheetId="33">#REF!</definedName>
    <definedName name="item210.3" localSheetId="31">#REF!</definedName>
    <definedName name="item210.3" localSheetId="30">#REF!</definedName>
    <definedName name="item210.3" localSheetId="44">#REF!</definedName>
    <definedName name="item210.3" localSheetId="50">#REF!</definedName>
    <definedName name="item210.3" localSheetId="55">#REF!</definedName>
    <definedName name="item210.3" localSheetId="60">#REF!</definedName>
    <definedName name="item230.1" localSheetId="32">#REF!</definedName>
    <definedName name="item230.1" localSheetId="33">#REF!</definedName>
    <definedName name="item230.1" localSheetId="31">#REF!</definedName>
    <definedName name="item230.1" localSheetId="30">#REF!</definedName>
    <definedName name="item230.1" localSheetId="44">#REF!</definedName>
    <definedName name="item230.1" localSheetId="50">#REF!</definedName>
    <definedName name="item230.1" localSheetId="55">#REF!</definedName>
    <definedName name="item230.1" localSheetId="60">#REF!</definedName>
    <definedName name="ITEM3" localSheetId="23">#REF!</definedName>
    <definedName name="ITEM3" localSheetId="26">#REF!</definedName>
    <definedName name="ITEM3" localSheetId="27">#REF!</definedName>
    <definedName name="ITEM3" localSheetId="32">#REF!</definedName>
    <definedName name="ITEM3" localSheetId="33">#REF!</definedName>
    <definedName name="ITEM3" localSheetId="31">#REF!</definedName>
    <definedName name="ITEM3" localSheetId="30">#REF!</definedName>
    <definedName name="ITEM3" localSheetId="44">#REF!</definedName>
    <definedName name="ITEM3" localSheetId="50">#REF!</definedName>
    <definedName name="ITEM3" localSheetId="55">#REF!</definedName>
    <definedName name="ITEM3" localSheetId="60">#REF!</definedName>
    <definedName name="ITEM3" localSheetId="62">#REF!</definedName>
    <definedName name="ITEM3" localSheetId="82">#REF!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32">#REF!</definedName>
    <definedName name="item310" localSheetId="33">#REF!</definedName>
    <definedName name="item310" localSheetId="31">#REF!</definedName>
    <definedName name="item310" localSheetId="30">#REF!</definedName>
    <definedName name="item310" localSheetId="44">#REF!</definedName>
    <definedName name="item310" localSheetId="50">#REF!</definedName>
    <definedName name="item310" localSheetId="55">#REF!</definedName>
    <definedName name="item310" localSheetId="60">#REF!</definedName>
    <definedName name="item320.2" localSheetId="32">#REF!</definedName>
    <definedName name="item320.2" localSheetId="33">#REF!</definedName>
    <definedName name="item320.2" localSheetId="31">#REF!</definedName>
    <definedName name="item320.2" localSheetId="30">#REF!</definedName>
    <definedName name="item320.2" localSheetId="44">#REF!</definedName>
    <definedName name="item320.2" localSheetId="50">#REF!</definedName>
    <definedName name="item320.2" localSheetId="55">#REF!</definedName>
    <definedName name="item320.2" localSheetId="60">#REF!</definedName>
    <definedName name="item330.1" localSheetId="32">#REF!</definedName>
    <definedName name="item330.1" localSheetId="33">#REF!</definedName>
    <definedName name="item330.1" localSheetId="31">#REF!</definedName>
    <definedName name="item330.1" localSheetId="30">#REF!</definedName>
    <definedName name="item330.1" localSheetId="44">#REF!</definedName>
    <definedName name="item330.1" localSheetId="50">#REF!</definedName>
    <definedName name="item330.1" localSheetId="55">#REF!</definedName>
    <definedName name="item330.1" localSheetId="60">#REF!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32">#REF!</definedName>
    <definedName name="item420" localSheetId="33">#REF!</definedName>
    <definedName name="item420" localSheetId="31">#REF!</definedName>
    <definedName name="item420" localSheetId="30">#REF!</definedName>
    <definedName name="item420" localSheetId="44">#REF!</definedName>
    <definedName name="item420" localSheetId="50">#REF!</definedName>
    <definedName name="item420" localSheetId="55">#REF!</definedName>
    <definedName name="item420" localSheetId="60">#REF!</definedName>
    <definedName name="item450.2P" localSheetId="32">#REF!</definedName>
    <definedName name="item450.2P" localSheetId="33">#REF!</definedName>
    <definedName name="item450.2P" localSheetId="31">#REF!</definedName>
    <definedName name="item450.2P" localSheetId="30">#REF!</definedName>
    <definedName name="item450.2P" localSheetId="44">#REF!</definedName>
    <definedName name="item450.2P" localSheetId="50">#REF!</definedName>
    <definedName name="item450.2P" localSheetId="55">#REF!</definedName>
    <definedName name="item450.2P" localSheetId="60">#REF!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32">#REF!</definedName>
    <definedName name="item600.1" localSheetId="33">#REF!</definedName>
    <definedName name="item600.1" localSheetId="31">#REF!</definedName>
    <definedName name="item600.1" localSheetId="30">#REF!</definedName>
    <definedName name="item600.1" localSheetId="44">#REF!</definedName>
    <definedName name="item600.1" localSheetId="50">#REF!</definedName>
    <definedName name="item600.1" localSheetId="55">#REF!</definedName>
    <definedName name="item600.1" localSheetId="60">#REF!</definedName>
    <definedName name="item610.1" localSheetId="32">#REF!</definedName>
    <definedName name="item610.1" localSheetId="33">#REF!</definedName>
    <definedName name="item610.1" localSheetId="31">#REF!</definedName>
    <definedName name="item610.1" localSheetId="30">#REF!</definedName>
    <definedName name="item610.1" localSheetId="44">#REF!</definedName>
    <definedName name="item610.1" localSheetId="50">#REF!</definedName>
    <definedName name="item610.1" localSheetId="55">#REF!</definedName>
    <definedName name="item610.1" localSheetId="60">#REF!</definedName>
    <definedName name="item610.2" localSheetId="32">#REF!</definedName>
    <definedName name="item610.2" localSheetId="33">#REF!</definedName>
    <definedName name="item610.2" localSheetId="31">#REF!</definedName>
    <definedName name="item610.2" localSheetId="30">#REF!</definedName>
    <definedName name="item610.2" localSheetId="44">#REF!</definedName>
    <definedName name="item610.2" localSheetId="50">#REF!</definedName>
    <definedName name="item610.2" localSheetId="55">#REF!</definedName>
    <definedName name="item610.2" localSheetId="60">#REF!</definedName>
    <definedName name="item630.4" localSheetId="32">#REF!</definedName>
    <definedName name="item630.4" localSheetId="33">#REF!</definedName>
    <definedName name="item630.4" localSheetId="31">#REF!</definedName>
    <definedName name="item630.4" localSheetId="30">#REF!</definedName>
    <definedName name="item630.4" localSheetId="44">#REF!</definedName>
    <definedName name="item630.4" localSheetId="50">#REF!</definedName>
    <definedName name="item630.4" localSheetId="55">#REF!</definedName>
    <definedName name="item630.4" localSheetId="60">#REF!</definedName>
    <definedName name="item630.6" localSheetId="32">#REF!</definedName>
    <definedName name="item630.6" localSheetId="33">#REF!</definedName>
    <definedName name="item630.6" localSheetId="31">#REF!</definedName>
    <definedName name="item630.6" localSheetId="30">#REF!</definedName>
    <definedName name="item630.6" localSheetId="44">#REF!</definedName>
    <definedName name="item630.6" localSheetId="50">#REF!</definedName>
    <definedName name="item630.6" localSheetId="55">#REF!</definedName>
    <definedName name="item630.6" localSheetId="60">#REF!</definedName>
    <definedName name="item630.7" localSheetId="32">#REF!</definedName>
    <definedName name="item630.7" localSheetId="33">#REF!</definedName>
    <definedName name="item630.7" localSheetId="31">#REF!</definedName>
    <definedName name="item630.7" localSheetId="30">#REF!</definedName>
    <definedName name="item630.7" localSheetId="44">#REF!</definedName>
    <definedName name="item630.7" localSheetId="50">#REF!</definedName>
    <definedName name="item630.7" localSheetId="55">#REF!</definedName>
    <definedName name="item630.7" localSheetId="60">#REF!</definedName>
    <definedName name="item640.3" localSheetId="32">#REF!</definedName>
    <definedName name="item640.3" localSheetId="33">#REF!</definedName>
    <definedName name="item640.3" localSheetId="31">#REF!</definedName>
    <definedName name="item640.3" localSheetId="30">#REF!</definedName>
    <definedName name="item640.3" localSheetId="44">#REF!</definedName>
    <definedName name="item640.3" localSheetId="50">#REF!</definedName>
    <definedName name="item640.3" localSheetId="55">#REF!</definedName>
    <definedName name="item640.3" localSheetId="60">#REF!</definedName>
    <definedName name="item661" localSheetId="32">#REF!</definedName>
    <definedName name="item661" localSheetId="33">#REF!</definedName>
    <definedName name="item661" localSheetId="31">#REF!</definedName>
    <definedName name="item661" localSheetId="30">#REF!</definedName>
    <definedName name="item661" localSheetId="44">#REF!</definedName>
    <definedName name="item661" localSheetId="50">#REF!</definedName>
    <definedName name="item661" localSheetId="55">#REF!</definedName>
    <definedName name="item661" localSheetId="60">#REF!</definedName>
    <definedName name="item671" localSheetId="32">#REF!</definedName>
    <definedName name="item671" localSheetId="33">#REF!</definedName>
    <definedName name="item671" localSheetId="31">#REF!</definedName>
    <definedName name="item671" localSheetId="30">#REF!</definedName>
    <definedName name="item671" localSheetId="44">#REF!</definedName>
    <definedName name="item671" localSheetId="50">#REF!</definedName>
    <definedName name="item671" localSheetId="55">#REF!</definedName>
    <definedName name="item671" localSheetId="60">#REF!</definedName>
    <definedName name="item673.1" localSheetId="32">#REF!</definedName>
    <definedName name="item673.1" localSheetId="33">#REF!</definedName>
    <definedName name="item673.1" localSheetId="31">#REF!</definedName>
    <definedName name="item673.1" localSheetId="30">#REF!</definedName>
    <definedName name="item673.1" localSheetId="44">#REF!</definedName>
    <definedName name="item673.1" localSheetId="50">#REF!</definedName>
    <definedName name="item673.1" localSheetId="55">#REF!</definedName>
    <definedName name="item673.1" localSheetId="60">#REF!</definedName>
    <definedName name="item673.3" localSheetId="32">#REF!</definedName>
    <definedName name="item673.3" localSheetId="33">#REF!</definedName>
    <definedName name="item673.3" localSheetId="31">#REF!</definedName>
    <definedName name="item673.3" localSheetId="30">#REF!</definedName>
    <definedName name="item673.3" localSheetId="44">#REF!</definedName>
    <definedName name="item673.3" localSheetId="50">#REF!</definedName>
    <definedName name="item673.3" localSheetId="55">#REF!</definedName>
    <definedName name="item673.3" localSheetId="60">#REF!</definedName>
    <definedName name="item681" localSheetId="32">#REF!</definedName>
    <definedName name="item681" localSheetId="33">#REF!</definedName>
    <definedName name="item681" localSheetId="31">#REF!</definedName>
    <definedName name="item681" localSheetId="30">#REF!</definedName>
    <definedName name="item681" localSheetId="44">#REF!</definedName>
    <definedName name="item681" localSheetId="50">#REF!</definedName>
    <definedName name="item681" localSheetId="55">#REF!</definedName>
    <definedName name="item681" localSheetId="60">#REF!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32">#REF!</definedName>
    <definedName name="item700.1" localSheetId="33">#REF!</definedName>
    <definedName name="item700.1" localSheetId="31">#REF!</definedName>
    <definedName name="item700.1" localSheetId="30">#REF!</definedName>
    <definedName name="item700.1" localSheetId="44">#REF!</definedName>
    <definedName name="item700.1" localSheetId="50">#REF!</definedName>
    <definedName name="item700.1" localSheetId="55">#REF!</definedName>
    <definedName name="item700.1" localSheetId="60">#REF!</definedName>
    <definedName name="item710.1" localSheetId="32">#REF!</definedName>
    <definedName name="item710.1" localSheetId="33">#REF!</definedName>
    <definedName name="item710.1" localSheetId="31">#REF!</definedName>
    <definedName name="item710.1" localSheetId="30">#REF!</definedName>
    <definedName name="item710.1" localSheetId="44">#REF!</definedName>
    <definedName name="item710.1" localSheetId="50">#REF!</definedName>
    <definedName name="item710.1" localSheetId="55">#REF!</definedName>
    <definedName name="item710.1" localSheetId="60">#REF!</definedName>
    <definedName name="item710.2" localSheetId="32">#REF!</definedName>
    <definedName name="item710.2" localSheetId="33">#REF!</definedName>
    <definedName name="item710.2" localSheetId="31">#REF!</definedName>
    <definedName name="item710.2" localSheetId="30">#REF!</definedName>
    <definedName name="item710.2" localSheetId="44">#REF!</definedName>
    <definedName name="item710.2" localSheetId="50">#REF!</definedName>
    <definedName name="item710.2" localSheetId="55">#REF!</definedName>
    <definedName name="item710.2" localSheetId="60">#REF!</definedName>
    <definedName name="item730.1" localSheetId="32">#REF!</definedName>
    <definedName name="item730.1" localSheetId="33">#REF!</definedName>
    <definedName name="item730.1" localSheetId="31">#REF!</definedName>
    <definedName name="item730.1" localSheetId="30">#REF!</definedName>
    <definedName name="item730.1" localSheetId="44">#REF!</definedName>
    <definedName name="item730.1" localSheetId="50">#REF!</definedName>
    <definedName name="item730.1" localSheetId="55">#REF!</definedName>
    <definedName name="item730.1" localSheetId="60">#REF!</definedName>
    <definedName name="item730.2" localSheetId="32">#REF!</definedName>
    <definedName name="item730.2" localSheetId="33">#REF!</definedName>
    <definedName name="item730.2" localSheetId="31">#REF!</definedName>
    <definedName name="item730.2" localSheetId="30">#REF!</definedName>
    <definedName name="item730.2" localSheetId="44">#REF!</definedName>
    <definedName name="item730.2" localSheetId="50">#REF!</definedName>
    <definedName name="item730.2" localSheetId="55">#REF!</definedName>
    <definedName name="item730.2" localSheetId="60">#REF!</definedName>
    <definedName name="item730.2.4" localSheetId="32">#REF!</definedName>
    <definedName name="item730.2.4" localSheetId="33">#REF!</definedName>
    <definedName name="item730.2.4" localSheetId="31">#REF!</definedName>
    <definedName name="item730.2.4" localSheetId="30">#REF!</definedName>
    <definedName name="item730.2.4" localSheetId="44">#REF!</definedName>
    <definedName name="item730.2.4" localSheetId="50">#REF!</definedName>
    <definedName name="item730.2.4" localSheetId="55">#REF!</definedName>
    <definedName name="item730.2.4" localSheetId="60">#REF!</definedName>
    <definedName name="item900.2" localSheetId="32">#REF!</definedName>
    <definedName name="item900.2" localSheetId="33">#REF!</definedName>
    <definedName name="item900.2" localSheetId="31">#REF!</definedName>
    <definedName name="item900.2" localSheetId="30">#REF!</definedName>
    <definedName name="item900.2" localSheetId="44">#REF!</definedName>
    <definedName name="item900.2" localSheetId="50">#REF!</definedName>
    <definedName name="item900.2" localSheetId="55">#REF!</definedName>
    <definedName name="item900.2" localSheetId="60">#REF!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60">#REF!</definedName>
    <definedName name="IV" localSheetId="1">#REF!</definedName>
    <definedName name="IV">#REF!</definedName>
    <definedName name="IVA" localSheetId="32">#REF!</definedName>
    <definedName name="IVA" localSheetId="33">#REF!</definedName>
    <definedName name="IVA" localSheetId="31">#REF!</definedName>
    <definedName name="IVA" localSheetId="30">#REF!</definedName>
    <definedName name="IVA" localSheetId="44">#REF!</definedName>
    <definedName name="IVA" localSheetId="50">#REF!</definedName>
    <definedName name="IVA" localSheetId="55">#REF!</definedName>
    <definedName name="IVA" localSheetId="60">#REF!</definedName>
    <definedName name="IVA_UTIL">[29]DATOS!$D$11</definedName>
    <definedName name="IVAConsultoria" localSheetId="60">#REF!</definedName>
    <definedName name="IVAConsultoria" localSheetId="1">#REF!</definedName>
    <definedName name="IVAConsultoria">#REF!</definedName>
    <definedName name="IVASobreUtilidad" localSheetId="60">#REF!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60">#REF!</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32">#REF!</definedName>
    <definedName name="jkl" localSheetId="33">#REF!</definedName>
    <definedName name="jkl" localSheetId="31">#REF!</definedName>
    <definedName name="jkl" localSheetId="30">#REF!</definedName>
    <definedName name="jkl" localSheetId="44">#REF!</definedName>
    <definedName name="jkl" localSheetId="50">#REF!</definedName>
    <definedName name="jkl" localSheetId="55">#REF!</definedName>
    <definedName name="jkl" localSheetId="60">#REF!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60">#REF!</definedName>
    <definedName name="JUL" localSheetId="1">#REF!</definedName>
    <definedName name="JUL">#REF!</definedName>
    <definedName name="JUN" localSheetId="60">#REF!</definedName>
    <definedName name="JUN" localSheetId="1">#REF!</definedName>
    <definedName name="JUN">#REF!</definedName>
    <definedName name="juuuhb" hidden="1">{"TAB1",#N/A,TRUE,"GENERAL";"TAB2",#N/A,TRUE,"GENERAL";"TAB3",#N/A,TRUE,"GENERAL";"TAB4",#N/A,TRUE,"GENERAL";"TAB5",#N/A,TRUE,"GENERAL"}</definedName>
    <definedName name="jvv" localSheetId="32">#REF!</definedName>
    <definedName name="jvv" localSheetId="33">#REF!</definedName>
    <definedName name="jvv" localSheetId="31">#REF!</definedName>
    <definedName name="jvv" localSheetId="30">#REF!</definedName>
    <definedName name="jvv" localSheetId="44">#REF!</definedName>
    <definedName name="jvv" localSheetId="50">#REF!</definedName>
    <definedName name="jvv" localSheetId="55">#REF!</definedName>
    <definedName name="jvv" localSheetId="60">#REF!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32">#REF!</definedName>
    <definedName name="K0F1" localSheetId="33">#REF!</definedName>
    <definedName name="K0F1" localSheetId="31">#REF!</definedName>
    <definedName name="K0F1" localSheetId="30">#REF!</definedName>
    <definedName name="K0F1" localSheetId="44">#REF!</definedName>
    <definedName name="K0F1" localSheetId="50">#REF!</definedName>
    <definedName name="K0F1" localSheetId="55">#REF!</definedName>
    <definedName name="K0F1" localSheetId="60">#REF!</definedName>
    <definedName name="K0F2" localSheetId="32">#REF!</definedName>
    <definedName name="K0F2" localSheetId="33">#REF!</definedName>
    <definedName name="K0F2" localSheetId="31">#REF!</definedName>
    <definedName name="K0F2" localSheetId="30">#REF!</definedName>
    <definedName name="K0F2" localSheetId="44">#REF!</definedName>
    <definedName name="K0F2" localSheetId="50">#REF!</definedName>
    <definedName name="K0F2" localSheetId="55">#REF!</definedName>
    <definedName name="K0F2" localSheetId="60">#REF!</definedName>
    <definedName name="K10ALO" localSheetId="32">#REF!</definedName>
    <definedName name="K10ALO" localSheetId="33">#REF!</definedName>
    <definedName name="K10ALO" localSheetId="31">#REF!</definedName>
    <definedName name="K10ALO" localSheetId="30">#REF!</definedName>
    <definedName name="K10ALO" localSheetId="44">#REF!</definedName>
    <definedName name="K10ALO" localSheetId="50">#REF!</definedName>
    <definedName name="K10ALO" localSheetId="55">#REF!</definedName>
    <definedName name="K10ALO" localSheetId="60">#REF!</definedName>
    <definedName name="K11ALO" localSheetId="32">#REF!</definedName>
    <definedName name="K11ALO" localSheetId="33">#REF!</definedName>
    <definedName name="K11ALO" localSheetId="31">#REF!</definedName>
    <definedName name="K11ALO" localSheetId="30">#REF!</definedName>
    <definedName name="K11ALO" localSheetId="44">#REF!</definedName>
    <definedName name="K11ALO" localSheetId="50">#REF!</definedName>
    <definedName name="K11ALO" localSheetId="55">#REF!</definedName>
    <definedName name="K11ALO" localSheetId="60">#REF!</definedName>
    <definedName name="K1F1" localSheetId="32">#REF!</definedName>
    <definedName name="K1F1" localSheetId="33">#REF!</definedName>
    <definedName name="K1F1" localSheetId="31">#REF!</definedName>
    <definedName name="K1F1" localSheetId="30">#REF!</definedName>
    <definedName name="K1F1" localSheetId="44">#REF!</definedName>
    <definedName name="K1F1" localSheetId="50">#REF!</definedName>
    <definedName name="K1F1" localSheetId="55">#REF!</definedName>
    <definedName name="K1F1" localSheetId="60">#REF!</definedName>
    <definedName name="K1F2" localSheetId="32">#REF!</definedName>
    <definedName name="K1F2" localSheetId="33">#REF!</definedName>
    <definedName name="K1F2" localSheetId="31">#REF!</definedName>
    <definedName name="K1F2" localSheetId="30">#REF!</definedName>
    <definedName name="K1F2" localSheetId="44">#REF!</definedName>
    <definedName name="K1F2" localSheetId="50">#REF!</definedName>
    <definedName name="K1F2" localSheetId="55">#REF!</definedName>
    <definedName name="K1F2" localSheetId="60">#REF!</definedName>
    <definedName name="K2F1" localSheetId="32">#REF!</definedName>
    <definedName name="K2F1" localSheetId="33">#REF!</definedName>
    <definedName name="K2F1" localSheetId="31">#REF!</definedName>
    <definedName name="K2F1" localSheetId="30">#REF!</definedName>
    <definedName name="K2F1" localSheetId="44">#REF!</definedName>
    <definedName name="K2F1" localSheetId="50">#REF!</definedName>
    <definedName name="K2F1" localSheetId="55">#REF!</definedName>
    <definedName name="K2F1" localSheetId="60">#REF!</definedName>
    <definedName name="K2F2" localSheetId="32">#REF!</definedName>
    <definedName name="K2F2" localSheetId="33">#REF!</definedName>
    <definedName name="K2F2" localSheetId="31">#REF!</definedName>
    <definedName name="K2F2" localSheetId="30">#REF!</definedName>
    <definedName name="K2F2" localSheetId="44">#REF!</definedName>
    <definedName name="K2F2" localSheetId="50">#REF!</definedName>
    <definedName name="K2F2" localSheetId="55">#REF!</definedName>
    <definedName name="K2F2" localSheetId="60">#REF!</definedName>
    <definedName name="K3F1" localSheetId="32">#REF!</definedName>
    <definedName name="K3F1" localSheetId="33">#REF!</definedName>
    <definedName name="K3F1" localSheetId="31">#REF!</definedName>
    <definedName name="K3F1" localSheetId="30">#REF!</definedName>
    <definedName name="K3F1" localSheetId="44">#REF!</definedName>
    <definedName name="K3F1" localSheetId="50">#REF!</definedName>
    <definedName name="K3F1" localSheetId="55">#REF!</definedName>
    <definedName name="K3F1" localSheetId="60">#REF!</definedName>
    <definedName name="K3F2" localSheetId="32">#REF!</definedName>
    <definedName name="K3F2" localSheetId="33">#REF!</definedName>
    <definedName name="K3F2" localSheetId="31">#REF!</definedName>
    <definedName name="K3F2" localSheetId="30">#REF!</definedName>
    <definedName name="K3F2" localSheetId="44">#REF!</definedName>
    <definedName name="K3F2" localSheetId="50">#REF!</definedName>
    <definedName name="K3F2" localSheetId="55">#REF!</definedName>
    <definedName name="K3F2" localSheetId="60">#REF!</definedName>
    <definedName name="K4F1" localSheetId="32">#REF!</definedName>
    <definedName name="K4F1" localSheetId="33">#REF!</definedName>
    <definedName name="K4F1" localSheetId="31">#REF!</definedName>
    <definedName name="K4F1" localSheetId="30">#REF!</definedName>
    <definedName name="K4F1" localSheetId="44">#REF!</definedName>
    <definedName name="K4F1" localSheetId="50">#REF!</definedName>
    <definedName name="K4F1" localSheetId="55">#REF!</definedName>
    <definedName name="K4F1" localSheetId="60">#REF!</definedName>
    <definedName name="K4F2" localSheetId="32">#REF!</definedName>
    <definedName name="K4F2" localSheetId="33">#REF!</definedName>
    <definedName name="K4F2" localSheetId="31">#REF!</definedName>
    <definedName name="K4F2" localSheetId="30">#REF!</definedName>
    <definedName name="K4F2" localSheetId="44">#REF!</definedName>
    <definedName name="K4F2" localSheetId="50">#REF!</definedName>
    <definedName name="K4F2" localSheetId="55">#REF!</definedName>
    <definedName name="K4F2" localSheetId="60">#REF!</definedName>
    <definedName name="K5F1" localSheetId="32">#REF!</definedName>
    <definedName name="K5F1" localSheetId="33">#REF!</definedName>
    <definedName name="K5F1" localSheetId="31">#REF!</definedName>
    <definedName name="K5F1" localSheetId="30">#REF!</definedName>
    <definedName name="K5F1" localSheetId="44">#REF!</definedName>
    <definedName name="K5F1" localSheetId="50">#REF!</definedName>
    <definedName name="K5F1" localSheetId="55">#REF!</definedName>
    <definedName name="K5F1" localSheetId="60">#REF!</definedName>
    <definedName name="K5F2" localSheetId="32">#REF!</definedName>
    <definedName name="K5F2" localSheetId="33">#REF!</definedName>
    <definedName name="K5F2" localSheetId="31">#REF!</definedName>
    <definedName name="K5F2" localSheetId="30">#REF!</definedName>
    <definedName name="K5F2" localSheetId="44">#REF!</definedName>
    <definedName name="K5F2" localSheetId="50">#REF!</definedName>
    <definedName name="K5F2" localSheetId="55">#REF!</definedName>
    <definedName name="K5F2" localSheetId="60">#REF!</definedName>
    <definedName name="K6F1" localSheetId="32">#REF!</definedName>
    <definedName name="K6F1" localSheetId="33">#REF!</definedName>
    <definedName name="K6F1" localSheetId="31">#REF!</definedName>
    <definedName name="K6F1" localSheetId="30">#REF!</definedName>
    <definedName name="K6F1" localSheetId="44">#REF!</definedName>
    <definedName name="K6F1" localSheetId="50">#REF!</definedName>
    <definedName name="K6F1" localSheetId="55">#REF!</definedName>
    <definedName name="K6F1" localSheetId="60">#REF!</definedName>
    <definedName name="K6F2" localSheetId="32">#REF!</definedName>
    <definedName name="K6F2" localSheetId="33">#REF!</definedName>
    <definedName name="K6F2" localSheetId="31">#REF!</definedName>
    <definedName name="K6F2" localSheetId="30">#REF!</definedName>
    <definedName name="K6F2" localSheetId="44">#REF!</definedName>
    <definedName name="K6F2" localSheetId="50">#REF!</definedName>
    <definedName name="K6F2" localSheetId="55">#REF!</definedName>
    <definedName name="K6F2" localSheetId="60">#REF!</definedName>
    <definedName name="K7F1" localSheetId="32">#REF!</definedName>
    <definedName name="K7F1" localSheetId="33">#REF!</definedName>
    <definedName name="K7F1" localSheetId="31">#REF!</definedName>
    <definedName name="K7F1" localSheetId="30">#REF!</definedName>
    <definedName name="K7F1" localSheetId="44">#REF!</definedName>
    <definedName name="K7F1" localSheetId="50">#REF!</definedName>
    <definedName name="K7F1" localSheetId="55">#REF!</definedName>
    <definedName name="K7F1" localSheetId="60">#REF!</definedName>
    <definedName name="K7F2" localSheetId="32">#REF!</definedName>
    <definedName name="K7F2" localSheetId="33">#REF!</definedName>
    <definedName name="K7F2" localSheetId="31">#REF!</definedName>
    <definedName name="K7F2" localSheetId="30">#REF!</definedName>
    <definedName name="K7F2" localSheetId="44">#REF!</definedName>
    <definedName name="K7F2" localSheetId="50">#REF!</definedName>
    <definedName name="K7F2" localSheetId="55">#REF!</definedName>
    <definedName name="K7F2" localSheetId="60">#REF!</definedName>
    <definedName name="K8ALO" localSheetId="32">#REF!</definedName>
    <definedName name="K8ALO" localSheetId="33">#REF!</definedName>
    <definedName name="K8ALO" localSheetId="31">#REF!</definedName>
    <definedName name="K8ALO" localSheetId="30">#REF!</definedName>
    <definedName name="K8ALO" localSheetId="44">#REF!</definedName>
    <definedName name="K8ALO" localSheetId="50">#REF!</definedName>
    <definedName name="K8ALO" localSheetId="55">#REF!</definedName>
    <definedName name="K8ALO" localSheetId="60">#REF!</definedName>
    <definedName name="K8F1" localSheetId="32">#REF!</definedName>
    <definedName name="K8F1" localSheetId="33">#REF!</definedName>
    <definedName name="K8F1" localSheetId="31">#REF!</definedName>
    <definedName name="K8F1" localSheetId="30">#REF!</definedName>
    <definedName name="K8F1" localSheetId="44">#REF!</definedName>
    <definedName name="K8F1" localSheetId="50">#REF!</definedName>
    <definedName name="K8F1" localSheetId="55">#REF!</definedName>
    <definedName name="K8F1" localSheetId="60">#REF!</definedName>
    <definedName name="K8F2" localSheetId="32">#REF!</definedName>
    <definedName name="K8F2" localSheetId="33">#REF!</definedName>
    <definedName name="K8F2" localSheetId="31">#REF!</definedName>
    <definedName name="K8F2" localSheetId="30">#REF!</definedName>
    <definedName name="K8F2" localSheetId="44">#REF!</definedName>
    <definedName name="K8F2" localSheetId="50">#REF!</definedName>
    <definedName name="K8F2" localSheetId="55">#REF!</definedName>
    <definedName name="K8F2" localSheetId="60">#REF!</definedName>
    <definedName name="K9ALO" localSheetId="32">#REF!</definedName>
    <definedName name="K9ALO" localSheetId="33">#REF!</definedName>
    <definedName name="K9ALO" localSheetId="31">#REF!</definedName>
    <definedName name="K9ALO" localSheetId="30">#REF!</definedName>
    <definedName name="K9ALO" localSheetId="44">#REF!</definedName>
    <definedName name="K9ALO" localSheetId="50">#REF!</definedName>
    <definedName name="K9ALO" localSheetId="55">#REF!</definedName>
    <definedName name="K9ALO" localSheetId="60">#REF!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60">#REF!</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32">#REF!</definedName>
    <definedName name="klklk" localSheetId="33">#REF!</definedName>
    <definedName name="klklk" localSheetId="31">#REF!</definedName>
    <definedName name="klklk" localSheetId="30">#REF!</definedName>
    <definedName name="klklk" localSheetId="44">#REF!</definedName>
    <definedName name="klklk" localSheetId="50">#REF!</definedName>
    <definedName name="klklk" localSheetId="55">#REF!</definedName>
    <definedName name="klklk" localSheetId="60">#REF!</definedName>
    <definedName name="KO" localSheetId="60" hidden="1">#REF!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60">[24]Insumos!#REF!</definedName>
    <definedName name="Lavamanos" localSheetId="1">[24]Insumos!#REF!</definedName>
    <definedName name="Lavamanos">[24]Insumos!#REF!</definedName>
    <definedName name="LEGALDIRECCION" localSheetId="60">#REF!</definedName>
    <definedName name="LEGALDIRECCION" localSheetId="1">#REF!</definedName>
    <definedName name="LEGALDIRECCION">#REF!</definedName>
    <definedName name="Leo" localSheetId="60">'[89]Itemes Renovación'!#REF!</definedName>
    <definedName name="Leo" localSheetId="1">'[89]Itemes Renovación'!#REF!</definedName>
    <definedName name="Leo">'[89]Itemes Renovación'!#REF!</definedName>
    <definedName name="LICITACION" localSheetId="32">#REF!</definedName>
    <definedName name="LICITACION" localSheetId="33">#REF!</definedName>
    <definedName name="LICITACION" localSheetId="31">#REF!</definedName>
    <definedName name="LICITACION" localSheetId="30">#REF!</definedName>
    <definedName name="LICITACION" localSheetId="44">#REF!</definedName>
    <definedName name="LICITACION" localSheetId="50">#REF!</definedName>
    <definedName name="LICITACION" localSheetId="55">#REF!</definedName>
    <definedName name="LICITACION" localSheetId="60">#REF!</definedName>
    <definedName name="LINEA" localSheetId="32">[95]CONT_ADI!#REF!</definedName>
    <definedName name="LINEA" localSheetId="33">[95]CONT_ADI!#REF!</definedName>
    <definedName name="LINEA" localSheetId="31">[95]CONT_ADI!#REF!</definedName>
    <definedName name="LINEA" localSheetId="30">[95]CONT_ADI!#REF!</definedName>
    <definedName name="LINEA" localSheetId="44">[95]CONT_ADI!#REF!</definedName>
    <definedName name="LINEA" localSheetId="50">[95]CONT_ADI!#REF!</definedName>
    <definedName name="LINEA" localSheetId="55">[95]CONT_ADI!#REF!</definedName>
    <definedName name="LINEA" localSheetId="60">[95]CONT_ADI!#REF!</definedName>
    <definedName name="LISBASE1">'[96]Lista Base'!$A$4:$C$2691</definedName>
    <definedName name="LISBASE2">'[97]Lista Base'!$A$4:$D$1999</definedName>
    <definedName name="List_cuadrillas">[68]Salarios!$D$8:$P$8</definedName>
    <definedName name="Listado" localSheetId="60">#REF!</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60">[68]PRESUPUESTO!#REF!</definedName>
    <definedName name="ll" localSheetId="1">[68]PRESUPUESTO!#REF!</definedName>
    <definedName name="ll">[68]PRESUPUESTO!#REF!</definedName>
    <definedName name="LLANTAS" localSheetId="60">#REF!</definedName>
    <definedName name="LLANTAS" localSheetId="1">#REF!</definedName>
    <definedName name="LLANTAS">#REF!</definedName>
    <definedName name="llenov" localSheetId="60">#REF!</definedName>
    <definedName name="llenov" localSheetId="1">#REF!</definedName>
    <definedName name="llenov">#REF!</definedName>
    <definedName name="LLLL" localSheetId="60">#REF!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60">#REF!,#REF!,#REF!,#REF!,#REF!,#REF!,#REF!</definedName>
    <definedName name="LO" localSheetId="1">#REF!,#REF!,#REF!,#REF!,#REF!,#REF!,#REF!</definedName>
    <definedName name="LO">#REF!,#REF!,#REF!,#REF!,#REF!,#REF!,#REF!</definedName>
    <definedName name="LOCA" localSheetId="32">[21]!absc</definedName>
    <definedName name="LOCA" localSheetId="33">[21]!absc</definedName>
    <definedName name="LOCA" localSheetId="31">[21]!absc</definedName>
    <definedName name="LOCA" localSheetId="30">[21]!absc</definedName>
    <definedName name="LOCA" localSheetId="44">[21]!absc</definedName>
    <definedName name="LOCA" localSheetId="50">[21]!absc</definedName>
    <definedName name="LOCA" localSheetId="55">[21]!absc</definedName>
    <definedName name="LOCA" localSheetId="60">[21]!absc</definedName>
    <definedName name="LOCA1" localSheetId="32">[38]!absc</definedName>
    <definedName name="LOCA1" localSheetId="33">[38]!absc</definedName>
    <definedName name="LOCA1" localSheetId="31">[38]!absc</definedName>
    <definedName name="LOCA1" localSheetId="30">[38]!absc</definedName>
    <definedName name="LOCA1" localSheetId="44">[38]!absc</definedName>
    <definedName name="LOCA1" localSheetId="50">[38]!absc</definedName>
    <definedName name="LOCA1" localSheetId="55">[38]!absc</definedName>
    <definedName name="LOCA1" localSheetId="60">[38]!absc</definedName>
    <definedName name="local" localSheetId="60">#REF!</definedName>
    <definedName name="local" localSheetId="1">#REF!</definedName>
    <definedName name="local">#REF!</definedName>
    <definedName name="LOCALIZACION_Y_REPLANTEO" localSheetId="32">#REF!</definedName>
    <definedName name="LOCALIZACION_Y_REPLANTEO" localSheetId="33">#REF!</definedName>
    <definedName name="LOCALIZACION_Y_REPLANTEO" localSheetId="31">#REF!</definedName>
    <definedName name="LOCALIZACION_Y_REPLANTEO" localSheetId="30">#REF!</definedName>
    <definedName name="LOCALIZACION_Y_REPLANTEO" localSheetId="44">#REF!</definedName>
    <definedName name="LOCALIZACION_Y_REPLANTEO" localSheetId="50">#REF!</definedName>
    <definedName name="LOCALIZACION_Y_REPLANTEO" localSheetId="55">#REF!</definedName>
    <definedName name="LOCALIZACION_Y_REPLANTEO" localSheetId="60">#REF!</definedName>
    <definedName name="LOCALIZACIONV" localSheetId="60">#REF!</definedName>
    <definedName name="LOCALIZACIONV" localSheetId="1">#REF!</definedName>
    <definedName name="LOCALIZACIONV">#REF!</definedName>
    <definedName name="localizamuro" localSheetId="60">#REF!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60">#REF!</definedName>
    <definedName name="Longitud" localSheetId="1">#REF!</definedName>
    <definedName name="Longitud">#REF!</definedName>
    <definedName name="Longitud1" localSheetId="60">#REF!</definedName>
    <definedName name="Longitud1" localSheetId="1">#REF!</definedName>
    <definedName name="Longitud1">#REF!</definedName>
    <definedName name="Longitud2" localSheetId="60">#REF!</definedName>
    <definedName name="Longitud2" localSheetId="1">#REF!</definedName>
    <definedName name="Longitud2">#REF!</definedName>
    <definedName name="LP" localSheetId="60">'[41]CIRCUITOS CODENSA'!#REF!</definedName>
    <definedName name="LP" localSheetId="1">'[41]CIRCUITOS CODENSA'!#REF!</definedName>
    <definedName name="LP">'[41]CIRCUITOS CODENSA'!#REF!</definedName>
    <definedName name="lplpl" hidden="1">{"via1",#N/A,TRUE,"general";"via2",#N/A,TRUE,"general";"via3",#N/A,TRUE,"general"}</definedName>
    <definedName name="lun" localSheetId="32">'[36]Res-Accide-10'!#REF!</definedName>
    <definedName name="lun" localSheetId="33">'[36]Res-Accide-10'!#REF!</definedName>
    <definedName name="lun" localSheetId="31">'[36]Res-Accide-10'!#REF!</definedName>
    <definedName name="lun" localSheetId="30">'[36]Res-Accide-10'!#REF!</definedName>
    <definedName name="lun" localSheetId="44">'[36]Res-Accide-10'!#REF!</definedName>
    <definedName name="lun" localSheetId="50">'[36]Res-Accide-10'!#REF!</definedName>
    <definedName name="lun" localSheetId="55">'[36]Res-Accide-10'!#REF!</definedName>
    <definedName name="lun" localSheetId="60">'[36]Res-Accide-10'!#REF!</definedName>
    <definedName name="m" localSheetId="60">#REF!</definedName>
    <definedName name="m" localSheetId="1">#REF!</definedName>
    <definedName name="m">#REF!</definedName>
    <definedName name="M.O" comment="Mano de obra">[44]M.Obra!$B$35:$B$42</definedName>
    <definedName name="MA" localSheetId="32">'[36]Res-Accide-10'!#REF!</definedName>
    <definedName name="MA" localSheetId="33">'[36]Res-Accide-10'!#REF!</definedName>
    <definedName name="MA" localSheetId="31">'[36]Res-Accide-10'!#REF!</definedName>
    <definedName name="MA" localSheetId="30">'[36]Res-Accide-10'!#REF!</definedName>
    <definedName name="MA" localSheetId="44">'[36]Res-Accide-10'!#REF!</definedName>
    <definedName name="MA" localSheetId="50">'[36]Res-Accide-10'!#REF!</definedName>
    <definedName name="MA" localSheetId="55">'[36]Res-Accide-10'!#REF!</definedName>
    <definedName name="MA" localSheetId="60">'[36]Res-Accide-10'!#REF!</definedName>
    <definedName name="mac" localSheetId="60">#REF!</definedName>
    <definedName name="mac" localSheetId="1">#REF!</definedName>
    <definedName name="mac">#REF!</definedName>
    <definedName name="MACRDEL" localSheetId="60">'[4]7422CW00'!#REF!</definedName>
    <definedName name="MACRDEL" localSheetId="1">'[4]7422CW00'!#REF!</definedName>
    <definedName name="MACRDEL">'[4]7422CW00'!#REF!</definedName>
    <definedName name="mafdsf" hidden="1">{"via1",#N/A,TRUE,"general";"via2",#N/A,TRUE,"general";"via3",#N/A,TRUE,"general"}</definedName>
    <definedName name="MALLA" localSheetId="60">#REF!</definedName>
    <definedName name="MALLA" localSheetId="1">#REF!</definedName>
    <definedName name="MALLA">#REF!</definedName>
    <definedName name="MANO111" localSheetId="60">[45]APU!#REF!</definedName>
    <definedName name="MANO111" localSheetId="1">[45]APU!#REF!</definedName>
    <definedName name="MANO111">[45]APU!#REF!</definedName>
    <definedName name="MANO112" localSheetId="60">[45]APU!#REF!</definedName>
    <definedName name="MANO112" localSheetId="1">[45]APU!#REF!</definedName>
    <definedName name="MANO112">[45]APU!#REF!</definedName>
    <definedName name="MANO113" localSheetId="60">[45]APU!#REF!</definedName>
    <definedName name="MANO113" localSheetId="1">[45]APU!#REF!</definedName>
    <definedName name="MANO113">[45]APU!#REF!</definedName>
    <definedName name="MANO114" localSheetId="60">[45]APU!#REF!</definedName>
    <definedName name="MANO114" localSheetId="1">[45]APU!#REF!</definedName>
    <definedName name="MANO114">[45]APU!#REF!</definedName>
    <definedName name="MANO115" localSheetId="60">[45]APU!#REF!</definedName>
    <definedName name="MANO115" localSheetId="1">[45]APU!#REF!</definedName>
    <definedName name="MANO115">[45]APU!#REF!</definedName>
    <definedName name="MANO116" localSheetId="60">[45]APU!#REF!</definedName>
    <definedName name="MANO116" localSheetId="1">[45]APU!#REF!</definedName>
    <definedName name="MANO116">[45]APU!#REF!</definedName>
    <definedName name="MANO117" localSheetId="60">[45]APU!#REF!</definedName>
    <definedName name="MANO117" localSheetId="1">[45]APU!#REF!</definedName>
    <definedName name="MANO117">[45]APU!#REF!</definedName>
    <definedName name="MANO118" localSheetId="60">[45]APU!#REF!</definedName>
    <definedName name="MANO118" localSheetId="1">[45]APU!#REF!</definedName>
    <definedName name="MANO118">[45]APU!#REF!</definedName>
    <definedName name="MANO119" localSheetId="60">[45]APU!#REF!</definedName>
    <definedName name="MANO119" localSheetId="1">[45]APU!#REF!</definedName>
    <definedName name="MANO119">[45]APU!#REF!</definedName>
    <definedName name="MANO120" localSheetId="60">[45]APU!#REF!</definedName>
    <definedName name="MANO120" localSheetId="1">[45]APU!#REF!</definedName>
    <definedName name="MANO120">[45]APU!#REF!</definedName>
    <definedName name="MANO121" localSheetId="60">[45]APU!#REF!</definedName>
    <definedName name="MANO121" localSheetId="1">[45]APU!#REF!</definedName>
    <definedName name="MANO121">[45]APU!#REF!</definedName>
    <definedName name="MANO122" localSheetId="60">[45]APU!#REF!</definedName>
    <definedName name="MANO122" localSheetId="1">[45]APU!#REF!</definedName>
    <definedName name="MANO122">[45]APU!#REF!</definedName>
    <definedName name="MANO123" localSheetId="60">[45]APU!#REF!</definedName>
    <definedName name="MANO123" localSheetId="1">[45]APU!#REF!</definedName>
    <definedName name="MANO123">[45]APU!#REF!</definedName>
    <definedName name="MANO124" localSheetId="60">[45]APU!#REF!</definedName>
    <definedName name="MANO124" localSheetId="1">[45]APU!#REF!</definedName>
    <definedName name="MANO124">[45]APU!#REF!</definedName>
    <definedName name="MANO125" localSheetId="60">[45]APU!#REF!</definedName>
    <definedName name="MANO125" localSheetId="1">[45]APU!#REF!</definedName>
    <definedName name="MANO125">[45]APU!#REF!</definedName>
    <definedName name="MANO126" localSheetId="60">[45]APU!#REF!</definedName>
    <definedName name="MANO126" localSheetId="1">[45]APU!#REF!</definedName>
    <definedName name="MANO126">[45]APU!#REF!</definedName>
    <definedName name="MANO127" localSheetId="60">[45]APU!#REF!</definedName>
    <definedName name="MANO127" localSheetId="1">[45]APU!#REF!</definedName>
    <definedName name="MANO127">[45]APU!#REF!</definedName>
    <definedName name="MANO128" localSheetId="60">[45]APU!#REF!</definedName>
    <definedName name="MANO128" localSheetId="1">[45]APU!#REF!</definedName>
    <definedName name="MANO128">[45]APU!#REF!</definedName>
    <definedName name="MANO129" localSheetId="60">[45]APU!#REF!</definedName>
    <definedName name="MANO129" localSheetId="1">[45]APU!#REF!</definedName>
    <definedName name="MANO129">[45]APU!#REF!</definedName>
    <definedName name="MANO130" localSheetId="60">[45]APU!#REF!</definedName>
    <definedName name="MANO130" localSheetId="1">[45]APU!#REF!</definedName>
    <definedName name="MANO130">[45]APU!#REF!</definedName>
    <definedName name="MANO131" localSheetId="60">[45]APU!#REF!</definedName>
    <definedName name="MANO131" localSheetId="1">[45]APU!#REF!</definedName>
    <definedName name="MANO131">[45]APU!#REF!</definedName>
    <definedName name="MANO132" localSheetId="60">[45]APU!#REF!</definedName>
    <definedName name="MANO132" localSheetId="1">[45]APU!#REF!</definedName>
    <definedName name="MANO132">[45]APU!#REF!</definedName>
    <definedName name="MANO133" localSheetId="60">[45]APU!#REF!</definedName>
    <definedName name="MANO133" localSheetId="1">[45]APU!#REF!</definedName>
    <definedName name="MANO133">[45]APU!#REF!</definedName>
    <definedName name="MANO134" localSheetId="60">[45]APU!#REF!</definedName>
    <definedName name="MANO134" localSheetId="1">[45]APU!#REF!</definedName>
    <definedName name="MANO134">[45]APU!#REF!</definedName>
    <definedName name="MANO135" localSheetId="60">[45]APU!#REF!</definedName>
    <definedName name="MANO135" localSheetId="1">[45]APU!#REF!</definedName>
    <definedName name="MANO135">[45]APU!#REF!</definedName>
    <definedName name="MANO136" localSheetId="60">[45]APU!#REF!</definedName>
    <definedName name="MANO136" localSheetId="1">[45]APU!#REF!</definedName>
    <definedName name="MANO136">[45]APU!#REF!</definedName>
    <definedName name="MANO137" localSheetId="60">[45]APU!#REF!</definedName>
    <definedName name="MANO137" localSheetId="1">[45]APU!#REF!</definedName>
    <definedName name="MANO137">[45]APU!#REF!</definedName>
    <definedName name="MANO138" localSheetId="60">[45]APU!#REF!</definedName>
    <definedName name="MANO138" localSheetId="1">[45]APU!#REF!</definedName>
    <definedName name="MANO138">[45]APU!#REF!</definedName>
    <definedName name="MANO139" localSheetId="60">[45]APU!#REF!</definedName>
    <definedName name="MANO139" localSheetId="1">[45]APU!#REF!</definedName>
    <definedName name="MANO139">[45]APU!#REF!</definedName>
    <definedName name="MANO140" localSheetId="60">[45]APU!#REF!</definedName>
    <definedName name="MANO140" localSheetId="1">[45]APU!#REF!</definedName>
    <definedName name="MANO140">[45]APU!#REF!</definedName>
    <definedName name="MANO141" localSheetId="60">[45]APU!#REF!</definedName>
    <definedName name="MANO141" localSheetId="1">[45]APU!#REF!</definedName>
    <definedName name="MANO141">[45]APU!#REF!</definedName>
    <definedName name="MANO142" localSheetId="60">[45]APU!#REF!</definedName>
    <definedName name="MANO142" localSheetId="1">[45]APU!#REF!</definedName>
    <definedName name="MANO142">[45]APU!#REF!</definedName>
    <definedName name="MANO143" localSheetId="60">[45]APU!#REF!</definedName>
    <definedName name="MANO143" localSheetId="1">[45]APU!#REF!</definedName>
    <definedName name="MANO143">[45]APU!#REF!</definedName>
    <definedName name="MANO144" localSheetId="60">[45]APU!#REF!</definedName>
    <definedName name="MANO144" localSheetId="1">[45]APU!#REF!</definedName>
    <definedName name="MANO144">[45]APU!#REF!</definedName>
    <definedName name="MANO145" localSheetId="60">[45]APU!#REF!</definedName>
    <definedName name="MANO145" localSheetId="1">[45]APU!#REF!</definedName>
    <definedName name="MANO145">[45]APU!#REF!</definedName>
    <definedName name="MANO146" localSheetId="60">[45]APU!#REF!</definedName>
    <definedName name="MANO146" localSheetId="1">[45]APU!#REF!</definedName>
    <definedName name="MANO146">[45]APU!#REF!</definedName>
    <definedName name="MANO147" localSheetId="60">[45]APU!#REF!</definedName>
    <definedName name="MANO147" localSheetId="1">[45]APU!#REF!</definedName>
    <definedName name="MANO147">[45]APU!#REF!</definedName>
    <definedName name="MANO148" localSheetId="60">[45]APU!#REF!</definedName>
    <definedName name="MANO148" localSheetId="1">[45]APU!#REF!</definedName>
    <definedName name="MANO148">[45]APU!#REF!</definedName>
    <definedName name="MANO149" localSheetId="60">[45]APU!#REF!</definedName>
    <definedName name="MANO149" localSheetId="1">[45]APU!#REF!</definedName>
    <definedName name="MANO149">[45]APU!#REF!</definedName>
    <definedName name="MANO150" localSheetId="60">[45]APU!#REF!</definedName>
    <definedName name="MANO150" localSheetId="1">[45]APU!#REF!</definedName>
    <definedName name="MANO150">[45]APU!#REF!</definedName>
    <definedName name="MANO151" localSheetId="60">[45]APU!#REF!</definedName>
    <definedName name="MANO151" localSheetId="1">[45]APU!#REF!</definedName>
    <definedName name="MANO151">[45]APU!#REF!</definedName>
    <definedName name="MANO152" localSheetId="60">[45]APU!#REF!</definedName>
    <definedName name="MANO152" localSheetId="1">[45]APU!#REF!</definedName>
    <definedName name="MANO152">[45]APU!#REF!</definedName>
    <definedName name="MANO153" localSheetId="60">[45]APU!#REF!</definedName>
    <definedName name="MANO153" localSheetId="1">[45]APU!#REF!</definedName>
    <definedName name="MANO153">[45]APU!#REF!</definedName>
    <definedName name="MANO154" localSheetId="60">[45]APU!#REF!</definedName>
    <definedName name="MANO154" localSheetId="1">[45]APU!#REF!</definedName>
    <definedName name="MANO154">[45]APU!#REF!</definedName>
    <definedName name="MANO155" localSheetId="60">[45]APU!#REF!</definedName>
    <definedName name="MANO155" localSheetId="1">[45]APU!#REF!</definedName>
    <definedName name="MANO155">[45]APU!#REF!</definedName>
    <definedName name="MANO156" localSheetId="60">[45]APU!#REF!</definedName>
    <definedName name="MANO156" localSheetId="1">[45]APU!#REF!</definedName>
    <definedName name="MANO156">[45]APU!#REF!</definedName>
    <definedName name="MANO157" localSheetId="60">[45]APU!#REF!</definedName>
    <definedName name="MANO157" localSheetId="1">[45]APU!#REF!</definedName>
    <definedName name="MANO157">[45]APU!#REF!</definedName>
    <definedName name="MANO158" localSheetId="60">[45]APU!#REF!</definedName>
    <definedName name="MANO158" localSheetId="1">[45]APU!#REF!</definedName>
    <definedName name="MANO158">[45]APU!#REF!</definedName>
    <definedName name="MANO159" localSheetId="60">[45]APU!#REF!</definedName>
    <definedName name="MANO159" localSheetId="1">[45]APU!#REF!</definedName>
    <definedName name="MANO159">[45]APU!#REF!</definedName>
    <definedName name="MANO160" localSheetId="60">[45]APU!#REF!</definedName>
    <definedName name="MANO160" localSheetId="1">[45]APU!#REF!</definedName>
    <definedName name="MANO160">[45]APU!#REF!</definedName>
    <definedName name="MANO161" localSheetId="60">[45]APU!#REF!</definedName>
    <definedName name="MANO161" localSheetId="1">[45]APU!#REF!</definedName>
    <definedName name="MANO161">[45]APU!#REF!</definedName>
    <definedName name="MANO162" localSheetId="60">[45]APU!#REF!</definedName>
    <definedName name="MANO162" localSheetId="1">[45]APU!#REF!</definedName>
    <definedName name="MANO162">[45]APU!#REF!</definedName>
    <definedName name="MANO163" localSheetId="60">[45]APU!#REF!</definedName>
    <definedName name="MANO163" localSheetId="1">[45]APU!#REF!</definedName>
    <definedName name="MANO163">[45]APU!#REF!</definedName>
    <definedName name="MANO164" localSheetId="60">[45]APU!#REF!</definedName>
    <definedName name="MANO164" localSheetId="1">[45]APU!#REF!</definedName>
    <definedName name="MANO164">[45]APU!#REF!</definedName>
    <definedName name="MANO165" localSheetId="60">[45]APU!#REF!</definedName>
    <definedName name="MANO165" localSheetId="1">[45]APU!#REF!</definedName>
    <definedName name="MANO165">[45]APU!#REF!</definedName>
    <definedName name="MANO166" localSheetId="60">[45]APU!#REF!</definedName>
    <definedName name="MANO166" localSheetId="1">[45]APU!#REF!</definedName>
    <definedName name="MANO166">[45]APU!#REF!</definedName>
    <definedName name="MANO167" localSheetId="60">[45]APU!#REF!</definedName>
    <definedName name="MANO167" localSheetId="1">[45]APU!#REF!</definedName>
    <definedName name="MANO167">[45]APU!#REF!</definedName>
    <definedName name="MANO168" localSheetId="60">[45]APU!#REF!</definedName>
    <definedName name="MANO168" localSheetId="1">[45]APU!#REF!</definedName>
    <definedName name="MANO168">[45]APU!#REF!</definedName>
    <definedName name="MANO169" localSheetId="60">[45]APU!#REF!</definedName>
    <definedName name="MANO169" localSheetId="1">[45]APU!#REF!</definedName>
    <definedName name="MANO169">[45]APU!#REF!</definedName>
    <definedName name="MANO170" localSheetId="60">[45]APU!#REF!</definedName>
    <definedName name="MANO170" localSheetId="1">[45]APU!#REF!</definedName>
    <definedName name="MANO170">[45]APU!#REF!</definedName>
    <definedName name="MANO171" localSheetId="60">[45]APU!#REF!</definedName>
    <definedName name="MANO171" localSheetId="1">[45]APU!#REF!</definedName>
    <definedName name="MANO171">[45]APU!#REF!</definedName>
    <definedName name="MANO172" localSheetId="60">[45]APU!#REF!</definedName>
    <definedName name="MANO172" localSheetId="1">[45]APU!#REF!</definedName>
    <definedName name="MANO172">[45]APU!#REF!</definedName>
    <definedName name="MANO173" localSheetId="60">[45]APU!#REF!</definedName>
    <definedName name="MANO173" localSheetId="1">[45]APU!#REF!</definedName>
    <definedName name="MANO173">[45]APU!#REF!</definedName>
    <definedName name="MANO174" localSheetId="60">[45]APU!#REF!</definedName>
    <definedName name="MANO174" localSheetId="1">[45]APU!#REF!</definedName>
    <definedName name="MANO174">[45]APU!#REF!</definedName>
    <definedName name="MANO175" localSheetId="60">[45]APU!#REF!</definedName>
    <definedName name="MANO175" localSheetId="1">[45]APU!#REF!</definedName>
    <definedName name="MANO175">[45]APU!#REF!</definedName>
    <definedName name="MANO176" localSheetId="60">[45]APU!#REF!</definedName>
    <definedName name="MANO176" localSheetId="1">[45]APU!#REF!</definedName>
    <definedName name="MANO176">[45]APU!#REF!</definedName>
    <definedName name="MANO177" localSheetId="60">[45]APU!#REF!</definedName>
    <definedName name="MANO177" localSheetId="1">[45]APU!#REF!</definedName>
    <definedName name="MANO177">[45]APU!#REF!</definedName>
    <definedName name="MANO178" localSheetId="60">[45]APU!#REF!</definedName>
    <definedName name="MANO178" localSheetId="1">[45]APU!#REF!</definedName>
    <definedName name="MANO178">[45]APU!#REF!</definedName>
    <definedName name="MANO179" localSheetId="60">[45]APU!#REF!</definedName>
    <definedName name="MANO179" localSheetId="1">[45]APU!#REF!</definedName>
    <definedName name="MANO179">[45]APU!#REF!</definedName>
    <definedName name="MANO180" localSheetId="60">[45]APU!#REF!</definedName>
    <definedName name="MANO180" localSheetId="1">[45]APU!#REF!</definedName>
    <definedName name="MANO180">[45]APU!#REF!</definedName>
    <definedName name="MANO181" localSheetId="60">[45]APU!#REF!</definedName>
    <definedName name="MANO181" localSheetId="1">[45]APU!#REF!</definedName>
    <definedName name="MANO181">[45]APU!#REF!</definedName>
    <definedName name="MANO182" localSheetId="60">[45]APU!#REF!</definedName>
    <definedName name="MANO182" localSheetId="1">[45]APU!#REF!</definedName>
    <definedName name="MANO182">[45]APU!#REF!</definedName>
    <definedName name="MANO183" localSheetId="60">[45]APU!#REF!</definedName>
    <definedName name="MANO183" localSheetId="1">[45]APU!#REF!</definedName>
    <definedName name="MANO183">[45]APU!#REF!</definedName>
    <definedName name="MANO184" localSheetId="60">[45]APU!#REF!</definedName>
    <definedName name="MANO184" localSheetId="1">[45]APU!#REF!</definedName>
    <definedName name="MANO184">[45]APU!#REF!</definedName>
    <definedName name="MANO185" localSheetId="60">[45]APU!#REF!</definedName>
    <definedName name="MANO185" localSheetId="1">[45]APU!#REF!</definedName>
    <definedName name="MANO185">[45]APU!#REF!</definedName>
    <definedName name="MANO186" localSheetId="60">[45]APU!#REF!</definedName>
    <definedName name="MANO186" localSheetId="1">[45]APU!#REF!</definedName>
    <definedName name="MANO186">[45]APU!#REF!</definedName>
    <definedName name="MANO187" localSheetId="60">[45]APU!#REF!</definedName>
    <definedName name="MANO187" localSheetId="1">[45]APU!#REF!</definedName>
    <definedName name="MANO187">[45]APU!#REF!</definedName>
    <definedName name="MANO188" localSheetId="60">[45]APU!#REF!</definedName>
    <definedName name="MANO188" localSheetId="1">[45]APU!#REF!</definedName>
    <definedName name="MANO188">[45]APU!#REF!</definedName>
    <definedName name="MANO189" localSheetId="60">[45]APU!#REF!</definedName>
    <definedName name="MANO189" localSheetId="1">[45]APU!#REF!</definedName>
    <definedName name="MANO189">[45]APU!#REF!</definedName>
    <definedName name="MANO190" localSheetId="60">[45]APU!#REF!</definedName>
    <definedName name="MANO190" localSheetId="1">[45]APU!#REF!</definedName>
    <definedName name="MANO190">[45]APU!#REF!</definedName>
    <definedName name="MANO191" localSheetId="60">[45]APU!#REF!</definedName>
    <definedName name="MANO191" localSheetId="1">[45]APU!#REF!</definedName>
    <definedName name="MANO191">[45]APU!#REF!</definedName>
    <definedName name="MANO192" localSheetId="60">[45]APU!#REF!</definedName>
    <definedName name="MANO192" localSheetId="1">[45]APU!#REF!</definedName>
    <definedName name="MANO192">[45]APU!#REF!</definedName>
    <definedName name="MANO193" localSheetId="60">[45]APU!#REF!</definedName>
    <definedName name="MANO193" localSheetId="1">[45]APU!#REF!</definedName>
    <definedName name="MANO193">[45]APU!#REF!</definedName>
    <definedName name="MANO194" localSheetId="60">[45]APU!#REF!</definedName>
    <definedName name="MANO194" localSheetId="1">[45]APU!#REF!</definedName>
    <definedName name="MANO194">[45]APU!#REF!</definedName>
    <definedName name="MANO195" localSheetId="60">[45]APU!#REF!</definedName>
    <definedName name="MANO195" localSheetId="1">[45]APU!#REF!</definedName>
    <definedName name="MANO195">[45]APU!#REF!</definedName>
    <definedName name="MANO196" localSheetId="60">[45]APU!#REF!</definedName>
    <definedName name="MANO196" localSheetId="1">[45]APU!#REF!</definedName>
    <definedName name="MANO196">[45]APU!#REF!</definedName>
    <definedName name="MANO197" localSheetId="60">[45]APU!#REF!</definedName>
    <definedName name="MANO197" localSheetId="1">[45]APU!#REF!</definedName>
    <definedName name="MANO197">[45]APU!#REF!</definedName>
    <definedName name="MANO198" localSheetId="60">[45]APU!#REF!</definedName>
    <definedName name="MANO198" localSheetId="1">[45]APU!#REF!</definedName>
    <definedName name="MANO198">[45]APU!#REF!</definedName>
    <definedName name="MANO199" localSheetId="60">[45]APU!#REF!</definedName>
    <definedName name="MANO199" localSheetId="1">[45]APU!#REF!</definedName>
    <definedName name="MANO199">[45]APU!#REF!</definedName>
    <definedName name="MANO200" localSheetId="60">[45]APU!#REF!</definedName>
    <definedName name="MANO200" localSheetId="1">[45]APU!#REF!</definedName>
    <definedName name="MANO200">[45]APU!#REF!</definedName>
    <definedName name="MANO201" localSheetId="60">[45]APU!#REF!</definedName>
    <definedName name="MANO201" localSheetId="1">[45]APU!#REF!</definedName>
    <definedName name="MANO201">[45]APU!#REF!</definedName>
    <definedName name="MANO202" localSheetId="60">[45]APU!#REF!</definedName>
    <definedName name="MANO202" localSheetId="1">[45]APU!#REF!</definedName>
    <definedName name="MANO202">[45]APU!#REF!</definedName>
    <definedName name="MANO203" localSheetId="60">[45]APU!#REF!</definedName>
    <definedName name="MANO203" localSheetId="1">[45]APU!#REF!</definedName>
    <definedName name="MANO203">[45]APU!#REF!</definedName>
    <definedName name="MANO204" localSheetId="60">[45]APU!#REF!</definedName>
    <definedName name="MANO204" localSheetId="1">[45]APU!#REF!</definedName>
    <definedName name="MANO204">[45]APU!#REF!</definedName>
    <definedName name="MANO205" localSheetId="60">[45]APU!#REF!</definedName>
    <definedName name="MANO205" localSheetId="1">[45]APU!#REF!</definedName>
    <definedName name="MANO205">[45]APU!#REF!</definedName>
    <definedName name="MANO206" localSheetId="60">[45]APU!#REF!</definedName>
    <definedName name="MANO206" localSheetId="1">[45]APU!#REF!</definedName>
    <definedName name="MANO206">[45]APU!#REF!</definedName>
    <definedName name="MANODEOBRA">[22]M.Obra!$A$21:$I$50</definedName>
    <definedName name="ManoObra">[98]Insum!$A$104:$E$116</definedName>
    <definedName name="mantenimiento" localSheetId="60">'[99]COSTOS OFICINA'!#REF!</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60">#REF!</definedName>
    <definedName name="MAQUINARIAPESADA" localSheetId="1">#REF!</definedName>
    <definedName name="MAQUINARIAPESADA">#REF!</definedName>
    <definedName name="mar" localSheetId="32">'[36]Res-Accide-10'!#REF!</definedName>
    <definedName name="mar" localSheetId="33">'[36]Res-Accide-10'!#REF!</definedName>
    <definedName name="mar" localSheetId="31">'[36]Res-Accide-10'!#REF!</definedName>
    <definedName name="mar" localSheetId="30">'[36]Res-Accide-10'!#REF!</definedName>
    <definedName name="mar" localSheetId="44">'[36]Res-Accide-10'!#REF!</definedName>
    <definedName name="mar" localSheetId="50">'[36]Res-Accide-10'!#REF!</definedName>
    <definedName name="mar" localSheetId="55">'[36]Res-Accide-10'!#REF!</definedName>
    <definedName name="mar" localSheetId="60">'[36]Res-Accide-10'!#REF!</definedName>
    <definedName name="marina" localSheetId="60">#REF!</definedName>
    <definedName name="marina" localSheetId="1">#REF!</definedName>
    <definedName name="marina">#REF!</definedName>
    <definedName name="Maritimo" localSheetId="60">[74]SAL_BPX!#REF!</definedName>
    <definedName name="Maritimo" localSheetId="1">[74]SAL_BPX!#REF!</definedName>
    <definedName name="Maritimo">[74]SAL_BPX!#REF!</definedName>
    <definedName name="masor" hidden="1">{"via1",#N/A,TRUE,"general";"via2",#N/A,TRUE,"general";"via3",#N/A,TRUE,"general"}</definedName>
    <definedName name="MAT" localSheetId="32">#REF!</definedName>
    <definedName name="MAT" localSheetId="33">#REF!</definedName>
    <definedName name="MAT" localSheetId="31">#REF!</definedName>
    <definedName name="MAT" localSheetId="30">#REF!</definedName>
    <definedName name="MAT" localSheetId="44">#REF!</definedName>
    <definedName name="MAT" localSheetId="50">#REF!</definedName>
    <definedName name="MAT" localSheetId="55">#REF!</definedName>
    <definedName name="MAT" localSheetId="60">#REF!</definedName>
    <definedName name="MATE111" localSheetId="60">[45]APU!#REF!</definedName>
    <definedName name="MATE111" localSheetId="1">[45]APU!#REF!</definedName>
    <definedName name="MATE111">[45]APU!#REF!</definedName>
    <definedName name="MATE112" localSheetId="60">[45]APU!#REF!</definedName>
    <definedName name="MATE112" localSheetId="1">[45]APU!#REF!</definedName>
    <definedName name="MATE112">[45]APU!#REF!</definedName>
    <definedName name="MATE113" localSheetId="60">[45]APU!#REF!</definedName>
    <definedName name="MATE113" localSheetId="1">[45]APU!#REF!</definedName>
    <definedName name="MATE113">[45]APU!#REF!</definedName>
    <definedName name="MATE114" localSheetId="60">[45]APU!#REF!</definedName>
    <definedName name="MATE114" localSheetId="1">[45]APU!#REF!</definedName>
    <definedName name="MATE114">[45]APU!#REF!</definedName>
    <definedName name="MATE115" localSheetId="60">[45]APU!#REF!</definedName>
    <definedName name="MATE115" localSheetId="1">[45]APU!#REF!</definedName>
    <definedName name="MATE115">[45]APU!#REF!</definedName>
    <definedName name="MATE116" localSheetId="60">[45]APU!#REF!</definedName>
    <definedName name="MATE116" localSheetId="1">[45]APU!#REF!</definedName>
    <definedName name="MATE116">[45]APU!#REF!</definedName>
    <definedName name="MATE117" localSheetId="60">[45]APU!#REF!</definedName>
    <definedName name="MATE117" localSheetId="1">[45]APU!#REF!</definedName>
    <definedName name="MATE117">[45]APU!#REF!</definedName>
    <definedName name="MATE118" localSheetId="60">[45]APU!#REF!</definedName>
    <definedName name="MATE118" localSheetId="1">[45]APU!#REF!</definedName>
    <definedName name="MATE118">[45]APU!#REF!</definedName>
    <definedName name="MATE119" localSheetId="60">[45]APU!#REF!</definedName>
    <definedName name="MATE119" localSheetId="1">[45]APU!#REF!</definedName>
    <definedName name="MATE119">[45]APU!#REF!</definedName>
    <definedName name="MATE120" localSheetId="60">[45]APU!#REF!</definedName>
    <definedName name="MATE120" localSheetId="1">[45]APU!#REF!</definedName>
    <definedName name="MATE120">[45]APU!#REF!</definedName>
    <definedName name="MATE121" localSheetId="60">[45]APU!#REF!</definedName>
    <definedName name="MATE121" localSheetId="1">[45]APU!#REF!</definedName>
    <definedName name="MATE121">[45]APU!#REF!</definedName>
    <definedName name="MATE122" localSheetId="60">[45]APU!#REF!</definedName>
    <definedName name="MATE122" localSheetId="1">[45]APU!#REF!</definedName>
    <definedName name="MATE122">[45]APU!#REF!</definedName>
    <definedName name="MATE123" localSheetId="60">[45]APU!#REF!</definedName>
    <definedName name="MATE123" localSheetId="1">[45]APU!#REF!</definedName>
    <definedName name="MATE123">[45]APU!#REF!</definedName>
    <definedName name="MATE124" localSheetId="60">[45]APU!#REF!</definedName>
    <definedName name="MATE124" localSheetId="1">[45]APU!#REF!</definedName>
    <definedName name="MATE124">[45]APU!#REF!</definedName>
    <definedName name="MATE125" localSheetId="60">[45]APU!#REF!</definedName>
    <definedName name="MATE125" localSheetId="1">[45]APU!#REF!</definedName>
    <definedName name="MATE125">[45]APU!#REF!</definedName>
    <definedName name="MATE126" localSheetId="60">[45]APU!#REF!</definedName>
    <definedName name="MATE126" localSheetId="1">[45]APU!#REF!</definedName>
    <definedName name="MATE126">[45]APU!#REF!</definedName>
    <definedName name="MATE127" localSheetId="60">[45]APU!#REF!</definedName>
    <definedName name="MATE127" localSheetId="1">[45]APU!#REF!</definedName>
    <definedName name="MATE127">[45]APU!#REF!</definedName>
    <definedName name="MATE128" localSheetId="60">[45]APU!#REF!</definedName>
    <definedName name="MATE128" localSheetId="1">[45]APU!#REF!</definedName>
    <definedName name="MATE128">[45]APU!#REF!</definedName>
    <definedName name="MATE129" localSheetId="60">[45]APU!#REF!</definedName>
    <definedName name="MATE129" localSheetId="1">[45]APU!#REF!</definedName>
    <definedName name="MATE129">[45]APU!#REF!</definedName>
    <definedName name="MATE130" localSheetId="60">[45]APU!#REF!</definedName>
    <definedName name="MATE130" localSheetId="1">[45]APU!#REF!</definedName>
    <definedName name="MATE130">[45]APU!#REF!</definedName>
    <definedName name="MATE131" localSheetId="60">[45]APU!#REF!</definedName>
    <definedName name="MATE131" localSheetId="1">[45]APU!#REF!</definedName>
    <definedName name="MATE131">[45]APU!#REF!</definedName>
    <definedName name="MATE132" localSheetId="60">[45]APU!#REF!</definedName>
    <definedName name="MATE132" localSheetId="1">[45]APU!#REF!</definedName>
    <definedName name="MATE132">[45]APU!#REF!</definedName>
    <definedName name="MATE133" localSheetId="60">[45]APU!#REF!</definedName>
    <definedName name="MATE133" localSheetId="1">[45]APU!#REF!</definedName>
    <definedName name="MATE133">[45]APU!#REF!</definedName>
    <definedName name="MATE134" localSheetId="60">[45]APU!#REF!</definedName>
    <definedName name="MATE134" localSheetId="1">[45]APU!#REF!</definedName>
    <definedName name="MATE134">[45]APU!#REF!</definedName>
    <definedName name="MATE135" localSheetId="60">[45]APU!#REF!</definedName>
    <definedName name="MATE135" localSheetId="1">[45]APU!#REF!</definedName>
    <definedName name="MATE135">[45]APU!#REF!</definedName>
    <definedName name="MATE136" localSheetId="60">[45]APU!#REF!</definedName>
    <definedName name="MATE136" localSheetId="1">[45]APU!#REF!</definedName>
    <definedName name="MATE136">[45]APU!#REF!</definedName>
    <definedName name="MATE137" localSheetId="60">[45]APU!#REF!</definedName>
    <definedName name="MATE137" localSheetId="1">[45]APU!#REF!</definedName>
    <definedName name="MATE137">[45]APU!#REF!</definedName>
    <definedName name="MATE138" localSheetId="60">[45]APU!#REF!</definedName>
    <definedName name="MATE138" localSheetId="1">[45]APU!#REF!</definedName>
    <definedName name="MATE138">[45]APU!#REF!</definedName>
    <definedName name="MATE139" localSheetId="60">[45]APU!#REF!</definedName>
    <definedName name="MATE139" localSheetId="1">[45]APU!#REF!</definedName>
    <definedName name="MATE139">[45]APU!#REF!</definedName>
    <definedName name="MATE140" localSheetId="60">[45]APU!#REF!</definedName>
    <definedName name="MATE140" localSheetId="1">[45]APU!#REF!</definedName>
    <definedName name="MATE140">[45]APU!#REF!</definedName>
    <definedName name="MATE141" localSheetId="60">[45]APU!#REF!</definedName>
    <definedName name="MATE141" localSheetId="1">[45]APU!#REF!</definedName>
    <definedName name="MATE141">[45]APU!#REF!</definedName>
    <definedName name="MATE142" localSheetId="60">[45]APU!#REF!</definedName>
    <definedName name="MATE142" localSheetId="1">[45]APU!#REF!</definedName>
    <definedName name="MATE142">[45]APU!#REF!</definedName>
    <definedName name="MATE143" localSheetId="60">[45]APU!#REF!</definedName>
    <definedName name="MATE143" localSheetId="1">[45]APU!#REF!</definedName>
    <definedName name="MATE143">[45]APU!#REF!</definedName>
    <definedName name="MATE144" localSheetId="60">[45]APU!#REF!</definedName>
    <definedName name="MATE144" localSheetId="1">[45]APU!#REF!</definedName>
    <definedName name="MATE144">[45]APU!#REF!</definedName>
    <definedName name="MATE145" localSheetId="60">[45]APU!#REF!</definedName>
    <definedName name="MATE145" localSheetId="1">[45]APU!#REF!</definedName>
    <definedName name="MATE145">[45]APU!#REF!</definedName>
    <definedName name="MATE146" localSheetId="60">[45]APU!#REF!</definedName>
    <definedName name="MATE146" localSheetId="1">[45]APU!#REF!</definedName>
    <definedName name="MATE146">[45]APU!#REF!</definedName>
    <definedName name="MATE147" localSheetId="60">[45]APU!#REF!</definedName>
    <definedName name="MATE147" localSheetId="1">[45]APU!#REF!</definedName>
    <definedName name="MATE147">[45]APU!#REF!</definedName>
    <definedName name="MATE148" localSheetId="60">[45]APU!#REF!</definedName>
    <definedName name="MATE148" localSheetId="1">[45]APU!#REF!</definedName>
    <definedName name="MATE148">[45]APU!#REF!</definedName>
    <definedName name="MATE149" localSheetId="60">[45]APU!#REF!</definedName>
    <definedName name="MATE149" localSheetId="1">[45]APU!#REF!</definedName>
    <definedName name="MATE149">[45]APU!#REF!</definedName>
    <definedName name="MATE150" localSheetId="60">[45]APU!#REF!</definedName>
    <definedName name="MATE150" localSheetId="1">[45]APU!#REF!</definedName>
    <definedName name="MATE150">[45]APU!#REF!</definedName>
    <definedName name="MATE151" localSheetId="60">[45]APU!#REF!</definedName>
    <definedName name="MATE151" localSheetId="1">[45]APU!#REF!</definedName>
    <definedName name="MATE151">[45]APU!#REF!</definedName>
    <definedName name="MATE152" localSheetId="60">[45]APU!#REF!</definedName>
    <definedName name="MATE152" localSheetId="1">[45]APU!#REF!</definedName>
    <definedName name="MATE152">[45]APU!#REF!</definedName>
    <definedName name="MATE153" localSheetId="60">[45]APU!#REF!</definedName>
    <definedName name="MATE153" localSheetId="1">[45]APU!#REF!</definedName>
    <definedName name="MATE153">[45]APU!#REF!</definedName>
    <definedName name="MATE154" localSheetId="60">[45]APU!#REF!</definedName>
    <definedName name="MATE154" localSheetId="1">[45]APU!#REF!</definedName>
    <definedName name="MATE154">[45]APU!#REF!</definedName>
    <definedName name="MATE155" localSheetId="60">[45]APU!#REF!</definedName>
    <definedName name="MATE155" localSheetId="1">[45]APU!#REF!</definedName>
    <definedName name="MATE155">[45]APU!#REF!</definedName>
    <definedName name="MATE156" localSheetId="60">[45]APU!#REF!</definedName>
    <definedName name="MATE156" localSheetId="1">[45]APU!#REF!</definedName>
    <definedName name="MATE156">[45]APU!#REF!</definedName>
    <definedName name="MATE157" localSheetId="60">[45]APU!#REF!</definedName>
    <definedName name="MATE157" localSheetId="1">[45]APU!#REF!</definedName>
    <definedName name="MATE157">[45]APU!#REF!</definedName>
    <definedName name="MATE158" localSheetId="60">[45]APU!#REF!</definedName>
    <definedName name="MATE158" localSheetId="1">[45]APU!#REF!</definedName>
    <definedName name="MATE158">[45]APU!#REF!</definedName>
    <definedName name="MATE159" localSheetId="60">[45]APU!#REF!</definedName>
    <definedName name="MATE159" localSheetId="1">[45]APU!#REF!</definedName>
    <definedName name="MATE159">[45]APU!#REF!</definedName>
    <definedName name="MATE160" localSheetId="60">[45]APU!#REF!</definedName>
    <definedName name="MATE160" localSheetId="1">[45]APU!#REF!</definedName>
    <definedName name="MATE160">[45]APU!#REF!</definedName>
    <definedName name="MATE161" localSheetId="60">[45]APU!#REF!</definedName>
    <definedName name="MATE161" localSheetId="1">[45]APU!#REF!</definedName>
    <definedName name="MATE161">[45]APU!#REF!</definedName>
    <definedName name="MATE162" localSheetId="60">[45]APU!#REF!</definedName>
    <definedName name="MATE162" localSheetId="1">[45]APU!#REF!</definedName>
    <definedName name="MATE162">[45]APU!#REF!</definedName>
    <definedName name="MATE163" localSheetId="60">[45]APU!#REF!</definedName>
    <definedName name="MATE163" localSheetId="1">[45]APU!#REF!</definedName>
    <definedName name="MATE163">[45]APU!#REF!</definedName>
    <definedName name="MATE164" localSheetId="60">[45]APU!#REF!</definedName>
    <definedName name="MATE164" localSheetId="1">[45]APU!#REF!</definedName>
    <definedName name="MATE164">[45]APU!#REF!</definedName>
    <definedName name="MATE165" localSheetId="60">[45]APU!#REF!</definedName>
    <definedName name="MATE165" localSheetId="1">[45]APU!#REF!</definedName>
    <definedName name="MATE165">[45]APU!#REF!</definedName>
    <definedName name="MATE166" localSheetId="60">[45]APU!#REF!</definedName>
    <definedName name="MATE166" localSheetId="1">[45]APU!#REF!</definedName>
    <definedName name="MATE166">[45]APU!#REF!</definedName>
    <definedName name="MATE167" localSheetId="60">[45]APU!#REF!</definedName>
    <definedName name="MATE167" localSheetId="1">[45]APU!#REF!</definedName>
    <definedName name="MATE167">[45]APU!#REF!</definedName>
    <definedName name="MATE168" localSheetId="60">[45]APU!#REF!</definedName>
    <definedName name="MATE168" localSheetId="1">[45]APU!#REF!</definedName>
    <definedName name="MATE168">[45]APU!#REF!</definedName>
    <definedName name="MATE169" localSheetId="60">[45]APU!#REF!</definedName>
    <definedName name="MATE169" localSheetId="1">[45]APU!#REF!</definedName>
    <definedName name="MATE169">[45]APU!#REF!</definedName>
    <definedName name="MATE170" localSheetId="60">[45]APU!#REF!</definedName>
    <definedName name="MATE170" localSheetId="1">[45]APU!#REF!</definedName>
    <definedName name="MATE170">[45]APU!#REF!</definedName>
    <definedName name="MATE171" localSheetId="60">[45]APU!#REF!</definedName>
    <definedName name="MATE171" localSheetId="1">[45]APU!#REF!</definedName>
    <definedName name="MATE171">[45]APU!#REF!</definedName>
    <definedName name="MATE172" localSheetId="60">[45]APU!#REF!</definedName>
    <definedName name="MATE172" localSheetId="1">[45]APU!#REF!</definedName>
    <definedName name="MATE172">[45]APU!#REF!</definedName>
    <definedName name="MATE173" localSheetId="60">[45]APU!#REF!</definedName>
    <definedName name="MATE173" localSheetId="1">[45]APU!#REF!</definedName>
    <definedName name="MATE173">[45]APU!#REF!</definedName>
    <definedName name="MATE174" localSheetId="60">[45]APU!#REF!</definedName>
    <definedName name="MATE174" localSheetId="1">[45]APU!#REF!</definedName>
    <definedName name="MATE174">[45]APU!#REF!</definedName>
    <definedName name="MATE175" localSheetId="60">[45]APU!#REF!</definedName>
    <definedName name="MATE175" localSheetId="1">[45]APU!#REF!</definedName>
    <definedName name="MATE175">[45]APU!#REF!</definedName>
    <definedName name="MATE176" localSheetId="60">[45]APU!#REF!</definedName>
    <definedName name="MATE176" localSheetId="1">[45]APU!#REF!</definedName>
    <definedName name="MATE176">[45]APU!#REF!</definedName>
    <definedName name="MATE177" localSheetId="60">[45]APU!#REF!</definedName>
    <definedName name="MATE177" localSheetId="1">[45]APU!#REF!</definedName>
    <definedName name="MATE177">[45]APU!#REF!</definedName>
    <definedName name="MATE178" localSheetId="60">[45]APU!#REF!</definedName>
    <definedName name="MATE178" localSheetId="1">[45]APU!#REF!</definedName>
    <definedName name="MATE178">[45]APU!#REF!</definedName>
    <definedName name="MATE179" localSheetId="60">[45]APU!#REF!</definedName>
    <definedName name="MATE179" localSheetId="1">[45]APU!#REF!</definedName>
    <definedName name="MATE179">[45]APU!#REF!</definedName>
    <definedName name="MATE180" localSheetId="60">[45]APU!#REF!</definedName>
    <definedName name="MATE180" localSheetId="1">[45]APU!#REF!</definedName>
    <definedName name="MATE180">[45]APU!#REF!</definedName>
    <definedName name="MATE181" localSheetId="60">[45]APU!#REF!</definedName>
    <definedName name="MATE181" localSheetId="1">[45]APU!#REF!</definedName>
    <definedName name="MATE181">[45]APU!#REF!</definedName>
    <definedName name="MATE182" localSheetId="60">[45]APU!#REF!</definedName>
    <definedName name="MATE182" localSheetId="1">[45]APU!#REF!</definedName>
    <definedName name="MATE182">[45]APU!#REF!</definedName>
    <definedName name="MATE183" localSheetId="60">[45]APU!#REF!</definedName>
    <definedName name="MATE183" localSheetId="1">[45]APU!#REF!</definedName>
    <definedName name="MATE183">[45]APU!#REF!</definedName>
    <definedName name="MATE184" localSheetId="60">[45]APU!#REF!</definedName>
    <definedName name="MATE184" localSheetId="1">[45]APU!#REF!</definedName>
    <definedName name="MATE184">[45]APU!#REF!</definedName>
    <definedName name="MATE185" localSheetId="60">[45]APU!#REF!</definedName>
    <definedName name="MATE185" localSheetId="1">[45]APU!#REF!</definedName>
    <definedName name="MATE185">[45]APU!#REF!</definedName>
    <definedName name="MATE186" localSheetId="60">[45]APU!#REF!</definedName>
    <definedName name="MATE186" localSheetId="1">[45]APU!#REF!</definedName>
    <definedName name="MATE186">[45]APU!#REF!</definedName>
    <definedName name="MATE187" localSheetId="60">[45]APU!#REF!</definedName>
    <definedName name="MATE187" localSheetId="1">[45]APU!#REF!</definedName>
    <definedName name="MATE187">[45]APU!#REF!</definedName>
    <definedName name="MATE188" localSheetId="60">[45]APU!#REF!</definedName>
    <definedName name="MATE188" localSheetId="1">[45]APU!#REF!</definedName>
    <definedName name="MATE188">[45]APU!#REF!</definedName>
    <definedName name="MATE189" localSheetId="60">[45]APU!#REF!</definedName>
    <definedName name="MATE189" localSheetId="1">[45]APU!#REF!</definedName>
    <definedName name="MATE189">[45]APU!#REF!</definedName>
    <definedName name="MATE190" localSheetId="60">[45]APU!#REF!</definedName>
    <definedName name="MATE190" localSheetId="1">[45]APU!#REF!</definedName>
    <definedName name="MATE190">[45]APU!#REF!</definedName>
    <definedName name="MATE191" localSheetId="60">[45]APU!#REF!</definedName>
    <definedName name="MATE191" localSheetId="1">[45]APU!#REF!</definedName>
    <definedName name="MATE191">[45]APU!#REF!</definedName>
    <definedName name="MATE192" localSheetId="60">[45]APU!#REF!</definedName>
    <definedName name="MATE192" localSheetId="1">[45]APU!#REF!</definedName>
    <definedName name="MATE192">[45]APU!#REF!</definedName>
    <definedName name="MATE193" localSheetId="60">[45]APU!#REF!</definedName>
    <definedName name="MATE193" localSheetId="1">[45]APU!#REF!</definedName>
    <definedName name="MATE193">[45]APU!#REF!</definedName>
    <definedName name="MATE194" localSheetId="60">[45]APU!#REF!</definedName>
    <definedName name="MATE194" localSheetId="1">[45]APU!#REF!</definedName>
    <definedName name="MATE194">[45]APU!#REF!</definedName>
    <definedName name="MATE195" localSheetId="60">[45]APU!#REF!</definedName>
    <definedName name="MATE195" localSheetId="1">[45]APU!#REF!</definedName>
    <definedName name="MATE195">[45]APU!#REF!</definedName>
    <definedName name="MATE196" localSheetId="60">[45]APU!#REF!</definedName>
    <definedName name="MATE196" localSheetId="1">[45]APU!#REF!</definedName>
    <definedName name="MATE196">[45]APU!#REF!</definedName>
    <definedName name="MATE197" localSheetId="60">[45]APU!#REF!</definedName>
    <definedName name="MATE197" localSheetId="1">[45]APU!#REF!</definedName>
    <definedName name="MATE197">[45]APU!#REF!</definedName>
    <definedName name="MATE198" localSheetId="60">[45]APU!#REF!</definedName>
    <definedName name="MATE198" localSheetId="1">[45]APU!#REF!</definedName>
    <definedName name="MATE198">[45]APU!#REF!</definedName>
    <definedName name="MATE199" localSheetId="60">[45]APU!#REF!</definedName>
    <definedName name="MATE199" localSheetId="1">[45]APU!#REF!</definedName>
    <definedName name="MATE199">[45]APU!#REF!</definedName>
    <definedName name="MATE200" localSheetId="60">[45]APU!#REF!</definedName>
    <definedName name="MATE200" localSheetId="1">[45]APU!#REF!</definedName>
    <definedName name="MATE200">[45]APU!#REF!</definedName>
    <definedName name="MATE201" localSheetId="60">[45]APU!#REF!</definedName>
    <definedName name="MATE201" localSheetId="1">[45]APU!#REF!</definedName>
    <definedName name="MATE201">[45]APU!#REF!</definedName>
    <definedName name="MATE202" localSheetId="60">[45]APU!#REF!</definedName>
    <definedName name="MATE202" localSheetId="1">[45]APU!#REF!</definedName>
    <definedName name="MATE202">[45]APU!#REF!</definedName>
    <definedName name="MATE203" localSheetId="60">[45]APU!#REF!</definedName>
    <definedName name="MATE203" localSheetId="1">[45]APU!#REF!</definedName>
    <definedName name="MATE203">[45]APU!#REF!</definedName>
    <definedName name="MATE204" localSheetId="60">[45]APU!#REF!</definedName>
    <definedName name="MATE204" localSheetId="1">[45]APU!#REF!</definedName>
    <definedName name="MATE204">[45]APU!#REF!</definedName>
    <definedName name="MATE205" localSheetId="60">[45]APU!#REF!</definedName>
    <definedName name="MATE205" localSheetId="1">[45]APU!#REF!</definedName>
    <definedName name="MATE205">[45]APU!#REF!</definedName>
    <definedName name="MATE206" localSheetId="60">[45]APU!#REF!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60">#REF!</definedName>
    <definedName name="MAY" localSheetId="1">#REF!</definedName>
    <definedName name="MAY">#REF!</definedName>
    <definedName name="MDC" localSheetId="60">#REF!</definedName>
    <definedName name="MDC" localSheetId="1">#REF!</definedName>
    <definedName name="MDC">#REF!</definedName>
    <definedName name="mdd" hidden="1">{"via1",#N/A,TRUE,"general";"via2",#N/A,TRUE,"general";"via3",#N/A,TRUE,"general"}</definedName>
    <definedName name="ME" localSheetId="60">#REF!</definedName>
    <definedName name="ME" localSheetId="1">#REF!</definedName>
    <definedName name="ME">#REF!</definedName>
    <definedName name="MEDFAM" localSheetId="60">#REF!</definedName>
    <definedName name="MEDFAM" localSheetId="1">#REF!</definedName>
    <definedName name="MEDFAM">#REF!</definedName>
    <definedName name="meg" hidden="1">{"TAB1",#N/A,TRUE,"GENERAL";"TAB2",#N/A,TRUE,"GENERAL";"TAB3",#N/A,TRUE,"GENERAL";"TAB4",#N/A,TRUE,"GENERAL";"TAB5",#N/A,TRUE,"GENERAL"}</definedName>
    <definedName name="MENU" localSheetId="60">'[1]SALARIO LEGAL'!#REF!</definedName>
    <definedName name="MENU" localSheetId="1">'[1]SALARIO LEGAL'!#REF!</definedName>
    <definedName name="MENU">'[1]SALARIO LEGAL'!#REF!</definedName>
    <definedName name="MENU1" localSheetId="60">'[4]7422CW00'!#REF!</definedName>
    <definedName name="MENU1" localSheetId="1">'[4]7422CW00'!#REF!</definedName>
    <definedName name="MENU1">'[4]7422CW00'!#REF!</definedName>
    <definedName name="MENU2" localSheetId="60">'[4]7422CW00'!#REF!</definedName>
    <definedName name="MENU2" localSheetId="1">'[4]7422CW00'!#REF!</definedName>
    <definedName name="MENU2">'[4]7422CW00'!#REF!</definedName>
    <definedName name="MENU3" localSheetId="60">'[4]7422CW00'!#REF!</definedName>
    <definedName name="MENU3" localSheetId="1">'[4]7422CW00'!#REF!</definedName>
    <definedName name="MENU3">'[4]7422CW00'!#REF!</definedName>
    <definedName name="MENU4" localSheetId="60">'[4]7422CW00'!#REF!</definedName>
    <definedName name="MENU4" localSheetId="1">'[4]7422CW00'!#REF!</definedName>
    <definedName name="MENU4">'[4]7422CW00'!#REF!</definedName>
    <definedName name="MENU5" localSheetId="60">'[4]7422CW00'!#REF!</definedName>
    <definedName name="MENU5" localSheetId="1">'[4]7422CW00'!#REF!</definedName>
    <definedName name="MENU5">'[4]7422CW00'!#REF!</definedName>
    <definedName name="MENU6" localSheetId="60">'[4]7422CW00'!#REF!</definedName>
    <definedName name="MENU6" localSheetId="1">'[4]7422CW00'!#REF!</definedName>
    <definedName name="MENU6">'[4]7422CW00'!#REF!</definedName>
    <definedName name="MES">[18]PRESUPUESTO!$C$13</definedName>
    <definedName name="MESES" localSheetId="32">#REF!</definedName>
    <definedName name="MESES" localSheetId="33">#REF!</definedName>
    <definedName name="MESES" localSheetId="31">#REF!</definedName>
    <definedName name="MESES" localSheetId="30">#REF!</definedName>
    <definedName name="MESES" localSheetId="44">#REF!</definedName>
    <definedName name="MESES" localSheetId="50">#REF!</definedName>
    <definedName name="MESES" localSheetId="55">#REF!</definedName>
    <definedName name="MESES" localSheetId="60">#REF!</definedName>
    <definedName name="MesIn" localSheetId="60">#REF!</definedName>
    <definedName name="MesIn" localSheetId="1">#REF!</definedName>
    <definedName name="MesIn">#REF!</definedName>
    <definedName name="MEZCLADORA" localSheetId="60">#REF!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60">#REF!,#REF!,#REF!,#REF!,#REF!,#REF!,#REF!</definedName>
    <definedName name="MI" localSheetId="1">#REF!,#REF!,#REF!,#REF!,#REF!,#REF!,#REF!</definedName>
    <definedName name="MI">#REF!,#REF!,#REF!,#REF!,#REF!,#REF!,#REF!</definedName>
    <definedName name="Minimo" localSheetId="60">#REF!</definedName>
    <definedName name="Minimo" localSheetId="1">#REF!</definedName>
    <definedName name="Minimo">#REF!</definedName>
    <definedName name="Mínimo" localSheetId="60">#REF!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60">#REF!</definedName>
    <definedName name="MJU" localSheetId="1">#REF!</definedName>
    <definedName name="MJU">#REF!</definedName>
    <definedName name="ML" localSheetId="60">#REF!,#REF!,#REF!,#REF!,#REF!,#REF!,#REF!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60">'[41]CIRCUITOS CODENSA'!#REF!</definedName>
    <definedName name="MO" localSheetId="1">'[41]CIRCUITOS CODENSA'!#REF!</definedName>
    <definedName name="MO">'[41]CIRCUITOS CODENSA'!#REF!</definedName>
    <definedName name="MONTAJE" localSheetId="60">#REF!</definedName>
    <definedName name="MONTAJE" localSheetId="1">#REF!</definedName>
    <definedName name="MONTAJE">#REF!</definedName>
    <definedName name="mort4">600000</definedName>
    <definedName name="MOTO" localSheetId="60">#REF!</definedName>
    <definedName name="MOTO" localSheetId="1">#REF!</definedName>
    <definedName name="MOTO">#REF!</definedName>
    <definedName name="motosierra" localSheetId="60">[54]Mater!#REF!</definedName>
    <definedName name="motosierra" localSheetId="1">[54]Mater!#REF!</definedName>
    <definedName name="motosierra">[54]Mater!#REF!</definedName>
    <definedName name="MRLART" localSheetId="60">[101]STRSUMM0!#REF!</definedName>
    <definedName name="MRLART" localSheetId="1">[101]STRSUMM0!#REF!</definedName>
    <definedName name="MRLART">[101]STRSUMM0!#REF!</definedName>
    <definedName name="MRSUPDET" localSheetId="60">#REF!</definedName>
    <definedName name="MRSUPDET" localSheetId="1">#REF!</definedName>
    <definedName name="MRSUPDET">#REF!</definedName>
    <definedName name="MU" localSheetId="60">'[41]CIRCUITOS CODENSA'!#REF!</definedName>
    <definedName name="MU" localSheetId="1">'[41]CIRCUITOS CODENSA'!#REF!</definedName>
    <definedName name="MU">'[41]CIRCUITOS CODENSA'!#REF!</definedName>
    <definedName name="muro" localSheetId="60">#REF!</definedName>
    <definedName name="muro" localSheetId="1">#REF!</definedName>
    <definedName name="muro">#REF!</definedName>
    <definedName name="MZ" localSheetId="60">'[41]CIRCUITOS CODENSA'!#REF!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60">#REF!</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60">#REF!</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60">#REF!</definedName>
    <definedName name="NoFacturable" localSheetId="1">#REF!</definedName>
    <definedName name="NoFacturable">#REF!</definedName>
    <definedName name="NOMBRE" localSheetId="32">#REF!</definedName>
    <definedName name="NOMBRE" localSheetId="33">#REF!</definedName>
    <definedName name="NOMBRE" localSheetId="31">#REF!</definedName>
    <definedName name="NOMBRE" localSheetId="30">#REF!</definedName>
    <definedName name="NOMBRE" localSheetId="44">#REF!</definedName>
    <definedName name="NOMBRE" localSheetId="50">#REF!</definedName>
    <definedName name="NOMBRE" localSheetId="55">#REF!</definedName>
    <definedName name="NOMBRE" localSheetId="60">#REF!</definedName>
    <definedName name="Norte" localSheetId="60">#REF!</definedName>
    <definedName name="Norte" localSheetId="1">#REF!</definedName>
    <definedName name="Norte">#REF!</definedName>
    <definedName name="NOV" localSheetId="60">#REF!</definedName>
    <definedName name="NOV" localSheetId="1">#REF!</definedName>
    <definedName name="NOV">#REF!</definedName>
    <definedName name="NPAGE" localSheetId="60">[101]STRSUMM0!#REF!</definedName>
    <definedName name="NPAGE" localSheetId="1">[101]STRSUMM0!#REF!</definedName>
    <definedName name="NPAGE">[101]STRSUMM0!#REF!</definedName>
    <definedName name="NUEVO" localSheetId="32">#REF!</definedName>
    <definedName name="NUEVO" localSheetId="33">#REF!</definedName>
    <definedName name="NUEVO" localSheetId="31">#REF!</definedName>
    <definedName name="NUEVO" localSheetId="30">#REF!</definedName>
    <definedName name="NUEVO" localSheetId="44">#REF!</definedName>
    <definedName name="NUEVO" localSheetId="50">#REF!</definedName>
    <definedName name="NUEVO" localSheetId="55">#REF!</definedName>
    <definedName name="NUEVO" localSheetId="60">#REF!</definedName>
    <definedName name="NUNI" localSheetId="60">#REF!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60">#REF!</definedName>
    <definedName name="O" localSheetId="1">#REF!</definedName>
    <definedName name="O">#REF!</definedName>
    <definedName name="º1" localSheetId="32">#REF!</definedName>
    <definedName name="º1" localSheetId="33">#REF!</definedName>
    <definedName name="º1" localSheetId="31">#REF!</definedName>
    <definedName name="º1" localSheetId="30">#REF!</definedName>
    <definedName name="º1" localSheetId="44">#REF!</definedName>
    <definedName name="º1" localSheetId="50">#REF!</definedName>
    <definedName name="º1" localSheetId="55">#REF!</definedName>
    <definedName name="º1" localSheetId="60">#REF!</definedName>
    <definedName name="o9o9" hidden="1">{"via1",#N/A,TRUE,"general";"via2",#N/A,TRUE,"general";"via3",#N/A,TRUE,"general"}</definedName>
    <definedName name="OBJ">[18]PRESUPUESTO!$C$10</definedName>
    <definedName name="Obra" localSheetId="32">#REF!</definedName>
    <definedName name="Obra" localSheetId="33">#REF!</definedName>
    <definedName name="Obra" localSheetId="31">#REF!</definedName>
    <definedName name="Obra" localSheetId="30">#REF!</definedName>
    <definedName name="Obra" localSheetId="44">#REF!</definedName>
    <definedName name="Obra" localSheetId="50">#REF!</definedName>
    <definedName name="Obra" localSheetId="55">#REF!</definedName>
    <definedName name="Obra" localSheetId="60">#REF!</definedName>
    <definedName name="OCT" localSheetId="60">#REF!</definedName>
    <definedName name="OCT" localSheetId="1">#REF!</definedName>
    <definedName name="OCT">#REF!</definedName>
    <definedName name="of">36450</definedName>
    <definedName name="OFI" localSheetId="60">#REF!</definedName>
    <definedName name="OFI" localSheetId="1">#REF!</definedName>
    <definedName name="OFI">#REF!</definedName>
    <definedName name="Oficina" localSheetId="60">#REF!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60">#REF!</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60">#REF!</definedName>
    <definedName name="ORD" localSheetId="1">#REF!</definedName>
    <definedName name="ORD">#REF!</definedName>
    <definedName name="OrigenConsultoria" localSheetId="60">#REF!</definedName>
    <definedName name="OrigenConsultoria" localSheetId="1">#REF!</definedName>
    <definedName name="OrigenConsultoria">#REF!</definedName>
    <definedName name="OrigenObra" localSheetId="60">#REF!</definedName>
    <definedName name="OrigenObra" localSheetId="1">#REF!</definedName>
    <definedName name="OrigenObra">#REF!</definedName>
    <definedName name="ORO" localSheetId="60">#REF!</definedName>
    <definedName name="ORO" localSheetId="1">#REF!</definedName>
    <definedName name="ORO">#REF!</definedName>
    <definedName name="otros">[78]otros!$A$6:$A$1235</definedName>
    <definedName name="OUT" localSheetId="60">#REF!</definedName>
    <definedName name="OUT" localSheetId="1">#REF!</definedName>
    <definedName name="OUT">#REF!</definedName>
    <definedName name="P" localSheetId="60">#REF!</definedName>
    <definedName name="P" localSheetId="1">#REF!</definedName>
    <definedName name="P">#REF!</definedName>
    <definedName name="P_1">#N/A</definedName>
    <definedName name="P_2" localSheetId="60">'[23]CUAD-DIURNA'!#REF!</definedName>
    <definedName name="P_2" localSheetId="1">'[23]CUAD-DIURNA'!#REF!</definedName>
    <definedName name="P_2">'[23]CUAD-DIURNA'!#REF!</definedName>
    <definedName name="p0p0" hidden="1">{"via1",#N/A,TRUE,"general";"via2",#N/A,TRUE,"general";"via3",#N/A,TRUE,"general"}</definedName>
    <definedName name="PA" localSheetId="60">[68]PRESUPUESTO!#REF!</definedName>
    <definedName name="PA" localSheetId="1">[68]PRESUPUESTO!#REF!</definedName>
    <definedName name="PA">[68]PRESUPUESTO!#REF!</definedName>
    <definedName name="Page" localSheetId="60">#REF!</definedName>
    <definedName name="Page" localSheetId="1">#REF!</definedName>
    <definedName name="Page">#REF!</definedName>
    <definedName name="pasamanos" localSheetId="60">#REF!</definedName>
    <definedName name="pasamanos" localSheetId="1">#REF!</definedName>
    <definedName name="pasamanos">#REF!</definedName>
    <definedName name="PASAMU" localSheetId="60">#REF!</definedName>
    <definedName name="PASAMU" localSheetId="1">#REF!</definedName>
    <definedName name="PASAMU">#REF!</definedName>
    <definedName name="pavimento" localSheetId="60">#REF!</definedName>
    <definedName name="pavimento" localSheetId="1">#REF!</definedName>
    <definedName name="pavimento">#REF!</definedName>
    <definedName name="PB" localSheetId="60">[68]PRESUPUESTO!#REF!</definedName>
    <definedName name="PB" localSheetId="1">[68]PRESUPUESTO!#REF!</definedName>
    <definedName name="PB">[68]PRESUPUESTO!#REF!</definedName>
    <definedName name="PC" localSheetId="60">[68]PRESUPUESTO!#REF!</definedName>
    <definedName name="PC" localSheetId="1">[68]PRESUPUESTO!#REF!</definedName>
    <definedName name="PC">[68]PRESUPUESTO!#REF!</definedName>
    <definedName name="PE" localSheetId="60">[68]PRESUPUESTO!#REF!</definedName>
    <definedName name="PE" localSheetId="1">[68]PRESUPUESTO!#REF!</definedName>
    <definedName name="PE">[68]PRESUPUESTO!#REF!</definedName>
    <definedName name="PEPE">[0]!ERR</definedName>
    <definedName name="Periodo1" localSheetId="60">#REF!</definedName>
    <definedName name="Periodo1" localSheetId="1">#REF!</definedName>
    <definedName name="Periodo1">#REF!</definedName>
    <definedName name="PERIODO2" localSheetId="60">#REF!</definedName>
    <definedName name="PERIODO2" localSheetId="1">#REF!</definedName>
    <definedName name="PERIODO2">#REF!</definedName>
    <definedName name="Periodo3" localSheetId="60">#REF!</definedName>
    <definedName name="Periodo3" localSheetId="1">#REF!</definedName>
    <definedName name="Periodo3">#REF!</definedName>
    <definedName name="Período3" localSheetId="60">'[103]Reajustes Estimados'!#REF!</definedName>
    <definedName name="Período3" localSheetId="1">'[103]Reajustes Estimados'!#REF!</definedName>
    <definedName name="Período3">'[103]Reajustes Estimados'!#REF!</definedName>
    <definedName name="Periodo4" localSheetId="60">'[103]Reajustes Estimados'!#REF!</definedName>
    <definedName name="Periodo4" localSheetId="1">'[103]Reajustes Estimados'!#REF!</definedName>
    <definedName name="Periodo4">'[103]Reajustes Estimados'!#REF!</definedName>
    <definedName name="Periodo5" localSheetId="60">'[103]Reajustes Estimados'!#REF!</definedName>
    <definedName name="Periodo5" localSheetId="1">'[103]Reajustes Estimados'!#REF!</definedName>
    <definedName name="Periodo5">'[103]Reajustes Estimados'!#REF!</definedName>
    <definedName name="Periodo6" localSheetId="60">'[103]Reajustes Estimados'!#REF!</definedName>
    <definedName name="Periodo6" localSheetId="1">'[103]Reajustes Estimados'!#REF!</definedName>
    <definedName name="Periodo6">'[103]Reajustes Estimados'!#REF!</definedName>
    <definedName name="Periodod2" localSheetId="60">#REF!</definedName>
    <definedName name="Periodod2" localSheetId="1">#REF!</definedName>
    <definedName name="Periodod2">#REF!</definedName>
    <definedName name="PERIODOS.SMML" localSheetId="60">#REF!</definedName>
    <definedName name="PERIODOS.SMML" localSheetId="1">#REF!</definedName>
    <definedName name="PERIODOS.SMML">#REF!</definedName>
    <definedName name="PERIODS.SMML" localSheetId="60">#REF!</definedName>
    <definedName name="PERIODS.SMML" localSheetId="1">#REF!</definedName>
    <definedName name="PERIODS.SMML">#REF!</definedName>
    <definedName name="PERSONALLEGAL" localSheetId="60">#REF!</definedName>
    <definedName name="PERSONALLEGAL" localSheetId="1">#REF!</definedName>
    <definedName name="PERSONALLEGAL">#REF!</definedName>
    <definedName name="PersonalProfesional" localSheetId="60">#REF!</definedName>
    <definedName name="PersonalProfesional" localSheetId="1">#REF!</definedName>
    <definedName name="PersonalProfesional">#REF!</definedName>
    <definedName name="PersonalTecnico" localSheetId="60">#REF!</definedName>
    <definedName name="PersonalTecnico" localSheetId="1">#REF!</definedName>
    <definedName name="PersonalTecnico">#REF!</definedName>
    <definedName name="PESO14.2" localSheetId="60">#REF!</definedName>
    <definedName name="PESO14.2" localSheetId="1">#REF!</definedName>
    <definedName name="PESO14.2">#REF!</definedName>
    <definedName name="PESO14.3" localSheetId="60">#REF!</definedName>
    <definedName name="PESO14.3" localSheetId="1">#REF!</definedName>
    <definedName name="PESO14.3">#REF!</definedName>
    <definedName name="PESO14.4" localSheetId="60">#REF!</definedName>
    <definedName name="PESO14.4" localSheetId="1">#REF!</definedName>
    <definedName name="PESO14.4">#REF!</definedName>
    <definedName name="phed">[59]Constantes!$C$4</definedName>
    <definedName name="phen">[59]Constantes!$C$5</definedName>
    <definedName name="pint" localSheetId="60">'[4]7422CW00'!#REF!</definedName>
    <definedName name="pint" localSheetId="1">'[4]7422CW00'!#REF!</definedName>
    <definedName name="pint">'[4]7422CW00'!#REF!</definedName>
    <definedName name="pintura" localSheetId="60">'[4]7422CW00'!#REF!</definedName>
    <definedName name="pintura" localSheetId="1">'[4]7422CW00'!#REF!</definedName>
    <definedName name="pintura">'[4]7422CW00'!#REF!</definedName>
    <definedName name="pintyura" localSheetId="60">[101]STRSUMM0!#REF!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60">[68]PRESUPUESTO!#REF!</definedName>
    <definedName name="PL" localSheetId="1">[68]PRESUPUESTO!#REF!</definedName>
    <definedName name="PL">[68]PRESUPUESTO!#REF!</definedName>
    <definedName name="placaaerea" localSheetId="60">#REF!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60">#REF!</definedName>
    <definedName name="PlazAIU" localSheetId="1">#REF!</definedName>
    <definedName name="PlazAIU">#REF!</definedName>
    <definedName name="Plazo">[34]BASES!$E$27</definedName>
    <definedName name="PlazoAIU" localSheetId="32">#REF!</definedName>
    <definedName name="PlazoAIU" localSheetId="33">#REF!</definedName>
    <definedName name="PlazoAIU" localSheetId="31">#REF!</definedName>
    <definedName name="PlazoAIU" localSheetId="30">#REF!</definedName>
    <definedName name="PlazoAIU" localSheetId="44">#REF!</definedName>
    <definedName name="PlazoAIU" localSheetId="50">#REF!</definedName>
    <definedName name="PlazoAIU" localSheetId="55">#REF!</definedName>
    <definedName name="PlazoAIU" localSheetId="60">#REF!</definedName>
    <definedName name="PlazoEnMeses" localSheetId="60">#REF!</definedName>
    <definedName name="PlazoEnMeses" localSheetId="1">#REF!</definedName>
    <definedName name="PlazoEnMeses">#REF!</definedName>
    <definedName name="Plegable" localSheetId="60">#REF!</definedName>
    <definedName name="Plegable" localSheetId="1">#REF!</definedName>
    <definedName name="Plegable">#REF!</definedName>
    <definedName name="PLPLUNN" hidden="1">{"TAB1",#N/A,TRUE,"GENERAL";"TAB2",#N/A,TRUE,"GENERAL";"TAB3",#N/A,TRUE,"GENERAL";"TAB4",#N/A,TRUE,"GENERAL";"TAB5",#N/A,TRUE,"GENERAL"}</definedName>
    <definedName name="PM" localSheetId="60">#REF!</definedName>
    <definedName name="PM" localSheetId="1">#REF!</definedName>
    <definedName name="PM">#REF!</definedName>
    <definedName name="PMT" localSheetId="60">#REF!</definedName>
    <definedName name="PMT" localSheetId="1">#REF!</definedName>
    <definedName name="PMT">#REF!</definedName>
    <definedName name="POCETAS" localSheetId="32">#REF!</definedName>
    <definedName name="POCETAS" localSheetId="33">#REF!</definedName>
    <definedName name="POCETAS" localSheetId="31">#REF!</definedName>
    <definedName name="POCETAS" localSheetId="30">#REF!</definedName>
    <definedName name="POCETAS" localSheetId="44">#REF!</definedName>
    <definedName name="POCETAS" localSheetId="50">#REF!</definedName>
    <definedName name="POCETAS" localSheetId="55">#REF!</definedName>
    <definedName name="POCETAS" localSheetId="60">#REF!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32">#REF!</definedName>
    <definedName name="popu" localSheetId="33">#REF!</definedName>
    <definedName name="popu" localSheetId="31">#REF!</definedName>
    <definedName name="popu" localSheetId="30">#REF!</definedName>
    <definedName name="popu" localSheetId="44">#REF!</definedName>
    <definedName name="popu" localSheetId="50">#REF!</definedName>
    <definedName name="popu" localSheetId="55">#REF!</definedName>
    <definedName name="popu" localSheetId="60">#REF!</definedName>
    <definedName name="popvds" hidden="1">{"TAB1",#N/A,TRUE,"GENERAL";"TAB2",#N/A,TRUE,"GENERAL";"TAB3",#N/A,TRUE,"GENERAL";"TAB4",#N/A,TRUE,"GENERAL";"TAB5",#N/A,TRUE,"GENERAL"}</definedName>
    <definedName name="porc" localSheetId="32">#REF!</definedName>
    <definedName name="porc" localSheetId="33">#REF!</definedName>
    <definedName name="porc" localSheetId="31">#REF!</definedName>
    <definedName name="porc" localSheetId="30">#REF!</definedName>
    <definedName name="porc" localSheetId="44">#REF!</definedName>
    <definedName name="porc" localSheetId="50">#REF!</definedName>
    <definedName name="porc" localSheetId="55">#REF!</definedName>
    <definedName name="porc" localSheetId="60">#REF!</definedName>
    <definedName name="PORCE">[35]BASES!$E$26</definedName>
    <definedName name="PORTOTAL" localSheetId="60">#REF!</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32">#REF!</definedName>
    <definedName name="PRE" localSheetId="33">#REF!</definedName>
    <definedName name="PRE" localSheetId="31">#REF!</definedName>
    <definedName name="PRE" localSheetId="30">#REF!</definedName>
    <definedName name="PRE" localSheetId="44">#REF!</definedName>
    <definedName name="PRE" localSheetId="50">#REF!</definedName>
    <definedName name="PRE" localSheetId="55">#REF!</definedName>
    <definedName name="PRE" localSheetId="60">#REF!</definedName>
    <definedName name="PRECIO">[104]PRECIOS!$A$5:$M$143</definedName>
    <definedName name="PRECIO111" localSheetId="60">[45]APU!#REF!</definedName>
    <definedName name="PRECIO111" localSheetId="1">[45]APU!#REF!</definedName>
    <definedName name="PRECIO111">[45]APU!#REF!</definedName>
    <definedName name="PRECIO112" localSheetId="60">[45]APU!#REF!</definedName>
    <definedName name="PRECIO112" localSheetId="1">[45]APU!#REF!</definedName>
    <definedName name="PRECIO112">[45]APU!#REF!</definedName>
    <definedName name="PRECIO113" localSheetId="60">[45]APU!#REF!</definedName>
    <definedName name="PRECIO113" localSheetId="1">[45]APU!#REF!</definedName>
    <definedName name="PRECIO113">[45]APU!#REF!</definedName>
    <definedName name="PRECIO114" localSheetId="60">[45]APU!#REF!</definedName>
    <definedName name="PRECIO114" localSheetId="1">[45]APU!#REF!</definedName>
    <definedName name="PRECIO114">[45]APU!#REF!</definedName>
    <definedName name="PRECIO115" localSheetId="60">[45]APU!#REF!</definedName>
    <definedName name="PRECIO115" localSheetId="1">[45]APU!#REF!</definedName>
    <definedName name="PRECIO115">[45]APU!#REF!</definedName>
    <definedName name="PRECIO116" localSheetId="60">[45]APU!#REF!</definedName>
    <definedName name="PRECIO116" localSheetId="1">[45]APU!#REF!</definedName>
    <definedName name="PRECIO116">[45]APU!#REF!</definedName>
    <definedName name="PRECIO117" localSheetId="60">[45]APU!#REF!</definedName>
    <definedName name="PRECIO117" localSheetId="1">[45]APU!#REF!</definedName>
    <definedName name="PRECIO117">[45]APU!#REF!</definedName>
    <definedName name="PRECIO118" localSheetId="60">[45]APU!#REF!</definedName>
    <definedName name="PRECIO118" localSheetId="1">[45]APU!#REF!</definedName>
    <definedName name="PRECIO118">[45]APU!#REF!</definedName>
    <definedName name="PRECIO119" localSheetId="60">[45]APU!#REF!</definedName>
    <definedName name="PRECIO119" localSheetId="1">[45]APU!#REF!</definedName>
    <definedName name="PRECIO119">[45]APU!#REF!</definedName>
    <definedName name="PRECIO120" localSheetId="60">[45]APU!#REF!</definedName>
    <definedName name="PRECIO120" localSheetId="1">[45]APU!#REF!</definedName>
    <definedName name="PRECIO120">[45]APU!#REF!</definedName>
    <definedName name="PRECIO121" localSheetId="60">[45]APU!#REF!</definedName>
    <definedName name="PRECIO121" localSheetId="1">[45]APU!#REF!</definedName>
    <definedName name="PRECIO121">[45]APU!#REF!</definedName>
    <definedName name="PRECIO122" localSheetId="60">[45]APU!#REF!</definedName>
    <definedName name="PRECIO122" localSheetId="1">[45]APU!#REF!</definedName>
    <definedName name="PRECIO122">[45]APU!#REF!</definedName>
    <definedName name="PRECIO123" localSheetId="60">[45]APU!#REF!</definedName>
    <definedName name="PRECIO123" localSheetId="1">[45]APU!#REF!</definedName>
    <definedName name="PRECIO123">[45]APU!#REF!</definedName>
    <definedName name="PRECIO124" localSheetId="60">[45]APU!#REF!</definedName>
    <definedName name="PRECIO124" localSheetId="1">[45]APU!#REF!</definedName>
    <definedName name="PRECIO124">[45]APU!#REF!</definedName>
    <definedName name="PRECIO125" localSheetId="60">[45]APU!#REF!</definedName>
    <definedName name="PRECIO125" localSheetId="1">[45]APU!#REF!</definedName>
    <definedName name="PRECIO125">[45]APU!#REF!</definedName>
    <definedName name="PRECIO126" localSheetId="60">[45]APU!#REF!</definedName>
    <definedName name="PRECIO126" localSheetId="1">[45]APU!#REF!</definedName>
    <definedName name="PRECIO126">[45]APU!#REF!</definedName>
    <definedName name="PRECIO127" localSheetId="60">[45]APU!#REF!</definedName>
    <definedName name="PRECIO127" localSheetId="1">[45]APU!#REF!</definedName>
    <definedName name="PRECIO127">[45]APU!#REF!</definedName>
    <definedName name="PRECIO128" localSheetId="60">[45]APU!#REF!</definedName>
    <definedName name="PRECIO128" localSheetId="1">[45]APU!#REF!</definedName>
    <definedName name="PRECIO128">[45]APU!#REF!</definedName>
    <definedName name="PRECIO129" localSheetId="60">[45]APU!#REF!</definedName>
    <definedName name="PRECIO129" localSheetId="1">[45]APU!#REF!</definedName>
    <definedName name="PRECIO129">[45]APU!#REF!</definedName>
    <definedName name="PRECIO130" localSheetId="60">[45]APU!#REF!</definedName>
    <definedName name="PRECIO130" localSheetId="1">[45]APU!#REF!</definedName>
    <definedName name="PRECIO130">[45]APU!#REF!</definedName>
    <definedName name="PRECIO131" localSheetId="60">[45]APU!#REF!</definedName>
    <definedName name="PRECIO131" localSheetId="1">[45]APU!#REF!</definedName>
    <definedName name="PRECIO131">[45]APU!#REF!</definedName>
    <definedName name="PRECIO132" localSheetId="60">[45]APU!#REF!</definedName>
    <definedName name="PRECIO132" localSheetId="1">[45]APU!#REF!</definedName>
    <definedName name="PRECIO132">[45]APU!#REF!</definedName>
    <definedName name="PRECIO133" localSheetId="60">[45]APU!#REF!</definedName>
    <definedName name="PRECIO133" localSheetId="1">[45]APU!#REF!</definedName>
    <definedName name="PRECIO133">[45]APU!#REF!</definedName>
    <definedName name="PRECIO134" localSheetId="60">[45]APU!#REF!</definedName>
    <definedName name="PRECIO134" localSheetId="1">[45]APU!#REF!</definedName>
    <definedName name="PRECIO134">[45]APU!#REF!</definedName>
    <definedName name="PRECIO135" localSheetId="60">[45]APU!#REF!</definedName>
    <definedName name="PRECIO135" localSheetId="1">[45]APU!#REF!</definedName>
    <definedName name="PRECIO135">[45]APU!#REF!</definedName>
    <definedName name="PRECIO136" localSheetId="60">[45]APU!#REF!</definedName>
    <definedName name="PRECIO136" localSheetId="1">[45]APU!#REF!</definedName>
    <definedName name="PRECIO136">[45]APU!#REF!</definedName>
    <definedName name="PRECIO137" localSheetId="60">[45]APU!#REF!</definedName>
    <definedName name="PRECIO137" localSheetId="1">[45]APU!#REF!</definedName>
    <definedName name="PRECIO137">[45]APU!#REF!</definedName>
    <definedName name="PRECIO138" localSheetId="60">[45]APU!#REF!</definedName>
    <definedName name="PRECIO138" localSheetId="1">[45]APU!#REF!</definedName>
    <definedName name="PRECIO138">[45]APU!#REF!</definedName>
    <definedName name="PRECIO139" localSheetId="60">[45]APU!#REF!</definedName>
    <definedName name="PRECIO139" localSheetId="1">[45]APU!#REF!</definedName>
    <definedName name="PRECIO139">[45]APU!#REF!</definedName>
    <definedName name="PRECIO140" localSheetId="60">[45]APU!#REF!</definedName>
    <definedName name="PRECIO140" localSheetId="1">[45]APU!#REF!</definedName>
    <definedName name="PRECIO140">[45]APU!#REF!</definedName>
    <definedName name="PRECIO141" localSheetId="60">[45]APU!#REF!</definedName>
    <definedName name="PRECIO141" localSheetId="1">[45]APU!#REF!</definedName>
    <definedName name="PRECIO141">[45]APU!#REF!</definedName>
    <definedName name="PRECIO142" localSheetId="60">[45]APU!#REF!</definedName>
    <definedName name="PRECIO142" localSheetId="1">[45]APU!#REF!</definedName>
    <definedName name="PRECIO142">[45]APU!#REF!</definedName>
    <definedName name="PRECIO143" localSheetId="60">[45]APU!#REF!</definedName>
    <definedName name="PRECIO143" localSheetId="1">[45]APU!#REF!</definedName>
    <definedName name="PRECIO143">[45]APU!#REF!</definedName>
    <definedName name="PRECIO144" localSheetId="60">[45]APU!#REF!</definedName>
    <definedName name="PRECIO144" localSheetId="1">[45]APU!#REF!</definedName>
    <definedName name="PRECIO144">[45]APU!#REF!</definedName>
    <definedName name="PRECIO145" localSheetId="60">[45]APU!#REF!</definedName>
    <definedName name="PRECIO145" localSheetId="1">[45]APU!#REF!</definedName>
    <definedName name="PRECIO145">[45]APU!#REF!</definedName>
    <definedName name="PRECIO146" localSheetId="60">[45]APU!#REF!</definedName>
    <definedName name="PRECIO146" localSheetId="1">[45]APU!#REF!</definedName>
    <definedName name="PRECIO146">[45]APU!#REF!</definedName>
    <definedName name="PRECIO147" localSheetId="60">[45]APU!#REF!</definedName>
    <definedName name="PRECIO147" localSheetId="1">[45]APU!#REF!</definedName>
    <definedName name="PRECIO147">[45]APU!#REF!</definedName>
    <definedName name="PRECIO148" localSheetId="60">[45]APU!#REF!</definedName>
    <definedName name="PRECIO148" localSheetId="1">[45]APU!#REF!</definedName>
    <definedName name="PRECIO148">[45]APU!#REF!</definedName>
    <definedName name="PRECIO149" localSheetId="60">[45]APU!#REF!</definedName>
    <definedName name="PRECIO149" localSheetId="1">[45]APU!#REF!</definedName>
    <definedName name="PRECIO149">[45]APU!#REF!</definedName>
    <definedName name="PRECIO150" localSheetId="60">[45]APU!#REF!</definedName>
    <definedName name="PRECIO150" localSheetId="1">[45]APU!#REF!</definedName>
    <definedName name="PRECIO150">[45]APU!#REF!</definedName>
    <definedName name="PRECIO151" localSheetId="60">[45]APU!#REF!</definedName>
    <definedName name="PRECIO151" localSheetId="1">[45]APU!#REF!</definedName>
    <definedName name="PRECIO151">[45]APU!#REF!</definedName>
    <definedName name="PRECIO152" localSheetId="60">[45]APU!#REF!</definedName>
    <definedName name="PRECIO152" localSheetId="1">[45]APU!#REF!</definedName>
    <definedName name="PRECIO152">[45]APU!#REF!</definedName>
    <definedName name="PRECIO153" localSheetId="60">[45]APU!#REF!</definedName>
    <definedName name="PRECIO153" localSheetId="1">[45]APU!#REF!</definedName>
    <definedName name="PRECIO153">[45]APU!#REF!</definedName>
    <definedName name="PRECIO154" localSheetId="60">[45]APU!#REF!</definedName>
    <definedName name="PRECIO154" localSheetId="1">[45]APU!#REF!</definedName>
    <definedName name="PRECIO154">[45]APU!#REF!</definedName>
    <definedName name="PRECIO155" localSheetId="60">[45]APU!#REF!</definedName>
    <definedName name="PRECIO155" localSheetId="1">[45]APU!#REF!</definedName>
    <definedName name="PRECIO155">[45]APU!#REF!</definedName>
    <definedName name="PRECIO156" localSheetId="60">[45]APU!#REF!</definedName>
    <definedName name="PRECIO156" localSheetId="1">[45]APU!#REF!</definedName>
    <definedName name="PRECIO156">[45]APU!#REF!</definedName>
    <definedName name="PRECIO157" localSheetId="60">[45]APU!#REF!</definedName>
    <definedName name="PRECIO157" localSheetId="1">[45]APU!#REF!</definedName>
    <definedName name="PRECIO157">[45]APU!#REF!</definedName>
    <definedName name="PRECIO158" localSheetId="60">[45]APU!#REF!</definedName>
    <definedName name="PRECIO158" localSheetId="1">[45]APU!#REF!</definedName>
    <definedName name="PRECIO158">[45]APU!#REF!</definedName>
    <definedName name="PRECIO159" localSheetId="60">[45]APU!#REF!</definedName>
    <definedName name="PRECIO159" localSheetId="1">[45]APU!#REF!</definedName>
    <definedName name="PRECIO159">[45]APU!#REF!</definedName>
    <definedName name="PRECIO160" localSheetId="60">[45]APU!#REF!</definedName>
    <definedName name="PRECIO160" localSheetId="1">[45]APU!#REF!</definedName>
    <definedName name="PRECIO160">[45]APU!#REF!</definedName>
    <definedName name="PRECIO161" localSheetId="60">[45]APU!#REF!</definedName>
    <definedName name="PRECIO161" localSheetId="1">[45]APU!#REF!</definedName>
    <definedName name="PRECIO161">[45]APU!#REF!</definedName>
    <definedName name="PRECIO162" localSheetId="60">[45]APU!#REF!</definedName>
    <definedName name="PRECIO162" localSheetId="1">[45]APU!#REF!</definedName>
    <definedName name="PRECIO162">[45]APU!#REF!</definedName>
    <definedName name="PRECIO163" localSheetId="60">[45]APU!#REF!</definedName>
    <definedName name="PRECIO163" localSheetId="1">[45]APU!#REF!</definedName>
    <definedName name="PRECIO163">[45]APU!#REF!</definedName>
    <definedName name="PRECIO164" localSheetId="60">[45]APU!#REF!</definedName>
    <definedName name="PRECIO164" localSheetId="1">[45]APU!#REF!</definedName>
    <definedName name="PRECIO164">[45]APU!#REF!</definedName>
    <definedName name="PRECIO165" localSheetId="60">[45]APU!#REF!</definedName>
    <definedName name="PRECIO165" localSheetId="1">[45]APU!#REF!</definedName>
    <definedName name="PRECIO165">[45]APU!#REF!</definedName>
    <definedName name="PRECIO166" localSheetId="60">[45]APU!#REF!</definedName>
    <definedName name="PRECIO166" localSheetId="1">[45]APU!#REF!</definedName>
    <definedName name="PRECIO166">[45]APU!#REF!</definedName>
    <definedName name="PRECIO167" localSheetId="60">[45]APU!#REF!</definedName>
    <definedName name="PRECIO167" localSheetId="1">[45]APU!#REF!</definedName>
    <definedName name="PRECIO167">[45]APU!#REF!</definedName>
    <definedName name="PRECIO168" localSheetId="60">[45]APU!#REF!</definedName>
    <definedName name="PRECIO168" localSheetId="1">[45]APU!#REF!</definedName>
    <definedName name="PRECIO168">[45]APU!#REF!</definedName>
    <definedName name="PRECIO169" localSheetId="60">[45]APU!#REF!</definedName>
    <definedName name="PRECIO169" localSheetId="1">[45]APU!#REF!</definedName>
    <definedName name="PRECIO169">[45]APU!#REF!</definedName>
    <definedName name="PRECIO170" localSheetId="60">[45]APU!#REF!</definedName>
    <definedName name="PRECIO170" localSheetId="1">[45]APU!#REF!</definedName>
    <definedName name="PRECIO170">[45]APU!#REF!</definedName>
    <definedName name="PRECIO171" localSheetId="60">[45]APU!#REF!</definedName>
    <definedName name="PRECIO171" localSheetId="1">[45]APU!#REF!</definedName>
    <definedName name="PRECIO171">[45]APU!#REF!</definedName>
    <definedName name="PRECIO172" localSheetId="60">[45]APU!#REF!</definedName>
    <definedName name="PRECIO172" localSheetId="1">[45]APU!#REF!</definedName>
    <definedName name="PRECIO172">[45]APU!#REF!</definedName>
    <definedName name="PRECIO173" localSheetId="60">[45]APU!#REF!</definedName>
    <definedName name="PRECIO173" localSheetId="1">[45]APU!#REF!</definedName>
    <definedName name="PRECIO173">[45]APU!#REF!</definedName>
    <definedName name="PRECIO174" localSheetId="60">[45]APU!#REF!</definedName>
    <definedName name="PRECIO174" localSheetId="1">[45]APU!#REF!</definedName>
    <definedName name="PRECIO174">[45]APU!#REF!</definedName>
    <definedName name="PRECIO175" localSheetId="60">[45]APU!#REF!</definedName>
    <definedName name="PRECIO175" localSheetId="1">[45]APU!#REF!</definedName>
    <definedName name="PRECIO175">[45]APU!#REF!</definedName>
    <definedName name="PRECIO176" localSheetId="60">[45]APU!#REF!</definedName>
    <definedName name="PRECIO176" localSheetId="1">[45]APU!#REF!</definedName>
    <definedName name="PRECIO176">[45]APU!#REF!</definedName>
    <definedName name="PRECIO177" localSheetId="60">[45]APU!#REF!</definedName>
    <definedName name="PRECIO177" localSheetId="1">[45]APU!#REF!</definedName>
    <definedName name="PRECIO177">[45]APU!#REF!</definedName>
    <definedName name="PRECIO178" localSheetId="60">[45]APU!#REF!</definedName>
    <definedName name="PRECIO178" localSheetId="1">[45]APU!#REF!</definedName>
    <definedName name="PRECIO178">[45]APU!#REF!</definedName>
    <definedName name="PRECIO179" localSheetId="60">[45]APU!#REF!</definedName>
    <definedName name="PRECIO179" localSheetId="1">[45]APU!#REF!</definedName>
    <definedName name="PRECIO179">[45]APU!#REF!</definedName>
    <definedName name="PRECIO180" localSheetId="60">[45]APU!#REF!</definedName>
    <definedName name="PRECIO180" localSheetId="1">[45]APU!#REF!</definedName>
    <definedName name="PRECIO180">[45]APU!#REF!</definedName>
    <definedName name="PRECIO181" localSheetId="60">[45]APU!#REF!</definedName>
    <definedName name="PRECIO181" localSheetId="1">[45]APU!#REF!</definedName>
    <definedName name="PRECIO181">[45]APU!#REF!</definedName>
    <definedName name="PRECIO182" localSheetId="60">[45]APU!#REF!</definedName>
    <definedName name="PRECIO182" localSheetId="1">[45]APU!#REF!</definedName>
    <definedName name="PRECIO182">[45]APU!#REF!</definedName>
    <definedName name="PRECIO183" localSheetId="60">[45]APU!#REF!</definedName>
    <definedName name="PRECIO183" localSheetId="1">[45]APU!#REF!</definedName>
    <definedName name="PRECIO183">[45]APU!#REF!</definedName>
    <definedName name="PRECIO184" localSheetId="60">[45]APU!#REF!</definedName>
    <definedName name="PRECIO184" localSheetId="1">[45]APU!#REF!</definedName>
    <definedName name="PRECIO184">[45]APU!#REF!</definedName>
    <definedName name="PRECIO185" localSheetId="60">[45]APU!#REF!</definedName>
    <definedName name="PRECIO185" localSheetId="1">[45]APU!#REF!</definedName>
    <definedName name="PRECIO185">[45]APU!#REF!</definedName>
    <definedName name="PRECIO186" localSheetId="60">[45]APU!#REF!</definedName>
    <definedName name="PRECIO186" localSheetId="1">[45]APU!#REF!</definedName>
    <definedName name="PRECIO186">[45]APU!#REF!</definedName>
    <definedName name="PRECIO187" localSheetId="60">[45]APU!#REF!</definedName>
    <definedName name="PRECIO187" localSheetId="1">[45]APU!#REF!</definedName>
    <definedName name="PRECIO187">[45]APU!#REF!</definedName>
    <definedName name="PRECIO188" localSheetId="60">[45]APU!#REF!</definedName>
    <definedName name="PRECIO188" localSheetId="1">[45]APU!#REF!</definedName>
    <definedName name="PRECIO188">[45]APU!#REF!</definedName>
    <definedName name="PRECIO189" localSheetId="60">[45]APU!#REF!</definedName>
    <definedName name="PRECIO189" localSheetId="1">[45]APU!#REF!</definedName>
    <definedName name="PRECIO189">[45]APU!#REF!</definedName>
    <definedName name="PRECIO190" localSheetId="60">[45]APU!#REF!</definedName>
    <definedName name="PRECIO190" localSheetId="1">[45]APU!#REF!</definedName>
    <definedName name="PRECIO190">[45]APU!#REF!</definedName>
    <definedName name="PRECIO191" localSheetId="60">[45]APU!#REF!</definedName>
    <definedName name="PRECIO191" localSheetId="1">[45]APU!#REF!</definedName>
    <definedName name="PRECIO191">[45]APU!#REF!</definedName>
    <definedName name="PRECIO192" localSheetId="60">[45]APU!#REF!</definedName>
    <definedName name="PRECIO192" localSheetId="1">[45]APU!#REF!</definedName>
    <definedName name="PRECIO192">[45]APU!#REF!</definedName>
    <definedName name="PRECIO193" localSheetId="60">[45]APU!#REF!</definedName>
    <definedName name="PRECIO193" localSheetId="1">[45]APU!#REF!</definedName>
    <definedName name="PRECIO193">[45]APU!#REF!</definedName>
    <definedName name="PRECIO194" localSheetId="60">[45]APU!#REF!</definedName>
    <definedName name="PRECIO194" localSheetId="1">[45]APU!#REF!</definedName>
    <definedName name="PRECIO194">[45]APU!#REF!</definedName>
    <definedName name="PRECIO195" localSheetId="60">[45]APU!#REF!</definedName>
    <definedName name="PRECIO195" localSheetId="1">[45]APU!#REF!</definedName>
    <definedName name="PRECIO195">[45]APU!#REF!</definedName>
    <definedName name="PRECIO196" localSheetId="60">[45]APU!#REF!</definedName>
    <definedName name="PRECIO196" localSheetId="1">[45]APU!#REF!</definedName>
    <definedName name="PRECIO196">[45]APU!#REF!</definedName>
    <definedName name="PRECIO197" localSheetId="60">[45]APU!#REF!</definedName>
    <definedName name="PRECIO197" localSheetId="1">[45]APU!#REF!</definedName>
    <definedName name="PRECIO197">[45]APU!#REF!</definedName>
    <definedName name="PRECIO198" localSheetId="60">[45]APU!#REF!</definedName>
    <definedName name="PRECIO198" localSheetId="1">[45]APU!#REF!</definedName>
    <definedName name="PRECIO198">[45]APU!#REF!</definedName>
    <definedName name="PRECIO199" localSheetId="60">[45]APU!#REF!</definedName>
    <definedName name="PRECIO199" localSheetId="1">[45]APU!#REF!</definedName>
    <definedName name="PRECIO199">[45]APU!#REF!</definedName>
    <definedName name="PRECIO200" localSheetId="60">[45]APU!#REF!</definedName>
    <definedName name="PRECIO200" localSheetId="1">[45]APU!#REF!</definedName>
    <definedName name="PRECIO200">[45]APU!#REF!</definedName>
    <definedName name="PRECIO201" localSheetId="60">[45]APU!#REF!</definedName>
    <definedName name="PRECIO201" localSheetId="1">[45]APU!#REF!</definedName>
    <definedName name="PRECIO201">[45]APU!#REF!</definedName>
    <definedName name="PRECIO202" localSheetId="60">[45]APU!#REF!</definedName>
    <definedName name="PRECIO202" localSheetId="1">[45]APU!#REF!</definedName>
    <definedName name="PRECIO202">[45]APU!#REF!</definedName>
    <definedName name="PRECIO203" localSheetId="60">[45]APU!#REF!</definedName>
    <definedName name="PRECIO203" localSheetId="1">[45]APU!#REF!</definedName>
    <definedName name="PRECIO203">[45]APU!#REF!</definedName>
    <definedName name="PRECIO204" localSheetId="60">[45]APU!#REF!</definedName>
    <definedName name="PRECIO204" localSheetId="1">[45]APU!#REF!</definedName>
    <definedName name="PRECIO204">[45]APU!#REF!</definedName>
    <definedName name="PRECIO205" localSheetId="60">[45]APU!#REF!</definedName>
    <definedName name="PRECIO205" localSheetId="1">[45]APU!#REF!</definedName>
    <definedName name="PRECIO205">[45]APU!#REF!</definedName>
    <definedName name="PRECIO206" localSheetId="60">[45]APU!#REF!</definedName>
    <definedName name="PRECIO206" localSheetId="1">[45]APU!#REF!</definedName>
    <definedName name="PRECIO206">[45]APU!#REF!</definedName>
    <definedName name="PreciosMP">'[105]PRECIOS ACTUALIZADOS FERRASA'!$A$2:$D$1316</definedName>
    <definedName name="PRELIMINAR" localSheetId="60">#REF!</definedName>
    <definedName name="PRELIMINAR" localSheetId="1">#REF!</definedName>
    <definedName name="PRELIMINAR">#REF!</definedName>
    <definedName name="PREST" localSheetId="32">#REF!</definedName>
    <definedName name="PREST" localSheetId="33">#REF!</definedName>
    <definedName name="PREST" localSheetId="31">#REF!</definedName>
    <definedName name="PREST" localSheetId="30">#REF!</definedName>
    <definedName name="PREST" localSheetId="44">#REF!</definedName>
    <definedName name="PREST" localSheetId="50">#REF!</definedName>
    <definedName name="PREST" localSheetId="55">#REF!</definedName>
    <definedName name="PREST" localSheetId="60">#REF!</definedName>
    <definedName name="PrestacionesSeguridadOtros" localSheetId="60">#REF!</definedName>
    <definedName name="PrestacionesSeguridadOtros" localSheetId="1">#REF!</definedName>
    <definedName name="PrestacionesSeguridadOtros">#REF!</definedName>
    <definedName name="PRESUPUESTADO" localSheetId="60">#REF!</definedName>
    <definedName name="PRESUPUESTADO" localSheetId="1">#REF!</definedName>
    <definedName name="PRESUPUESTADO">#REF!</definedName>
    <definedName name="PRESUPUESTO3" localSheetId="60">#REF!</definedName>
    <definedName name="PRESUPUESTO3" localSheetId="1">#REF!</definedName>
    <definedName name="PRESUPUESTO3">#REF!</definedName>
    <definedName name="PRIMER" hidden="1">{"via1",#N/A,TRUE,"general";"via2",#N/A,TRUE,"general";"via3",#N/A,TRUE,"general"}</definedName>
    <definedName name="PRIMERO" localSheetId="60">#REF!</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32">#REF!</definedName>
    <definedName name="Print_Area_MI" localSheetId="33">#REF!</definedName>
    <definedName name="Print_Area_MI" localSheetId="31">#REF!</definedName>
    <definedName name="Print_Area_MI" localSheetId="30">#REF!</definedName>
    <definedName name="Print_Area_MI" localSheetId="44">#REF!</definedName>
    <definedName name="Print_Area_MI" localSheetId="50">#REF!</definedName>
    <definedName name="Print_Area_MI" localSheetId="55">#REF!</definedName>
    <definedName name="Print_Area_MI" localSheetId="60">#REF!</definedName>
    <definedName name="PRINT_TITLES">#N/A</definedName>
    <definedName name="PRINT_TITLES_MI">#N/A</definedName>
    <definedName name="PRINT1" localSheetId="60">'[4]7422CW00'!#REF!</definedName>
    <definedName name="PRINT1" localSheetId="1">'[4]7422CW00'!#REF!</definedName>
    <definedName name="PRINT1">'[4]7422CW00'!#REF!</definedName>
    <definedName name="PRINT2" localSheetId="60">'[4]7422CW00'!#REF!</definedName>
    <definedName name="PRINT2" localSheetId="1">'[4]7422CW00'!#REF!</definedName>
    <definedName name="PRINT2">'[4]7422CW00'!#REF!</definedName>
    <definedName name="prn">[59]Constantes!$C$3</definedName>
    <definedName name="prnf">[59]Constantes!$C$6</definedName>
    <definedName name="Profesional" localSheetId="60">#REF!</definedName>
    <definedName name="Profesional" localSheetId="1">#REF!</definedName>
    <definedName name="Profesional">#REF!</definedName>
    <definedName name="PrOfic">[34]BASES!$B$31</definedName>
    <definedName name="PROGDES" localSheetId="60">#REF!</definedName>
    <definedName name="PROGDES" localSheetId="1">#REF!</definedName>
    <definedName name="PROGDES">#REF!</definedName>
    <definedName name="programainv">[0]!ERR</definedName>
    <definedName name="PROP">[29]DATOS!$D$7</definedName>
    <definedName name="PROPONE" localSheetId="60">#REF!</definedName>
    <definedName name="PROPONE" localSheetId="1">#REF!</definedName>
    <definedName name="PROPONE">#REF!</definedName>
    <definedName name="Proponente" localSheetId="32">#REF!</definedName>
    <definedName name="Proponente" localSheetId="33">#REF!</definedName>
    <definedName name="Proponente" localSheetId="31">#REF!</definedName>
    <definedName name="Proponente" localSheetId="30">#REF!</definedName>
    <definedName name="Proponente" localSheetId="44">#REF!</definedName>
    <definedName name="Proponente" localSheetId="50">#REF!</definedName>
    <definedName name="Proponente" localSheetId="55">#REF!</definedName>
    <definedName name="Proponente" localSheetId="60">#REF!</definedName>
    <definedName name="prs" hidden="1">{#N/A,#N/A,FALSE,"310.1";#N/A,#N/A,FALSE,"321.1";#N/A,#N/A,FALSE,"320.3";#N/A,#N/A,FALSE,"330.1"}</definedName>
    <definedName name="PRUEBA" localSheetId="32">[31]!absc</definedName>
    <definedName name="PRUEBA" localSheetId="33">[31]!absc</definedName>
    <definedName name="PRUEBA" localSheetId="31">[31]!absc</definedName>
    <definedName name="PRUEBA" localSheetId="30">[31]!absc</definedName>
    <definedName name="PRUEBA" localSheetId="44">[31]!absc</definedName>
    <definedName name="PRUEBA" localSheetId="50">[31]!absc</definedName>
    <definedName name="PRUEBA" localSheetId="55">[31]!absc</definedName>
    <definedName name="PRUEBA" localSheetId="60">[31]!absc</definedName>
    <definedName name="prueba1" localSheetId="32">[31]!absc</definedName>
    <definedName name="prueba1" localSheetId="33">[31]!absc</definedName>
    <definedName name="prueba1" localSheetId="31">[31]!absc</definedName>
    <definedName name="prueba1" localSheetId="30">[31]!absc</definedName>
    <definedName name="prueba1" localSheetId="44">[31]!absc</definedName>
    <definedName name="prueba1" localSheetId="50">[31]!absc</definedName>
    <definedName name="prueba1" localSheetId="55">[31]!absc</definedName>
    <definedName name="prueba1" localSheetId="60">[31]!absc</definedName>
    <definedName name="PRUEBA2" localSheetId="32">#REF!</definedName>
    <definedName name="PRUEBA2" localSheetId="33">#REF!</definedName>
    <definedName name="PRUEBA2" localSheetId="31">#REF!</definedName>
    <definedName name="PRUEBA2" localSheetId="30">#REF!</definedName>
    <definedName name="PRUEBA2" localSheetId="44">#REF!</definedName>
    <definedName name="PRUEBA2" localSheetId="50">#REF!</definedName>
    <definedName name="PRUEBA2" localSheetId="55">#REF!</definedName>
    <definedName name="PRUEBA2" localSheetId="60">#REF!</definedName>
    <definedName name="PRUEBAS" localSheetId="60">#REF!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32">#REF!</definedName>
    <definedName name="Q" localSheetId="33">#REF!</definedName>
    <definedName name="Q" localSheetId="31">#REF!</definedName>
    <definedName name="Q" localSheetId="30">#REF!</definedName>
    <definedName name="Q" localSheetId="44">#REF!</definedName>
    <definedName name="Q" localSheetId="50">#REF!</definedName>
    <definedName name="Q" localSheetId="55">#REF!</definedName>
    <definedName name="Q" localSheetId="60">#REF!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32">#REF!</definedName>
    <definedName name="qaz" localSheetId="33">#REF!</definedName>
    <definedName name="qaz" localSheetId="31">#REF!</definedName>
    <definedName name="qaz" localSheetId="30">#REF!</definedName>
    <definedName name="qaz" localSheetId="44">#REF!</definedName>
    <definedName name="qaz" localSheetId="50">#REF!</definedName>
    <definedName name="qaz" localSheetId="55">#REF!</definedName>
    <definedName name="qaz" localSheetId="60">#REF!</definedName>
    <definedName name="qdefqfqwreqwerqw" localSheetId="60">[24]Insumos!#REF!</definedName>
    <definedName name="qdefqfqwreqwerqw" localSheetId="1">[24]Insumos!#REF!</definedName>
    <definedName name="qdefqfqwreqwerqw">[24]Insumos!#REF!</definedName>
    <definedName name="QE" localSheetId="60">[79]TARIF2002!#REF!</definedName>
    <definedName name="QE" localSheetId="1">[79]TARIF2002!#REF!</definedName>
    <definedName name="QE">[79]TARIF2002!#REF!</definedName>
    <definedName name="QE_TE" localSheetId="60">[79]TARIF2002!#REF!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60">[79]TARIF2002!#REF!</definedName>
    <definedName name="QI" localSheetId="1">[79]TARIF2002!#REF!</definedName>
    <definedName name="QI">[79]TARIF2002!#REF!</definedName>
    <definedName name="QI_TI" localSheetId="60">[79]TARIF2002!#REF!</definedName>
    <definedName name="QI_TI" localSheetId="1">[79]TARIF2002!#REF!</definedName>
    <definedName name="QI_TI">[79]TARIF2002!#REF!</definedName>
    <definedName name="QN" localSheetId="60">[79]TARIF2002!#REF!</definedName>
    <definedName name="QN" localSheetId="1">[79]TARIF2002!#REF!</definedName>
    <definedName name="QN">[79]TARIF2002!#REF!</definedName>
    <definedName name="QN_QI" localSheetId="60">[79]TARIF2002!#REF!</definedName>
    <definedName name="QN_QI" localSheetId="1">[79]TARIF2002!#REF!</definedName>
    <definedName name="QN_QI">[79]TARIF2002!#REF!</definedName>
    <definedName name="QNS" localSheetId="60">[106]TARIF2002!#REF!</definedName>
    <definedName name="QNS" localSheetId="1">[106]TARIF2002!#REF!</definedName>
    <definedName name="QNS">[106]TARIF2002!#REF!</definedName>
    <definedName name="qqq" localSheetId="60">#REF!</definedName>
    <definedName name="qqq" localSheetId="1">#REF!</definedName>
    <definedName name="qqq">#REF!</definedName>
    <definedName name="qqqqqw" hidden="1">{"via1",#N/A,TRUE,"general";"via2",#N/A,TRUE,"general";"via3",#N/A,TRUE,"general"}</definedName>
    <definedName name="QS" localSheetId="60">#REF!</definedName>
    <definedName name="QS" localSheetId="1">#REF!</definedName>
    <definedName name="QS">#REF!</definedName>
    <definedName name="QTIES" localSheetId="60">#REF!</definedName>
    <definedName name="QTIES" localSheetId="1">#REF!</definedName>
    <definedName name="QTIES">#REF!</definedName>
    <definedName name="QTY" localSheetId="60">#REF!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60">#REF!</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60">#REF!</definedName>
    <definedName name="RAJON" localSheetId="1">#REF!</definedName>
    <definedName name="RAJON">#REF!</definedName>
    <definedName name="Reajuste1" localSheetId="60">#REF!</definedName>
    <definedName name="Reajuste1" localSheetId="1">#REF!</definedName>
    <definedName name="Reajuste1">#REF!</definedName>
    <definedName name="Reajuste2" localSheetId="60">#REF!</definedName>
    <definedName name="Reajuste2" localSheetId="1">#REF!</definedName>
    <definedName name="Reajuste2">#REF!</definedName>
    <definedName name="Reajuste3" localSheetId="60">#REF!</definedName>
    <definedName name="Reajuste3" localSheetId="1">#REF!</definedName>
    <definedName name="Reajuste3">#REF!</definedName>
    <definedName name="Reajuste4" localSheetId="60">#REF!</definedName>
    <definedName name="Reajuste4" localSheetId="1">#REF!</definedName>
    <definedName name="Reajuste4">#REF!</definedName>
    <definedName name="RECEBO" localSheetId="60">#REF!</definedName>
    <definedName name="RECEBO" localSheetId="1">#REF!</definedName>
    <definedName name="RECEBO">#REF!</definedName>
    <definedName name="RECURSOS">'[107]REC-COD,'!$A$1:$D$962</definedName>
    <definedName name="REG" localSheetId="60">#REF!</definedName>
    <definedName name="REG" localSheetId="1">#REF!</definedName>
    <definedName name="REG">#REF!</definedName>
    <definedName name="rege" hidden="1">{"TAB1",#N/A,TRUE,"GENERAL";"TAB2",#N/A,TRUE,"GENERAL";"TAB3",#N/A,TRUE,"GENERAL";"TAB4",#N/A,TRUE,"GENERAL";"TAB5",#N/A,TRUE,"GENERAL"}</definedName>
    <definedName name="Regional" localSheetId="60">#REF!</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60">#REF!</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32">#REF!</definedName>
    <definedName name="rell" localSheetId="33">#REF!</definedName>
    <definedName name="rell" localSheetId="31">#REF!</definedName>
    <definedName name="rell" localSheetId="30">#REF!</definedName>
    <definedName name="rell" localSheetId="44">#REF!</definedName>
    <definedName name="rell" localSheetId="50">#REF!</definedName>
    <definedName name="rell" localSheetId="55">#REF!</definedName>
    <definedName name="rell" localSheetId="60">#REF!</definedName>
    <definedName name="RELL1" localSheetId="60">#REF!</definedName>
    <definedName name="RELL1" localSheetId="1">#REF!</definedName>
    <definedName name="RELL1">#REF!</definedName>
    <definedName name="RELL2" localSheetId="60">#REF!</definedName>
    <definedName name="RELL2" localSheetId="1">#REF!</definedName>
    <definedName name="RELL2">#REF!</definedName>
    <definedName name="rellenomatsel" localSheetId="60">#REF!</definedName>
    <definedName name="rellenomatsel" localSheetId="1">#REF!</definedName>
    <definedName name="rellenomatsel">#REF!</definedName>
    <definedName name="rellenosuelocemento" localSheetId="60">#REF!</definedName>
    <definedName name="rellenosuelocemento" localSheetId="1">#REF!</definedName>
    <definedName name="rellenosuelocemento">#REF!</definedName>
    <definedName name="REND111" localSheetId="60">[45]APU!#REF!</definedName>
    <definedName name="REND111" localSheetId="1">[45]APU!#REF!</definedName>
    <definedName name="REND111">[45]APU!#REF!</definedName>
    <definedName name="REND112" localSheetId="60">[45]APU!#REF!</definedName>
    <definedName name="REND112" localSheetId="1">[45]APU!#REF!</definedName>
    <definedName name="REND112">[45]APU!#REF!</definedName>
    <definedName name="REND113" localSheetId="60">[45]APU!#REF!</definedName>
    <definedName name="REND113" localSheetId="1">[45]APU!#REF!</definedName>
    <definedName name="REND113">[45]APU!#REF!</definedName>
    <definedName name="REND114" localSheetId="60">[45]APU!#REF!</definedName>
    <definedName name="REND114" localSheetId="1">[45]APU!#REF!</definedName>
    <definedName name="REND114">[45]APU!#REF!</definedName>
    <definedName name="REND115" localSheetId="60">[45]APU!#REF!</definedName>
    <definedName name="REND115" localSheetId="1">[45]APU!#REF!</definedName>
    <definedName name="REND115">[45]APU!#REF!</definedName>
    <definedName name="REND116" localSheetId="60">[45]APU!#REF!</definedName>
    <definedName name="REND116" localSheetId="1">[45]APU!#REF!</definedName>
    <definedName name="REND116">[45]APU!#REF!</definedName>
    <definedName name="REND117" localSheetId="60">[45]APU!#REF!</definedName>
    <definedName name="REND117" localSheetId="1">[45]APU!#REF!</definedName>
    <definedName name="REND117">[45]APU!#REF!</definedName>
    <definedName name="REND118" localSheetId="60">[45]APU!#REF!</definedName>
    <definedName name="REND118" localSheetId="1">[45]APU!#REF!</definedName>
    <definedName name="REND118">[45]APU!#REF!</definedName>
    <definedName name="REND119" localSheetId="60">[45]APU!#REF!</definedName>
    <definedName name="REND119" localSheetId="1">[45]APU!#REF!</definedName>
    <definedName name="REND119">[45]APU!#REF!</definedName>
    <definedName name="REND120" localSheetId="60">[45]APU!#REF!</definedName>
    <definedName name="REND120" localSheetId="1">[45]APU!#REF!</definedName>
    <definedName name="REND120">[45]APU!#REF!</definedName>
    <definedName name="REND121" localSheetId="60">[45]APU!#REF!</definedName>
    <definedName name="REND121" localSheetId="1">[45]APU!#REF!</definedName>
    <definedName name="REND121">[45]APU!#REF!</definedName>
    <definedName name="REND122" localSheetId="60">[45]APU!#REF!</definedName>
    <definedName name="REND122" localSheetId="1">[45]APU!#REF!</definedName>
    <definedName name="REND122">[45]APU!#REF!</definedName>
    <definedName name="REND123" localSheetId="60">[45]APU!#REF!</definedName>
    <definedName name="REND123" localSheetId="1">[45]APU!#REF!</definedName>
    <definedName name="REND123">[45]APU!#REF!</definedName>
    <definedName name="REND124" localSheetId="60">[45]APU!#REF!</definedName>
    <definedName name="REND124" localSheetId="1">[45]APU!#REF!</definedName>
    <definedName name="REND124">[45]APU!#REF!</definedName>
    <definedName name="REND125" localSheetId="60">[45]APU!#REF!</definedName>
    <definedName name="REND125" localSheetId="1">[45]APU!#REF!</definedName>
    <definedName name="REND125">[45]APU!#REF!</definedName>
    <definedName name="REND126" localSheetId="60">[45]APU!#REF!</definedName>
    <definedName name="REND126" localSheetId="1">[45]APU!#REF!</definedName>
    <definedName name="REND126">[45]APU!#REF!</definedName>
    <definedName name="REND127" localSheetId="60">[45]APU!#REF!</definedName>
    <definedName name="REND127" localSheetId="1">[45]APU!#REF!</definedName>
    <definedName name="REND127">[45]APU!#REF!</definedName>
    <definedName name="REND128" localSheetId="60">[45]APU!#REF!</definedName>
    <definedName name="REND128" localSheetId="1">[45]APU!#REF!</definedName>
    <definedName name="REND128">[45]APU!#REF!</definedName>
    <definedName name="REND129" localSheetId="60">[45]APU!#REF!</definedName>
    <definedName name="REND129" localSheetId="1">[45]APU!#REF!</definedName>
    <definedName name="REND129">[45]APU!#REF!</definedName>
    <definedName name="REND130" localSheetId="60">[45]APU!#REF!</definedName>
    <definedName name="REND130" localSheetId="1">[45]APU!#REF!</definedName>
    <definedName name="REND130">[45]APU!#REF!</definedName>
    <definedName name="REND131" localSheetId="60">[45]APU!#REF!</definedName>
    <definedName name="REND131" localSheetId="1">[45]APU!#REF!</definedName>
    <definedName name="REND131">[45]APU!#REF!</definedName>
    <definedName name="REND132" localSheetId="60">[45]APU!#REF!</definedName>
    <definedName name="REND132" localSheetId="1">[45]APU!#REF!</definedName>
    <definedName name="REND132">[45]APU!#REF!</definedName>
    <definedName name="REND133" localSheetId="60">[45]APU!#REF!</definedName>
    <definedName name="REND133" localSheetId="1">[45]APU!#REF!</definedName>
    <definedName name="REND133">[45]APU!#REF!</definedName>
    <definedName name="REND134" localSheetId="60">[45]APU!#REF!</definedName>
    <definedName name="REND134" localSheetId="1">[45]APU!#REF!</definedName>
    <definedName name="REND134">[45]APU!#REF!</definedName>
    <definedName name="REND135" localSheetId="60">[45]APU!#REF!</definedName>
    <definedName name="REND135" localSheetId="1">[45]APU!#REF!</definedName>
    <definedName name="REND135">[45]APU!#REF!</definedName>
    <definedName name="REND136" localSheetId="60">[45]APU!#REF!</definedName>
    <definedName name="REND136" localSheetId="1">[45]APU!#REF!</definedName>
    <definedName name="REND136">[45]APU!#REF!</definedName>
    <definedName name="REND137" localSheetId="60">[45]APU!#REF!</definedName>
    <definedName name="REND137" localSheetId="1">[45]APU!#REF!</definedName>
    <definedName name="REND137">[45]APU!#REF!</definedName>
    <definedName name="REND138" localSheetId="60">[45]APU!#REF!</definedName>
    <definedName name="REND138" localSheetId="1">[45]APU!#REF!</definedName>
    <definedName name="REND138">[45]APU!#REF!</definedName>
    <definedName name="REND139" localSheetId="60">[45]APU!#REF!</definedName>
    <definedName name="REND139" localSheetId="1">[45]APU!#REF!</definedName>
    <definedName name="REND139">[45]APU!#REF!</definedName>
    <definedName name="REND140" localSheetId="60">[45]APU!#REF!</definedName>
    <definedName name="REND140" localSheetId="1">[45]APU!#REF!</definedName>
    <definedName name="REND140">[45]APU!#REF!</definedName>
    <definedName name="REND141" localSheetId="60">[45]APU!#REF!</definedName>
    <definedName name="REND141" localSheetId="1">[45]APU!#REF!</definedName>
    <definedName name="REND141">[45]APU!#REF!</definedName>
    <definedName name="REND142" localSheetId="60">[45]APU!#REF!</definedName>
    <definedName name="REND142" localSheetId="1">[45]APU!#REF!</definedName>
    <definedName name="REND142">[45]APU!#REF!</definedName>
    <definedName name="REND143" localSheetId="60">[45]APU!#REF!</definedName>
    <definedName name="REND143" localSheetId="1">[45]APU!#REF!</definedName>
    <definedName name="REND143">[45]APU!#REF!</definedName>
    <definedName name="REND144" localSheetId="60">[45]APU!#REF!</definedName>
    <definedName name="REND144" localSheetId="1">[45]APU!#REF!</definedName>
    <definedName name="REND144">[45]APU!#REF!</definedName>
    <definedName name="REND145" localSheetId="60">[45]APU!#REF!</definedName>
    <definedName name="REND145" localSheetId="1">[45]APU!#REF!</definedName>
    <definedName name="REND145">[45]APU!#REF!</definedName>
    <definedName name="REND146" localSheetId="60">[45]APU!#REF!</definedName>
    <definedName name="REND146" localSheetId="1">[45]APU!#REF!</definedName>
    <definedName name="REND146">[45]APU!#REF!</definedName>
    <definedName name="REND147" localSheetId="60">[45]APU!#REF!</definedName>
    <definedName name="REND147" localSheetId="1">[45]APU!#REF!</definedName>
    <definedName name="REND147">[45]APU!#REF!</definedName>
    <definedName name="REND148" localSheetId="60">[45]APU!#REF!</definedName>
    <definedName name="REND148" localSheetId="1">[45]APU!#REF!</definedName>
    <definedName name="REND148">[45]APU!#REF!</definedName>
    <definedName name="REND149" localSheetId="60">[45]APU!#REF!</definedName>
    <definedName name="REND149" localSheetId="1">[45]APU!#REF!</definedName>
    <definedName name="REND149">[45]APU!#REF!</definedName>
    <definedName name="REND150" localSheetId="60">[45]APU!#REF!</definedName>
    <definedName name="REND150" localSheetId="1">[45]APU!#REF!</definedName>
    <definedName name="REND150">[45]APU!#REF!</definedName>
    <definedName name="REND151" localSheetId="60">[45]APU!#REF!</definedName>
    <definedName name="REND151" localSheetId="1">[45]APU!#REF!</definedName>
    <definedName name="REND151">[45]APU!#REF!</definedName>
    <definedName name="REND152" localSheetId="60">[45]APU!#REF!</definedName>
    <definedName name="REND152" localSheetId="1">[45]APU!#REF!</definedName>
    <definedName name="REND152">[45]APU!#REF!</definedName>
    <definedName name="REND153" localSheetId="60">[45]APU!#REF!</definedName>
    <definedName name="REND153" localSheetId="1">[45]APU!#REF!</definedName>
    <definedName name="REND153">[45]APU!#REF!</definedName>
    <definedName name="REND154" localSheetId="60">[45]APU!#REF!</definedName>
    <definedName name="REND154" localSheetId="1">[45]APU!#REF!</definedName>
    <definedName name="REND154">[45]APU!#REF!</definedName>
    <definedName name="REND155" localSheetId="60">[45]APU!#REF!</definedName>
    <definedName name="REND155" localSheetId="1">[45]APU!#REF!</definedName>
    <definedName name="REND155">[45]APU!#REF!</definedName>
    <definedName name="REND156" localSheetId="60">[45]APU!#REF!</definedName>
    <definedName name="REND156" localSheetId="1">[45]APU!#REF!</definedName>
    <definedName name="REND156">[45]APU!#REF!</definedName>
    <definedName name="REND157" localSheetId="60">[45]APU!#REF!</definedName>
    <definedName name="REND157" localSheetId="1">[45]APU!#REF!</definedName>
    <definedName name="REND157">[45]APU!#REF!</definedName>
    <definedName name="REND158" localSheetId="60">[45]APU!#REF!</definedName>
    <definedName name="REND158" localSheetId="1">[45]APU!#REF!</definedName>
    <definedName name="REND158">[45]APU!#REF!</definedName>
    <definedName name="REND159" localSheetId="60">[45]APU!#REF!</definedName>
    <definedName name="REND159" localSheetId="1">[45]APU!#REF!</definedName>
    <definedName name="REND159">[45]APU!#REF!</definedName>
    <definedName name="REND160" localSheetId="60">[45]APU!#REF!</definedName>
    <definedName name="REND160" localSheetId="1">[45]APU!#REF!</definedName>
    <definedName name="REND160">[45]APU!#REF!</definedName>
    <definedName name="REND161" localSheetId="60">[45]APU!#REF!</definedName>
    <definedName name="REND161" localSheetId="1">[45]APU!#REF!</definedName>
    <definedName name="REND161">[45]APU!#REF!</definedName>
    <definedName name="REND162" localSheetId="60">[45]APU!#REF!</definedName>
    <definedName name="REND162" localSheetId="1">[45]APU!#REF!</definedName>
    <definedName name="REND162">[45]APU!#REF!</definedName>
    <definedName name="REND163" localSheetId="60">[45]APU!#REF!</definedName>
    <definedName name="REND163" localSheetId="1">[45]APU!#REF!</definedName>
    <definedName name="REND163">[45]APU!#REF!</definedName>
    <definedName name="REND164" localSheetId="60">[45]APU!#REF!</definedName>
    <definedName name="REND164" localSheetId="1">[45]APU!#REF!</definedName>
    <definedName name="REND164">[45]APU!#REF!</definedName>
    <definedName name="REND165" localSheetId="60">[45]APU!#REF!</definedName>
    <definedName name="REND165" localSheetId="1">[45]APU!#REF!</definedName>
    <definedName name="REND165">[45]APU!#REF!</definedName>
    <definedName name="REND166" localSheetId="60">[45]APU!#REF!</definedName>
    <definedName name="REND166" localSheetId="1">[45]APU!#REF!</definedName>
    <definedName name="REND166">[45]APU!#REF!</definedName>
    <definedName name="REND167" localSheetId="60">[45]APU!#REF!</definedName>
    <definedName name="REND167" localSheetId="1">[45]APU!#REF!</definedName>
    <definedName name="REND167">[45]APU!#REF!</definedName>
    <definedName name="REND168" localSheetId="60">[45]APU!#REF!</definedName>
    <definedName name="REND168" localSheetId="1">[45]APU!#REF!</definedName>
    <definedName name="REND168">[45]APU!#REF!</definedName>
    <definedName name="REND169" localSheetId="60">[45]APU!#REF!</definedName>
    <definedName name="REND169" localSheetId="1">[45]APU!#REF!</definedName>
    <definedName name="REND169">[45]APU!#REF!</definedName>
    <definedName name="REND170" localSheetId="60">[45]APU!#REF!</definedName>
    <definedName name="REND170" localSheetId="1">[45]APU!#REF!</definedName>
    <definedName name="REND170">[45]APU!#REF!</definedName>
    <definedName name="REND171" localSheetId="60">[45]APU!#REF!</definedName>
    <definedName name="REND171" localSheetId="1">[45]APU!#REF!</definedName>
    <definedName name="REND171">[45]APU!#REF!</definedName>
    <definedName name="REND172" localSheetId="60">[45]APU!#REF!</definedName>
    <definedName name="REND172" localSheetId="1">[45]APU!#REF!</definedName>
    <definedName name="REND172">[45]APU!#REF!</definedName>
    <definedName name="REND173" localSheetId="60">[45]APU!#REF!</definedName>
    <definedName name="REND173" localSheetId="1">[45]APU!#REF!</definedName>
    <definedName name="REND173">[45]APU!#REF!</definedName>
    <definedName name="REND174" localSheetId="60">[45]APU!#REF!</definedName>
    <definedName name="REND174" localSheetId="1">[45]APU!#REF!</definedName>
    <definedName name="REND174">[45]APU!#REF!</definedName>
    <definedName name="REND175" localSheetId="60">[45]APU!#REF!</definedName>
    <definedName name="REND175" localSheetId="1">[45]APU!#REF!</definedName>
    <definedName name="REND175">[45]APU!#REF!</definedName>
    <definedName name="REND176" localSheetId="60">[45]APU!#REF!</definedName>
    <definedName name="REND176" localSheetId="1">[45]APU!#REF!</definedName>
    <definedName name="REND176">[45]APU!#REF!</definedName>
    <definedName name="REND177" localSheetId="60">[45]APU!#REF!</definedName>
    <definedName name="REND177" localSheetId="1">[45]APU!#REF!</definedName>
    <definedName name="REND177">[45]APU!#REF!</definedName>
    <definedName name="REND178" localSheetId="60">[45]APU!#REF!</definedName>
    <definedName name="REND178" localSheetId="1">[45]APU!#REF!</definedName>
    <definedName name="REND178">[45]APU!#REF!</definedName>
    <definedName name="REND179" localSheetId="60">[45]APU!#REF!</definedName>
    <definedName name="REND179" localSheetId="1">[45]APU!#REF!</definedName>
    <definedName name="REND179">[45]APU!#REF!</definedName>
    <definedName name="REND180" localSheetId="60">[45]APU!#REF!</definedName>
    <definedName name="REND180" localSheetId="1">[45]APU!#REF!</definedName>
    <definedName name="REND180">[45]APU!#REF!</definedName>
    <definedName name="REND181" localSheetId="60">[45]APU!#REF!</definedName>
    <definedName name="REND181" localSheetId="1">[45]APU!#REF!</definedName>
    <definedName name="REND181">[45]APU!#REF!</definedName>
    <definedName name="REND182" localSheetId="60">[45]APU!#REF!</definedName>
    <definedName name="REND182" localSheetId="1">[45]APU!#REF!</definedName>
    <definedName name="REND182">[45]APU!#REF!</definedName>
    <definedName name="REND183" localSheetId="60">[45]APU!#REF!</definedName>
    <definedName name="REND183" localSheetId="1">[45]APU!#REF!</definedName>
    <definedName name="REND183">[45]APU!#REF!</definedName>
    <definedName name="REND184" localSheetId="60">[45]APU!#REF!</definedName>
    <definedName name="REND184" localSheetId="1">[45]APU!#REF!</definedName>
    <definedName name="REND184">[45]APU!#REF!</definedName>
    <definedName name="REND185" localSheetId="60">[45]APU!#REF!</definedName>
    <definedName name="REND185" localSheetId="1">[45]APU!#REF!</definedName>
    <definedName name="REND185">[45]APU!#REF!</definedName>
    <definedName name="REND186" localSheetId="60">[45]APU!#REF!</definedName>
    <definedName name="REND186" localSheetId="1">[45]APU!#REF!</definedName>
    <definedName name="REND186">[45]APU!#REF!</definedName>
    <definedName name="REND187" localSheetId="60">[45]APU!#REF!</definedName>
    <definedName name="REND187" localSheetId="1">[45]APU!#REF!</definedName>
    <definedName name="REND187">[45]APU!#REF!</definedName>
    <definedName name="REND188" localSheetId="60">[45]APU!#REF!</definedName>
    <definedName name="REND188" localSheetId="1">[45]APU!#REF!</definedName>
    <definedName name="REND188">[45]APU!#REF!</definedName>
    <definedName name="REND189" localSheetId="60">[45]APU!#REF!</definedName>
    <definedName name="REND189" localSheetId="1">[45]APU!#REF!</definedName>
    <definedName name="REND189">[45]APU!#REF!</definedName>
    <definedName name="REND190" localSheetId="60">[45]APU!#REF!</definedName>
    <definedName name="REND190" localSheetId="1">[45]APU!#REF!</definedName>
    <definedName name="REND190">[45]APU!#REF!</definedName>
    <definedName name="REND191" localSheetId="60">[45]APU!#REF!</definedName>
    <definedName name="REND191" localSheetId="1">[45]APU!#REF!</definedName>
    <definedName name="REND191">[45]APU!#REF!</definedName>
    <definedName name="REND192" localSheetId="60">[45]APU!#REF!</definedName>
    <definedName name="REND192" localSheetId="1">[45]APU!#REF!</definedName>
    <definedName name="REND192">[45]APU!#REF!</definedName>
    <definedName name="REND193" localSheetId="60">[45]APU!#REF!</definedName>
    <definedName name="REND193" localSheetId="1">[45]APU!#REF!</definedName>
    <definedName name="REND193">[45]APU!#REF!</definedName>
    <definedName name="REND194" localSheetId="60">[45]APU!#REF!</definedName>
    <definedName name="REND194" localSheetId="1">[45]APU!#REF!</definedName>
    <definedName name="REND194">[45]APU!#REF!</definedName>
    <definedName name="REND195" localSheetId="60">[45]APU!#REF!</definedName>
    <definedName name="REND195" localSheetId="1">[45]APU!#REF!</definedName>
    <definedName name="REND195">[45]APU!#REF!</definedName>
    <definedName name="REND196" localSheetId="60">[45]APU!#REF!</definedName>
    <definedName name="REND196" localSheetId="1">[45]APU!#REF!</definedName>
    <definedName name="REND196">[45]APU!#REF!</definedName>
    <definedName name="REND197" localSheetId="60">[45]APU!#REF!</definedName>
    <definedName name="REND197" localSheetId="1">[45]APU!#REF!</definedName>
    <definedName name="REND197">[45]APU!#REF!</definedName>
    <definedName name="REND198" localSheetId="60">[45]APU!#REF!</definedName>
    <definedName name="REND198" localSheetId="1">[45]APU!#REF!</definedName>
    <definedName name="REND198">[45]APU!#REF!</definedName>
    <definedName name="REND199" localSheetId="60">[45]APU!#REF!</definedName>
    <definedName name="REND199" localSheetId="1">[45]APU!#REF!</definedName>
    <definedName name="REND199">[45]APU!#REF!</definedName>
    <definedName name="REND200" localSheetId="60">[45]APU!#REF!</definedName>
    <definedName name="REND200" localSheetId="1">[45]APU!#REF!</definedName>
    <definedName name="REND200">[45]APU!#REF!</definedName>
    <definedName name="REND201" localSheetId="60">[45]APU!#REF!</definedName>
    <definedName name="REND201" localSheetId="1">[45]APU!#REF!</definedName>
    <definedName name="REND201">[45]APU!#REF!</definedName>
    <definedName name="REND202" localSheetId="60">[45]APU!#REF!</definedName>
    <definedName name="REND202" localSheetId="1">[45]APU!#REF!</definedName>
    <definedName name="REND202">[45]APU!#REF!</definedName>
    <definedName name="REND203" localSheetId="60">[45]APU!#REF!</definedName>
    <definedName name="REND203" localSheetId="1">[45]APU!#REF!</definedName>
    <definedName name="REND203">[45]APU!#REF!</definedName>
    <definedName name="REND204" localSheetId="60">[45]APU!#REF!</definedName>
    <definedName name="REND204" localSheetId="1">[45]APU!#REF!</definedName>
    <definedName name="REND204">[45]APU!#REF!</definedName>
    <definedName name="REND205" localSheetId="60">[45]APU!#REF!</definedName>
    <definedName name="REND205" localSheetId="1">[45]APU!#REF!</definedName>
    <definedName name="REND205">[45]APU!#REF!</definedName>
    <definedName name="REND206" localSheetId="60">[45]APU!#REF!</definedName>
    <definedName name="REND206" localSheetId="1">[45]APU!#REF!</definedName>
    <definedName name="REND206">[45]APU!#REF!</definedName>
    <definedName name="Renoai" localSheetId="60">#REF!</definedName>
    <definedName name="Renoai" localSheetId="1">#REF!</definedName>
    <definedName name="Renoai">#REF!</definedName>
    <definedName name="REPLAN" localSheetId="60">#REF!</definedName>
    <definedName name="REPLAN" localSheetId="1">#REF!</definedName>
    <definedName name="REPLAN">#REF!</definedName>
    <definedName name="Requerimiento" localSheetId="60">#REF!</definedName>
    <definedName name="Requerimiento" localSheetId="1">#REF!</definedName>
    <definedName name="Requerimiento">#REF!</definedName>
    <definedName name="Requerimientos" localSheetId="60">#REF!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60">[63]Modelo!#REF!</definedName>
    <definedName name="Resistenciaconductor" localSheetId="1">[63]Modelo!#REF!</definedName>
    <definedName name="Resistenciaconductor">[63]Modelo!#REF!</definedName>
    <definedName name="resul" localSheetId="60">#REF!</definedName>
    <definedName name="resul" localSheetId="1">#REF!</definedName>
    <definedName name="resul">#REF!</definedName>
    <definedName name="Retenc">[34]BASES!$E$31</definedName>
    <definedName name="RETIROV" localSheetId="60">#REF!</definedName>
    <definedName name="RETIROV" localSheetId="1">#REF!</definedName>
    <definedName name="RETIROV">#REF!</definedName>
    <definedName name="RETRO" localSheetId="60">#REF!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60">#REF!</definedName>
    <definedName name="rfref" localSheetId="1">#REF!</definedName>
    <definedName name="rfref">#REF!</definedName>
    <definedName name="rfrf" hidden="1">{"via1",#N/A,TRUE,"general";"via2",#N/A,TRUE,"general";"via3",#N/A,TRUE,"general"}</definedName>
    <definedName name="RFV" localSheetId="60">#REF!</definedName>
    <definedName name="RFV" localSheetId="1">#REF!</definedName>
    <definedName name="RFV">#REF!</definedName>
    <definedName name="RG" localSheetId="60">#REF!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60">'[4]7422CW00'!#REF!</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60">#REF!</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60">[68]PRESUPUESTO!#REF!</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60">'[1]SALARIO LEGAL'!#REF!</definedName>
    <definedName name="SALARIOMINIMO" localSheetId="1">'[1]SALARIO LEGAL'!#REF!</definedName>
    <definedName name="SALARIOMINIMO">'[1]SALARIO LEGAL'!#REF!</definedName>
    <definedName name="salarios">[0]!ERR</definedName>
    <definedName name="SalMinimo">[34]BASES!$E$41</definedName>
    <definedName name="SARDINELV" localSheetId="60">#REF!</definedName>
    <definedName name="SARDINELV" localSheetId="1">#REF!</definedName>
    <definedName name="SARDINELV">#REF!</definedName>
    <definedName name="SB" localSheetId="60">[68]PRESUPUESTO!#REF!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60">[68]PRESUPUESTO!#REF!</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60">#REF!</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60">[68]PRESUPUESTO!#REF!</definedName>
    <definedName name="SE" localSheetId="1">[68]PRESUPUESTO!#REF!</definedName>
    <definedName name="SE">[68]PRESUPUESTO!#REF!</definedName>
    <definedName name="SECTOR" localSheetId="32">#REF!</definedName>
    <definedName name="SECTOR" localSheetId="33">#REF!</definedName>
    <definedName name="SECTOR" localSheetId="31">#REF!</definedName>
    <definedName name="SECTOR" localSheetId="30">#REF!</definedName>
    <definedName name="SECTOR" localSheetId="44">#REF!</definedName>
    <definedName name="SECTOR" localSheetId="50">#REF!</definedName>
    <definedName name="SECTOR" localSheetId="55">#REF!</definedName>
    <definedName name="SECTOR" localSheetId="60">#REF!</definedName>
    <definedName name="SEG" localSheetId="60">#REF!</definedName>
    <definedName name="SEG" localSheetId="1">#REF!</definedName>
    <definedName name="SEG">#REF!</definedName>
    <definedName name="SEGISS" localSheetId="60">#REF!</definedName>
    <definedName name="SEGISS" localSheetId="1">#REF!</definedName>
    <definedName name="SEGISS">#REF!</definedName>
    <definedName name="sena">[59]Constantes!$C$14</definedName>
    <definedName name="SEP" localSheetId="60">#REF!</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60">#REF!</definedName>
    <definedName name="SEVER" localSheetId="1">#REF!</definedName>
    <definedName name="SEVER">#REF!</definedName>
    <definedName name="SF" localSheetId="60">'[41]CIRCUITOS CODENSA'!#REF!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60">#REF!</definedName>
    <definedName name="SGI_V_INDICES_CIRCUITO_CAUSA" localSheetId="1">#REF!</definedName>
    <definedName name="SGI_V_INDICES_CIRCUITO_CAUSA">#REF!</definedName>
    <definedName name="SHEE_INT" localSheetId="60">#REF!</definedName>
    <definedName name="SHEE_INT" localSheetId="1">#REF!</definedName>
    <definedName name="SHEE_INT">#REF!</definedName>
    <definedName name="SHEET" localSheetId="60">'[4]7422CW00'!#REF!</definedName>
    <definedName name="SHEET" localSheetId="1">'[4]7422CW00'!#REF!</definedName>
    <definedName name="SHEET">'[4]7422CW00'!#REF!</definedName>
    <definedName name="SHEET_KP" localSheetId="60">#REF!</definedName>
    <definedName name="SHEET_KP" localSheetId="1">#REF!</definedName>
    <definedName name="SHEET_KP">#REF!</definedName>
    <definedName name="SHEET_MR" localSheetId="60">#REF!</definedName>
    <definedName name="SHEET_MR" localSheetId="1">#REF!</definedName>
    <definedName name="SHEET_MR">#REF!</definedName>
    <definedName name="SHEET1" localSheetId="60">#REF!</definedName>
    <definedName name="SHEET1" localSheetId="1">#REF!</definedName>
    <definedName name="SHEET1">#REF!</definedName>
    <definedName name="SHEET10" localSheetId="60">#REF!</definedName>
    <definedName name="SHEET10" localSheetId="1">#REF!</definedName>
    <definedName name="SHEET10">#REF!</definedName>
    <definedName name="SHEET11" localSheetId="60">#REF!</definedName>
    <definedName name="SHEET11" localSheetId="1">#REF!</definedName>
    <definedName name="SHEET11">#REF!</definedName>
    <definedName name="SHEET12" localSheetId="60">#REF!</definedName>
    <definedName name="SHEET12" localSheetId="1">#REF!</definedName>
    <definedName name="SHEET12">#REF!</definedName>
    <definedName name="SHEET13" localSheetId="60">#REF!</definedName>
    <definedName name="SHEET13" localSheetId="1">#REF!</definedName>
    <definedName name="SHEET13">#REF!</definedName>
    <definedName name="SHEET14" localSheetId="60">#REF!</definedName>
    <definedName name="SHEET14" localSheetId="1">#REF!</definedName>
    <definedName name="SHEET14">#REF!</definedName>
    <definedName name="SHEET15" localSheetId="60">#REF!</definedName>
    <definedName name="SHEET15" localSheetId="1">#REF!</definedName>
    <definedName name="SHEET15">#REF!</definedName>
    <definedName name="SHEET16" localSheetId="60">#REF!</definedName>
    <definedName name="SHEET16" localSheetId="1">#REF!</definedName>
    <definedName name="SHEET16">#REF!</definedName>
    <definedName name="SHEET17" localSheetId="60">#REF!</definedName>
    <definedName name="SHEET17" localSheetId="1">#REF!</definedName>
    <definedName name="SHEET17">#REF!</definedName>
    <definedName name="SHEET18" localSheetId="60">#REF!</definedName>
    <definedName name="SHEET18" localSheetId="1">#REF!</definedName>
    <definedName name="SHEET18">#REF!</definedName>
    <definedName name="SHEET19" localSheetId="60">#REF!</definedName>
    <definedName name="SHEET19" localSheetId="1">#REF!</definedName>
    <definedName name="SHEET19">#REF!</definedName>
    <definedName name="SHEET2" localSheetId="60">#REF!</definedName>
    <definedName name="SHEET2" localSheetId="1">#REF!</definedName>
    <definedName name="SHEET2">#REF!</definedName>
    <definedName name="SHEET20" localSheetId="60">#REF!</definedName>
    <definedName name="SHEET20" localSheetId="1">#REF!</definedName>
    <definedName name="SHEET20">#REF!</definedName>
    <definedName name="SHEET21" localSheetId="60">#REF!</definedName>
    <definedName name="SHEET21" localSheetId="1">#REF!</definedName>
    <definedName name="SHEET21">#REF!</definedName>
    <definedName name="SHEET22" localSheetId="60">#REF!</definedName>
    <definedName name="SHEET22" localSheetId="1">#REF!</definedName>
    <definedName name="SHEET22">#REF!</definedName>
    <definedName name="SHEET23" localSheetId="60">#REF!</definedName>
    <definedName name="SHEET23" localSheetId="1">#REF!</definedName>
    <definedName name="SHEET23">#REF!</definedName>
    <definedName name="SHEET24" localSheetId="60">#REF!</definedName>
    <definedName name="SHEET24" localSheetId="1">#REF!</definedName>
    <definedName name="SHEET24">#REF!</definedName>
    <definedName name="SHEET25" localSheetId="60">#REF!</definedName>
    <definedName name="SHEET25" localSheetId="1">#REF!</definedName>
    <definedName name="SHEET25">#REF!</definedName>
    <definedName name="SHEET26" localSheetId="60">#REF!</definedName>
    <definedName name="SHEET26" localSheetId="1">#REF!</definedName>
    <definedName name="SHEET26">#REF!</definedName>
    <definedName name="SHEET3" localSheetId="60">#REF!</definedName>
    <definedName name="SHEET3" localSheetId="1">#REF!</definedName>
    <definedName name="SHEET3">#REF!</definedName>
    <definedName name="SHEET4" localSheetId="60">#REF!</definedName>
    <definedName name="SHEET4" localSheetId="1">#REF!</definedName>
    <definedName name="SHEET4">#REF!</definedName>
    <definedName name="SHEET5" localSheetId="60">#REF!</definedName>
    <definedName name="SHEET5" localSheetId="1">#REF!</definedName>
    <definedName name="SHEET5">#REF!</definedName>
    <definedName name="SHEET6" localSheetId="60">#REF!</definedName>
    <definedName name="SHEET6" localSheetId="1">#REF!</definedName>
    <definedName name="SHEET6">#REF!</definedName>
    <definedName name="SHEET7" localSheetId="60">#REF!</definedName>
    <definedName name="SHEET7" localSheetId="1">#REF!</definedName>
    <definedName name="SHEET7">#REF!</definedName>
    <definedName name="SHEET8" localSheetId="60">#REF!</definedName>
    <definedName name="SHEET8" localSheetId="1">#REF!</definedName>
    <definedName name="SHEET8">#REF!</definedName>
    <definedName name="SHEET9" localSheetId="60">#REF!</definedName>
    <definedName name="SHEET9" localSheetId="1">#REF!</definedName>
    <definedName name="SHEET9">#REF!</definedName>
    <definedName name="SI">[0]!ERR</definedName>
    <definedName name="SINGOLO" localSheetId="60">'[4]7422CW00'!#REF!</definedName>
    <definedName name="SINGOLO" localSheetId="1">'[4]7422CW00'!#REF!</definedName>
    <definedName name="SINGOLO">'[4]7422CW00'!#REF!</definedName>
    <definedName name="SINMEDFAM" localSheetId="60">#REF!</definedName>
    <definedName name="SINMEDFAM" localSheetId="1">#REF!</definedName>
    <definedName name="SINMEDFAM">#REF!</definedName>
    <definedName name="SISISIS">[0]!ERR</definedName>
    <definedName name="SJ" localSheetId="60">'[41]CIRCUITOS CODENSA'!#REF!</definedName>
    <definedName name="SJ" localSheetId="1">'[41]CIRCUITOS CODENSA'!#REF!</definedName>
    <definedName name="SJ">'[41]CIRCUITOS CODENSA'!#REF!</definedName>
    <definedName name="SL" localSheetId="60">[68]PRESUPUESTO!#REF!</definedName>
    <definedName name="SL" localSheetId="1">[68]PRESUPUESTO!#REF!</definedName>
    <definedName name="SL">[68]PRESUPUESTO!#REF!</definedName>
    <definedName name="SM" localSheetId="60">'[41]CIRCUITOS CODENSA'!#REF!</definedName>
    <definedName name="SM" localSheetId="1">'[41]CIRCUITOS CODENSA'!#REF!</definedName>
    <definedName name="SM">'[41]CIRCUITOS CODENSA'!#REF!</definedName>
    <definedName name="SOCIAL" localSheetId="60">#REF!</definedName>
    <definedName name="SOCIAL" localSheetId="1">#REF!</definedName>
    <definedName name="SOCIAL">#REF!</definedName>
    <definedName name="SOL" localSheetId="60">#REF!</definedName>
    <definedName name="SOL" localSheetId="1">#REF!</definedName>
    <definedName name="SOL">#REF!</definedName>
    <definedName name="solado" localSheetId="60">#REF!</definedName>
    <definedName name="solado" localSheetId="1">#REF!</definedName>
    <definedName name="solado">#REF!</definedName>
    <definedName name="soladov" localSheetId="60">#REF!</definedName>
    <definedName name="soladov" localSheetId="1">#REF!</definedName>
    <definedName name="soladov">#REF!</definedName>
    <definedName name="solver_adj" localSheetId="2" hidden="1">'200.2'!#REF!</definedName>
    <definedName name="solver_adj" localSheetId="3" hidden="1">'201.7'!#REF!</definedName>
    <definedName name="solver_adj" localSheetId="7" hidden="1">'211.1'!#REF!</definedName>
    <definedName name="solver_adj" localSheetId="9" hidden="1">'230.1P'!#REF!</definedName>
    <definedName name="solver_adj" localSheetId="74" hidden="1">'2p.'!$L$49</definedName>
    <definedName name="solver_adj" localSheetId="90" hidden="1">'900.3'!$E$10</definedName>
    <definedName name="solver_adj" localSheetId="0" hidden="1">'PRESUPUESTO OFICIAL '!$K$118</definedName>
    <definedName name="solver_adj" localSheetId="1" hidden="1">'PROPUESTA ECONÓMICA'!$K$118</definedName>
    <definedName name="solver_cvg" localSheetId="2" hidden="1">0.0001</definedName>
    <definedName name="solver_cvg" localSheetId="3" hidden="1">0.0001</definedName>
    <definedName name="solver_cvg" localSheetId="7" hidden="1">0.0001</definedName>
    <definedName name="solver_cvg" localSheetId="9" hidden="1">0.0001</definedName>
    <definedName name="solver_cvg" localSheetId="74" hidden="1">0.0001</definedName>
    <definedName name="solver_cvg" localSheetId="90"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7" hidden="1">1</definedName>
    <definedName name="solver_drv" localSheetId="9" hidden="1">1</definedName>
    <definedName name="solver_drv" localSheetId="74" hidden="1">1</definedName>
    <definedName name="solver_drv" localSheetId="90"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7" hidden="1">1</definedName>
    <definedName name="solver_est" localSheetId="9" hidden="1">1</definedName>
    <definedName name="solver_est" localSheetId="74" hidden="1">1</definedName>
    <definedName name="solver_est" localSheetId="90"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7" hidden="1">100</definedName>
    <definedName name="solver_itr" localSheetId="9" hidden="1">100</definedName>
    <definedName name="solver_itr" localSheetId="74" hidden="1">100</definedName>
    <definedName name="solver_itr" localSheetId="90" hidden="1">100</definedName>
    <definedName name="solver_itr" localSheetId="0" hidden="1">100</definedName>
    <definedName name="solver_itr" localSheetId="1" hidden="1">100</definedName>
    <definedName name="solver_lhs1" localSheetId="2" hidden="1">'200.2'!#REF!</definedName>
    <definedName name="solver_lhs1" localSheetId="3" hidden="1">'201.7'!#REF!</definedName>
    <definedName name="solver_lhs1" localSheetId="7" hidden="1">'211.1'!#REF!</definedName>
    <definedName name="solver_lhs1" localSheetId="74" hidden="1">'2p.'!$O$82</definedName>
    <definedName name="solver_lhs1" localSheetId="90" hidden="1">'900.3'!$F$13</definedName>
    <definedName name="solver_lhs1" localSheetId="0" hidden="1">'PRESUPUESTO OFICIAL '!#REF!</definedName>
    <definedName name="solver_lhs1" localSheetId="1" hidden="1">'PROPUESTA ECONÓMICA'!#REF!</definedName>
    <definedName name="solver_lin" localSheetId="2" hidden="1">2</definedName>
    <definedName name="solver_lin" localSheetId="3" hidden="1">2</definedName>
    <definedName name="solver_lin" localSheetId="7" hidden="1">2</definedName>
    <definedName name="solver_lin" localSheetId="9" hidden="1">2</definedName>
    <definedName name="solver_lin" localSheetId="74" hidden="1">2</definedName>
    <definedName name="solver_lin" localSheetId="90"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7" hidden="1">2</definedName>
    <definedName name="solver_neg" localSheetId="9" hidden="1">2</definedName>
    <definedName name="solver_neg" localSheetId="74" hidden="1">2</definedName>
    <definedName name="solver_neg" localSheetId="90"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7" hidden="1">1</definedName>
    <definedName name="solver_num" localSheetId="9" hidden="1">0</definedName>
    <definedName name="solver_num" localSheetId="74" hidden="1">1</definedName>
    <definedName name="solver_num" localSheetId="90"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7" hidden="1">1</definedName>
    <definedName name="solver_nwt" localSheetId="9" hidden="1">1</definedName>
    <definedName name="solver_nwt" localSheetId="74" hidden="1">1</definedName>
    <definedName name="solver_nwt" localSheetId="90" hidden="1">1</definedName>
    <definedName name="solver_nwt" localSheetId="0" hidden="1">1</definedName>
    <definedName name="solver_nwt" localSheetId="1" hidden="1">1</definedName>
    <definedName name="solver_opt" localSheetId="2" hidden="1">'200.2'!#REF!</definedName>
    <definedName name="solver_opt" localSheetId="3" hidden="1">'201.7'!#REF!</definedName>
    <definedName name="solver_opt" localSheetId="7" hidden="1">'211.1'!#REF!</definedName>
    <definedName name="solver_opt" localSheetId="9" hidden="1">'230.1P'!#REF!</definedName>
    <definedName name="solver_opt" localSheetId="74" hidden="1">'2p.'!$L$49</definedName>
    <definedName name="solver_opt" localSheetId="90" hidden="1">'900.3'!$E$10</definedName>
    <definedName name="solver_opt" localSheetId="0" hidden="1">'PRESUPUESTO OFICIAL '!#REF!</definedName>
    <definedName name="solver_opt" localSheetId="1" hidden="1">'PROPUESTA ECONÓMICA'!#REF!</definedName>
    <definedName name="solver_pre" localSheetId="2" hidden="1">0.000001</definedName>
    <definedName name="solver_pre" localSheetId="3" hidden="1">0.000001</definedName>
    <definedName name="solver_pre" localSheetId="7" hidden="1">0.000001</definedName>
    <definedName name="solver_pre" localSheetId="9" hidden="1">0.000001</definedName>
    <definedName name="solver_pre" localSheetId="74" hidden="1">0.000001</definedName>
    <definedName name="solver_pre" localSheetId="90"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7" hidden="1">2</definedName>
    <definedName name="solver_rel1" localSheetId="74" hidden="1">2</definedName>
    <definedName name="solver_rel1" localSheetId="90" hidden="1">2</definedName>
    <definedName name="solver_rel1" localSheetId="0" hidden="1">2</definedName>
    <definedName name="solver_rel1" localSheetId="1" hidden="1">2</definedName>
    <definedName name="solver_rhs1" localSheetId="2" hidden="1">'200.2'!#REF!</definedName>
    <definedName name="solver_rhs1" localSheetId="3" hidden="1">'201.7'!#REF!</definedName>
    <definedName name="solver_rhs1" localSheetId="7" hidden="1">'211.1'!#REF!</definedName>
    <definedName name="solver_rhs1" localSheetId="74" hidden="1">'2p.'!$N$82</definedName>
    <definedName name="solver_rhs1" localSheetId="90" hidden="1">'900.3'!$F$15</definedName>
    <definedName name="solver_rhs1" localSheetId="0" hidden="1">'PRESUPUESTO OFICIAL '!#REF!</definedName>
    <definedName name="solver_rhs1" localSheetId="1" hidden="1">'PROPUESTA ECONÓMICA'!#REF!</definedName>
    <definedName name="solver_scl" localSheetId="2" hidden="1">2</definedName>
    <definedName name="solver_scl" localSheetId="3" hidden="1">2</definedName>
    <definedName name="solver_scl" localSheetId="7" hidden="1">2</definedName>
    <definedName name="solver_scl" localSheetId="9" hidden="1">2</definedName>
    <definedName name="solver_scl" localSheetId="74" hidden="1">2</definedName>
    <definedName name="solver_scl" localSheetId="90"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7" hidden="1">2</definedName>
    <definedName name="solver_sho" localSheetId="9" hidden="1">2</definedName>
    <definedName name="solver_sho" localSheetId="74" hidden="1">2</definedName>
    <definedName name="solver_sho" localSheetId="90"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7" hidden="1">100</definedName>
    <definedName name="solver_tim" localSheetId="9" hidden="1">100</definedName>
    <definedName name="solver_tim" localSheetId="74" hidden="1">100</definedName>
    <definedName name="solver_tim" localSheetId="90"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7" hidden="1">0.05</definedName>
    <definedName name="solver_tol" localSheetId="9" hidden="1">0.05</definedName>
    <definedName name="solver_tol" localSheetId="74" hidden="1">0.05</definedName>
    <definedName name="solver_tol" localSheetId="90" hidden="1">0.05</definedName>
    <definedName name="solver_tol" localSheetId="0" hidden="1">0.05</definedName>
    <definedName name="solver_tol" localSheetId="1" hidden="1">0.05</definedName>
    <definedName name="solver_typ" localSheetId="2" hidden="1">3</definedName>
    <definedName name="solver_typ" localSheetId="3" hidden="1">1</definedName>
    <definedName name="solver_typ" localSheetId="7" hidden="1">1</definedName>
    <definedName name="solver_typ" localSheetId="9" hidden="1">2</definedName>
    <definedName name="solver_typ" localSheetId="74" hidden="1">1</definedName>
    <definedName name="solver_typ" localSheetId="90" hidden="1">3</definedName>
    <definedName name="solver_typ" localSheetId="0" hidden="1">3</definedName>
    <definedName name="solver_typ" localSheetId="1" hidden="1">3</definedName>
    <definedName name="solver_val" localSheetId="2" hidden="1">490454</definedName>
    <definedName name="solver_val" localSheetId="3" hidden="1">0</definedName>
    <definedName name="solver_val" localSheetId="7" hidden="1">0</definedName>
    <definedName name="solver_val" localSheetId="9" hidden="1">69893</definedName>
    <definedName name="solver_val" localSheetId="74" hidden="1">0</definedName>
    <definedName name="solver_val" localSheetId="90"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32">#REF!</definedName>
    <definedName name="SS" localSheetId="33">#REF!</definedName>
    <definedName name="SS" localSheetId="31">#REF!</definedName>
    <definedName name="SS" localSheetId="30">#REF!</definedName>
    <definedName name="SS" localSheetId="44">#REF!</definedName>
    <definedName name="SS" localSheetId="50">#REF!</definedName>
    <definedName name="SS" localSheetId="55">#REF!</definedName>
    <definedName name="SS" localSheetId="60">#REF!</definedName>
    <definedName name="ssa">[59]Constantes!$C$25</definedName>
    <definedName name="ssh">[59]Constantes!$C$24</definedName>
    <definedName name="sss" localSheetId="60">#REF!</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60">#REF!</definedName>
    <definedName name="st" localSheetId="1">#REF!</definedName>
    <definedName name="st">#REF!</definedName>
    <definedName name="ST_BLDG" localSheetId="60">'[4]7422CW00'!#REF!</definedName>
    <definedName name="ST_BLDG" localSheetId="1">'[4]7422CW00'!#REF!</definedName>
    <definedName name="ST_BLDG">'[4]7422CW00'!#REF!</definedName>
    <definedName name="ST_CW" localSheetId="60">'[4]7422CW00'!#REF!</definedName>
    <definedName name="ST_CW" localSheetId="1">'[4]7422CW00'!#REF!</definedName>
    <definedName name="ST_CW">'[4]7422CW00'!#REF!</definedName>
    <definedName name="STALO1" localSheetId="60">'[4]7422CW00'!#REF!</definedName>
    <definedName name="STALO1" localSheetId="1">'[4]7422CW00'!#REF!</definedName>
    <definedName name="STALO1">'[4]7422CW00'!#REF!</definedName>
    <definedName name="STAMPA" localSheetId="60">#REF!</definedName>
    <definedName name="STAMPA" localSheetId="1">#REF!</definedName>
    <definedName name="STAMPA">#REF!</definedName>
    <definedName name="STANU" localSheetId="60">'[4]7422CW00'!#REF!</definedName>
    <definedName name="STANU" localSheetId="1">'[4]7422CW00'!#REF!</definedName>
    <definedName name="STANU">'[4]7422CW00'!#REF!</definedName>
    <definedName name="START" localSheetId="60">#REF!</definedName>
    <definedName name="START" localSheetId="1">#REF!</definedName>
    <definedName name="START">#REF!</definedName>
    <definedName name="START1" localSheetId="60">'[4]7422CW00'!#REF!</definedName>
    <definedName name="START1" localSheetId="1">'[4]7422CW00'!#REF!</definedName>
    <definedName name="START1">'[4]7422CW00'!#REF!</definedName>
    <definedName name="STENU" localSheetId="60">'[4]7422CW00'!#REF!</definedName>
    <definedName name="STENU" localSheetId="1">'[4]7422CW00'!#REF!</definedName>
    <definedName name="STENU">'[4]7422CW00'!#REF!</definedName>
    <definedName name="STONU" localSheetId="60">'[4]7422CW00'!#REF!</definedName>
    <definedName name="STONU" localSheetId="1">'[4]7422CW00'!#REF!</definedName>
    <definedName name="STONU">'[4]7422CW00'!#REF!</definedName>
    <definedName name="Structure" localSheetId="60">#REF!</definedName>
    <definedName name="Structure" localSheetId="1">#REF!</definedName>
    <definedName name="Structure">#REF!</definedName>
    <definedName name="STSUMM" localSheetId="60">'[4]7422CW00'!#REF!</definedName>
    <definedName name="STSUMM" localSheetId="1">'[4]7422CW00'!#REF!</definedName>
    <definedName name="STSUMM">'[4]7422CW00'!#REF!</definedName>
    <definedName name="stt" hidden="1">{"via1",#N/A,TRUE,"general";"via2",#N/A,TRUE,"general";"via3",#N/A,TRUE,"general"}</definedName>
    <definedName name="SU" localSheetId="60">'[41]CIRCUITOS CODENSA'!#REF!</definedName>
    <definedName name="SU" localSheetId="1">'[41]CIRCUITOS CODENSA'!#REF!</definedName>
    <definedName name="SU">'[41]CIRCUITOS CODENSA'!#REF!</definedName>
    <definedName name="SUBA">'[109]SUB APU'!$A:$D</definedName>
    <definedName name="SUBALIMENTACION" localSheetId="60">#REF!</definedName>
    <definedName name="SUBALIMENTACION" localSheetId="1">#REF!</definedName>
    <definedName name="SUBALIMENTACION">#REF!</definedName>
    <definedName name="SUBBASE" localSheetId="60">#REF!</definedName>
    <definedName name="SUBBASE" localSheetId="1">#REF!</definedName>
    <definedName name="SUBBASE">#REF!</definedName>
    <definedName name="SUBESTACIONES" localSheetId="60">'[110]OBRAS SES'!#REF!</definedName>
    <definedName name="SUBESTACIONES" localSheetId="1">'[110]OBRAS SES'!#REF!</definedName>
    <definedName name="SUBESTACIONES">'[110]OBRAS SES'!#REF!</definedName>
    <definedName name="SUBPRODUCTOS" localSheetId="60">#REF!</definedName>
    <definedName name="SUBPRODUCTOS" localSheetId="1">#REF!</definedName>
    <definedName name="SUBPRODUCTOS">#REF!</definedName>
    <definedName name="SUBSALIMENT" localSheetId="60">'[1]SALARIO LEGAL'!#REF!</definedName>
    <definedName name="SUBSALIMENT" localSheetId="1">'[1]SALARIO LEGAL'!#REF!</definedName>
    <definedName name="SUBSALIMENT">'[1]SALARIO LEGAL'!#REF!</definedName>
    <definedName name="SUBSIHABITACION" localSheetId="60">'[1]SALARIO LEGAL'!#REF!</definedName>
    <definedName name="SUBSIHABITACION" localSheetId="1">'[1]SALARIO LEGAL'!#REF!</definedName>
    <definedName name="SUBSIHABITACION">'[1]SALARIO LEGAL'!#REF!</definedName>
    <definedName name="SUBSITRANSP" localSheetId="60">#REF!</definedName>
    <definedName name="SUBSITRANSP" localSheetId="1">#REF!</definedName>
    <definedName name="SUBSITRANSP">#REF!</definedName>
    <definedName name="SUBTOTALMAT">'[68]2,2,6,1 Pilotes 0,30'!$I$19</definedName>
    <definedName name="SUBTRANS" localSheetId="60">#REF!</definedName>
    <definedName name="SUBTRANS" localSheetId="1">#REF!</definedName>
    <definedName name="SUBTRANS">#REF!</definedName>
    <definedName name="suma">[53]Hoja1!$F$60</definedName>
    <definedName name="Summary" localSheetId="32">#REF!</definedName>
    <definedName name="Summary" localSheetId="33">#REF!</definedName>
    <definedName name="Summary" localSheetId="31">#REF!</definedName>
    <definedName name="Summary" localSheetId="30">#REF!</definedName>
    <definedName name="Summary" localSheetId="44">#REF!</definedName>
    <definedName name="Summary" localSheetId="50">#REF!</definedName>
    <definedName name="Summary" localSheetId="55">#REF!</definedName>
    <definedName name="Summary" localSheetId="60">#REF!</definedName>
    <definedName name="SUP_ART" localSheetId="60">#REF!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32">[13]!absc</definedName>
    <definedName name="t" localSheetId="33">[13]!absc</definedName>
    <definedName name="t" localSheetId="31">[13]!absc</definedName>
    <definedName name="t" localSheetId="30">[13]!absc</definedName>
    <definedName name="t" localSheetId="44">[13]!absc</definedName>
    <definedName name="t" localSheetId="50">[13]!absc</definedName>
    <definedName name="t" localSheetId="55">[13]!absc</definedName>
    <definedName name="t" localSheetId="60">[13]!absc</definedName>
    <definedName name="t5t5" hidden="1">{"TAB1",#N/A,TRUE,"GENERAL";"TAB2",#N/A,TRUE,"GENERAL";"TAB3",#N/A,TRUE,"GENERAL";"TAB4",#N/A,TRUE,"GENERAL";"TAB5",#N/A,TRUE,"GENERAL"}</definedName>
    <definedName name="TA" localSheetId="60">[68]PRESUPUESTO!#REF!</definedName>
    <definedName name="TA" localSheetId="1">[68]PRESUPUESTO!#REF!</definedName>
    <definedName name="TA">[68]PRESUPUESTO!#REF!</definedName>
    <definedName name="TABLA" localSheetId="32">#REF!</definedName>
    <definedName name="TABLA" localSheetId="33">#REF!</definedName>
    <definedName name="TABLA" localSheetId="31">#REF!</definedName>
    <definedName name="TABLA" localSheetId="30">#REF!</definedName>
    <definedName name="TABLA" localSheetId="44">#REF!</definedName>
    <definedName name="TABLA" localSheetId="50">#REF!</definedName>
    <definedName name="TABLA" localSheetId="55">#REF!</definedName>
    <definedName name="TABLA" localSheetId="60">#REF!</definedName>
    <definedName name="tabla2" localSheetId="60">#REF!</definedName>
    <definedName name="tabla2" localSheetId="1">#REF!</definedName>
    <definedName name="tabla2">#REF!</definedName>
    <definedName name="TABLEKP" localSheetId="60">'[4]7422CW00'!#REF!</definedName>
    <definedName name="TABLEKP" localSheetId="1">'[4]7422CW00'!#REF!</definedName>
    <definedName name="TABLEKP">'[4]7422CW00'!#REF!</definedName>
    <definedName name="TABLEPRI" localSheetId="60">#REF!</definedName>
    <definedName name="TABLEPRI" localSheetId="1">#REF!</definedName>
    <definedName name="TABLEPRI">#REF!</definedName>
    <definedName name="TANQUE" localSheetId="60">#REF!</definedName>
    <definedName name="TANQUE" localSheetId="1">#REF!</definedName>
    <definedName name="TANQUE">#REF!</definedName>
    <definedName name="TANQUES" localSheetId="60">#REF!</definedName>
    <definedName name="TANQUES" localSheetId="1">#REF!</definedName>
    <definedName name="TANQUES">#REF!</definedName>
    <definedName name="TARIFA_DE_ALQUILER">'[76]Formato Presupuesto Consultoria'!$AA$1134:$AA$1135</definedName>
    <definedName name="TARIFAS">[64]TARIFAS!$A$1:$F$52</definedName>
    <definedName name="tasa" localSheetId="60">#REF!</definedName>
    <definedName name="tasa" localSheetId="1">#REF!</definedName>
    <definedName name="tasa">#REF!</definedName>
    <definedName name="TB" localSheetId="60">[68]PRESUPUESTO!#REF!</definedName>
    <definedName name="TB" localSheetId="1">[68]PRESUPUESTO!#REF!</definedName>
    <definedName name="TB">[68]PRESUPUESTO!#REF!</definedName>
    <definedName name="TBANCOS">[111]BANCOS!$A$4:$C$50</definedName>
    <definedName name="TC" localSheetId="60">[68]PRESUPUESTO!#REF!</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60">[68]PRESUPUESTO!#REF!</definedName>
    <definedName name="TE" localSheetId="1">[68]PRESUPUESTO!#REF!</definedName>
    <definedName name="TE">[68]PRESUPUESTO!#REF!</definedName>
    <definedName name="Tecnico" localSheetId="60">#REF!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60">#REF!</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60">#REF!</definedName>
    <definedName name="TGB" localSheetId="1">#REF!</definedName>
    <definedName name="TGB">#REF!</definedName>
    <definedName name="TH" localSheetId="60">#REF!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60">[79]TARIF2002!#REF!</definedName>
    <definedName name="TI" localSheetId="1">[79]TARIF2002!#REF!</definedName>
    <definedName name="TI">[79]TARIF2002!#REF!</definedName>
    <definedName name="TIEMPO">[35]BASES!$E$27</definedName>
    <definedName name="TIPO_DE_MANTTO" localSheetId="60">#REF!</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60">#REF!</definedName>
    <definedName name="TipoCosteo" localSheetId="1">#REF!</definedName>
    <definedName name="TipoCosteo">#REF!</definedName>
    <definedName name="TipoCosteoNivelRiesgo" localSheetId="60">#REF!</definedName>
    <definedName name="TipoCosteoNivelRiesgo" localSheetId="1">#REF!</definedName>
    <definedName name="TipoCosteoNivelRiesgo">#REF!</definedName>
    <definedName name="TiposCampamentos" localSheetId="60">#REF!</definedName>
    <definedName name="TiposCampamentos" localSheetId="1">#REF!</definedName>
    <definedName name="TiposCampamentos">#REF!</definedName>
    <definedName name="TiposEnsayos" localSheetId="60">#REF!</definedName>
    <definedName name="TiposEnsayos" localSheetId="1">#REF!</definedName>
    <definedName name="TiposEnsayos">#REF!</definedName>
    <definedName name="TiposEquipos" localSheetId="60">#REF!</definedName>
    <definedName name="TiposEquipos" localSheetId="1">#REF!</definedName>
    <definedName name="TiposEquipos">#REF!</definedName>
    <definedName name="TiposOficina" localSheetId="60">#REF!</definedName>
    <definedName name="TiposOficina" localSheetId="1">#REF!</definedName>
    <definedName name="TiposOficina">#REF!</definedName>
    <definedName name="TiposPersonalProfesional" localSheetId="60">#REF!</definedName>
    <definedName name="TiposPersonalProfesional" localSheetId="1">#REF!</definedName>
    <definedName name="TiposPersonalProfesional">#REF!</definedName>
    <definedName name="TiposPersonalTecnico" localSheetId="60">#REF!</definedName>
    <definedName name="TiposPersonalTecnico" localSheetId="1">#REF!</definedName>
    <definedName name="TiposPersonalTecnico">#REF!</definedName>
    <definedName name="tipov" localSheetId="60">#REF!</definedName>
    <definedName name="tipov" localSheetId="1">#REF!</definedName>
    <definedName name="tipov">#REF!</definedName>
    <definedName name="TITU" localSheetId="60">#REF!</definedName>
    <definedName name="TITU" localSheetId="1">#REF!</definedName>
    <definedName name="TITU">#REF!</definedName>
    <definedName name="TITULO" localSheetId="32">#REF!</definedName>
    <definedName name="TITULO" localSheetId="33">#REF!</definedName>
    <definedName name="TITULO" localSheetId="31">#REF!</definedName>
    <definedName name="TITULO" localSheetId="30">#REF!</definedName>
    <definedName name="TITULO" localSheetId="44">#REF!</definedName>
    <definedName name="TITULO" localSheetId="50">#REF!</definedName>
    <definedName name="TITULO" localSheetId="55">#REF!</definedName>
    <definedName name="TITULO" localSheetId="60">#REF!</definedName>
    <definedName name="_xlnm.Print_Titles">#N/A</definedName>
    <definedName name="Títulos_a_imprimir_IM" localSheetId="32">#REF!</definedName>
    <definedName name="Títulos_a_imprimir_IM" localSheetId="33">#REF!</definedName>
    <definedName name="Títulos_a_imprimir_IM" localSheetId="31">#REF!</definedName>
    <definedName name="Títulos_a_imprimir_IM" localSheetId="30">#REF!</definedName>
    <definedName name="Títulos_a_imprimir_IM" localSheetId="44">#REF!</definedName>
    <definedName name="Títulos_a_imprimir_IM" localSheetId="50">#REF!</definedName>
    <definedName name="Títulos_a_imprimir_IM" localSheetId="55">#REF!</definedName>
    <definedName name="Títulos_a_imprimir_IM" localSheetId="60">#REF!</definedName>
    <definedName name="TL" localSheetId="60">[68]PRESUPUESTO!#REF!</definedName>
    <definedName name="TL" localSheetId="1">[68]PRESUPUESTO!#REF!</definedName>
    <definedName name="TL">[68]PRESUPUESTO!#REF!</definedName>
    <definedName name="tld">[59]Datos!$D$14</definedName>
    <definedName name="To" localSheetId="60">#REF!</definedName>
    <definedName name="To" localSheetId="1">#REF!</definedName>
    <definedName name="To">#REF!</definedName>
    <definedName name="TODO" localSheetId="60">#REF!</definedName>
    <definedName name="TODO" localSheetId="1">#REF!</definedName>
    <definedName name="TODO">#REF!</definedName>
    <definedName name="TOPGENER" localSheetId="60">#REF!</definedName>
    <definedName name="TOPGENER" localSheetId="1">#REF!</definedName>
    <definedName name="TOPGENER">#REF!</definedName>
    <definedName name="TOPO" localSheetId="60">#REF!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60">#REF!</definedName>
    <definedName name="TOT" localSheetId="1">#REF!</definedName>
    <definedName name="TOT">#REF!</definedName>
    <definedName name="TOTA" localSheetId="60">#REF!</definedName>
    <definedName name="TOTA" localSheetId="1">#REF!</definedName>
    <definedName name="TOTA">#REF!</definedName>
    <definedName name="TOTAL" localSheetId="32">#REF!</definedName>
    <definedName name="TOTAL" localSheetId="33">#REF!</definedName>
    <definedName name="TOTAL" localSheetId="31">#REF!</definedName>
    <definedName name="TOTAL" localSheetId="30">#REF!</definedName>
    <definedName name="TOTAL" localSheetId="44">#REF!</definedName>
    <definedName name="TOTAL" localSheetId="50">#REF!</definedName>
    <definedName name="TOTAL" localSheetId="55">#REF!</definedName>
    <definedName name="TOTAL" localSheetId="60">#REF!</definedName>
    <definedName name="TOTAL__US" localSheetId="60">#REF!</definedName>
    <definedName name="TOTAL__US" localSheetId="1">#REF!</definedName>
    <definedName name="TOTAL__US">#REF!</definedName>
    <definedName name="Total_Kilometro_típico_aereo_11.4_kV" localSheetId="60">'[113]c2.5y2.6'!#REF!</definedName>
    <definedName name="Total_Kilometro_típico_aereo_11.4_kV" localSheetId="1">'[113]c2.5y2.6'!#REF!</definedName>
    <definedName name="Total_Kilometro_típico_aereo_11.4_kV">'[113]c2.5y2.6'!#REF!</definedName>
    <definedName name="Total_Kilometro_típico_aereo_34.5_kV" localSheetId="60">'[113]c2.5y2.6'!#REF!</definedName>
    <definedName name="Total_Kilometro_típico_aereo_34.5_kV" localSheetId="1">'[113]c2.5y2.6'!#REF!</definedName>
    <definedName name="Total_Kilometro_típico_aereo_34.5_kV">'[113]c2.5y2.6'!#REF!</definedName>
    <definedName name="Total_Kilometro_típico_aereo_rural_11.4kV" localSheetId="60">'[113]c2.5y2.6'!#REF!</definedName>
    <definedName name="Total_Kilometro_típico_aereo_rural_11.4kV" localSheetId="1">'[113]c2.5y2.6'!#REF!</definedName>
    <definedName name="Total_Kilometro_típico_aereo_rural_11.4kV">'[113]c2.5y2.6'!#REF!</definedName>
    <definedName name="Total_Kilometro_típico_aereo_rural_34.5kV" localSheetId="60">'[113]c2.5y2.6'!#REF!</definedName>
    <definedName name="Total_Kilometro_típico_aereo_rural_34.5kV" localSheetId="1">'[113]c2.5y2.6'!#REF!</definedName>
    <definedName name="Total_Kilometro_típico_aereo_rural_34.5kV">'[113]c2.5y2.6'!#REF!</definedName>
    <definedName name="Total_Kilometro_típico_subterraneo_11.4_kV" localSheetId="60">'[113]c2.5y2.6'!#REF!</definedName>
    <definedName name="Total_Kilometro_típico_subterraneo_11.4_kV" localSheetId="1">'[113]c2.5y2.6'!#REF!</definedName>
    <definedName name="Total_Kilometro_típico_subterraneo_11.4_kV">'[113]c2.5y2.6'!#REF!</definedName>
    <definedName name="Total_Kilometro_típico_subterraneo_34.5_kV" localSheetId="60">'[113]c2.5y2.6'!#REF!</definedName>
    <definedName name="Total_Kilometro_típico_subterraneo_34.5_kV" localSheetId="1">'[113]c2.5y2.6'!#REF!</definedName>
    <definedName name="Total_Kilometro_típico_subterraneo_34.5_kV">'[113]c2.5y2.6'!#REF!</definedName>
    <definedName name="TotalCalidad" localSheetId="60">#REF!</definedName>
    <definedName name="TotalCalidad" localSheetId="1">#REF!</definedName>
    <definedName name="TotalCalidad">#REF!</definedName>
    <definedName name="TotalCam" localSheetId="60">#REF!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60">#REF!</definedName>
    <definedName name="TotalEns" localSheetId="1">#REF!</definedName>
    <definedName name="TotalEns">#REF!</definedName>
    <definedName name="TotalEqu" localSheetId="60">#REF!</definedName>
    <definedName name="TotalEqu" localSheetId="1">#REF!</definedName>
    <definedName name="TotalEqu">#REF!</definedName>
    <definedName name="TotalImpuestosObra" localSheetId="60">#REF!</definedName>
    <definedName name="TotalImpuestosObra" localSheetId="1">#REF!</definedName>
    <definedName name="TotalImpuestosObra">#REF!</definedName>
    <definedName name="TotalNoFacturable" localSheetId="60">#REF!</definedName>
    <definedName name="TotalNoFacturable" localSheetId="1">#REF!</definedName>
    <definedName name="TotalNoFacturable">#REF!</definedName>
    <definedName name="TotalOfi" localSheetId="60">#REF!</definedName>
    <definedName name="TotalOfi" localSheetId="1">#REF!</definedName>
    <definedName name="TotalOfi">#REF!</definedName>
    <definedName name="TotalPaginaPersonal" localSheetId="60">#REF!</definedName>
    <definedName name="TotalPaginaPersonal" localSheetId="1">#REF!</definedName>
    <definedName name="TotalPaginaPersonal">#REF!</definedName>
    <definedName name="TotalPro" localSheetId="60">#REF!</definedName>
    <definedName name="TotalPro" localSheetId="1">#REF!</definedName>
    <definedName name="TotalPro">#REF!</definedName>
    <definedName name="TotalTec" localSheetId="60">#REF!</definedName>
    <definedName name="TotalTec" localSheetId="1">#REF!</definedName>
    <definedName name="TotalTec">#REF!</definedName>
    <definedName name="TotalTram" localSheetId="60">#REF!</definedName>
    <definedName name="TotalTram" localSheetId="1">#REF!</definedName>
    <definedName name="TotalTram">#REF!</definedName>
    <definedName name="TotalVia" localSheetId="60">#REF!</definedName>
    <definedName name="TotalVia" localSheetId="1">#REF!</definedName>
    <definedName name="TotalVia">#REF!</definedName>
    <definedName name="TOTSHE1" localSheetId="60">#REF!</definedName>
    <definedName name="TOTSHE1" localSheetId="1">#REF!</definedName>
    <definedName name="TOTSHE1">#REF!</definedName>
    <definedName name="TOTSHE10" localSheetId="60">#REF!</definedName>
    <definedName name="TOTSHE10" localSheetId="1">#REF!</definedName>
    <definedName name="TOTSHE10">#REF!</definedName>
    <definedName name="TOTSHE11" localSheetId="60">#REF!</definedName>
    <definedName name="TOTSHE11" localSheetId="1">#REF!</definedName>
    <definedName name="TOTSHE11">#REF!</definedName>
    <definedName name="TOTSHE12" localSheetId="60">#REF!</definedName>
    <definedName name="TOTSHE12" localSheetId="1">#REF!</definedName>
    <definedName name="TOTSHE12">#REF!</definedName>
    <definedName name="TOTSHE13" localSheetId="60">#REF!</definedName>
    <definedName name="TOTSHE13" localSheetId="1">#REF!</definedName>
    <definedName name="TOTSHE13">#REF!</definedName>
    <definedName name="TOTSHE14" localSheetId="60">#REF!</definedName>
    <definedName name="TOTSHE14" localSheetId="1">#REF!</definedName>
    <definedName name="TOTSHE14">#REF!</definedName>
    <definedName name="TOTSHE15" localSheetId="60">#REF!</definedName>
    <definedName name="TOTSHE15" localSheetId="1">#REF!</definedName>
    <definedName name="TOTSHE15">#REF!</definedName>
    <definedName name="TOTSHE16" localSheetId="60">#REF!</definedName>
    <definedName name="TOTSHE16" localSheetId="1">#REF!</definedName>
    <definedName name="TOTSHE16">#REF!</definedName>
    <definedName name="TOTSHE17" localSheetId="60">#REF!</definedName>
    <definedName name="TOTSHE17" localSheetId="1">#REF!</definedName>
    <definedName name="TOTSHE17">#REF!</definedName>
    <definedName name="TOTSHE18" localSheetId="60">#REF!</definedName>
    <definedName name="TOTSHE18" localSheetId="1">#REF!</definedName>
    <definedName name="TOTSHE18">#REF!</definedName>
    <definedName name="TOTSHE19" localSheetId="60">#REF!</definedName>
    <definedName name="TOTSHE19" localSheetId="1">#REF!</definedName>
    <definedName name="TOTSHE19">#REF!</definedName>
    <definedName name="TOTSHE2" localSheetId="60">#REF!</definedName>
    <definedName name="TOTSHE2" localSheetId="1">#REF!</definedName>
    <definedName name="TOTSHE2">#REF!</definedName>
    <definedName name="TOTSHE20" localSheetId="60">#REF!</definedName>
    <definedName name="TOTSHE20" localSheetId="1">#REF!</definedName>
    <definedName name="TOTSHE20">#REF!</definedName>
    <definedName name="TOTSHE21" localSheetId="60">#REF!</definedName>
    <definedName name="TOTSHE21" localSheetId="1">#REF!</definedName>
    <definedName name="TOTSHE21">#REF!</definedName>
    <definedName name="TOTSHE22" localSheetId="60">#REF!</definedName>
    <definedName name="TOTSHE22" localSheetId="1">#REF!</definedName>
    <definedName name="TOTSHE22">#REF!</definedName>
    <definedName name="TOTSHE23" localSheetId="60">#REF!</definedName>
    <definedName name="TOTSHE23" localSheetId="1">#REF!</definedName>
    <definedName name="TOTSHE23">#REF!</definedName>
    <definedName name="TOTSHE24" localSheetId="60">#REF!</definedName>
    <definedName name="TOTSHE24" localSheetId="1">#REF!</definedName>
    <definedName name="TOTSHE24">#REF!</definedName>
    <definedName name="TOTSHE25" localSheetId="60">#REF!</definedName>
    <definedName name="TOTSHE25" localSheetId="1">#REF!</definedName>
    <definedName name="TOTSHE25">#REF!</definedName>
    <definedName name="TOTSHE26" localSheetId="60">#REF!</definedName>
    <definedName name="TOTSHE26" localSheetId="1">#REF!</definedName>
    <definedName name="TOTSHE26">#REF!</definedName>
    <definedName name="TOTSHE3" localSheetId="60">#REF!</definedName>
    <definedName name="TOTSHE3" localSheetId="1">#REF!</definedName>
    <definedName name="TOTSHE3">#REF!</definedName>
    <definedName name="TOTSHE4" localSheetId="60">#REF!</definedName>
    <definedName name="TOTSHE4" localSheetId="1">#REF!</definedName>
    <definedName name="TOTSHE4">#REF!</definedName>
    <definedName name="TOTSHE5" localSheetId="60">#REF!</definedName>
    <definedName name="TOTSHE5" localSheetId="1">#REF!</definedName>
    <definedName name="TOTSHE5">#REF!</definedName>
    <definedName name="TOTSHE6" localSheetId="60">#REF!</definedName>
    <definedName name="TOTSHE6" localSheetId="1">#REF!</definedName>
    <definedName name="TOTSHE6">#REF!</definedName>
    <definedName name="TOTSHE7" localSheetId="60">#REF!</definedName>
    <definedName name="TOTSHE7" localSheetId="1">#REF!</definedName>
    <definedName name="TOTSHE7">#REF!</definedName>
    <definedName name="TOTSHE8" localSheetId="60">#REF!</definedName>
    <definedName name="TOTSHE8" localSheetId="1">#REF!</definedName>
    <definedName name="TOTSHE8">#REF!</definedName>
    <definedName name="TOTSHE9" localSheetId="60">#REF!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60">#REF!</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60">#REF!</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60">[68]PRESUPUESTO!#REF!</definedName>
    <definedName name="TTA" localSheetId="1">[68]PRESUPUESTO!#REF!</definedName>
    <definedName name="TTA">[68]PRESUPUESTO!#REF!</definedName>
    <definedName name="TTB" localSheetId="60">[68]PRESUPUESTO!#REF!</definedName>
    <definedName name="TTB" localSheetId="1">[68]PRESUPUESTO!#REF!</definedName>
    <definedName name="TTB">[68]PRESUPUESTO!#REF!</definedName>
    <definedName name="TTC" localSheetId="60">[68]PRESUPUESTO!#REF!</definedName>
    <definedName name="TTC" localSheetId="1">[68]PRESUPUESTO!#REF!</definedName>
    <definedName name="TTC">[68]PRESUPUESTO!#REF!</definedName>
    <definedName name="TtCD" localSheetId="32">#REF!</definedName>
    <definedName name="TtCD" localSheetId="33">#REF!</definedName>
    <definedName name="TtCD" localSheetId="31">#REF!</definedName>
    <definedName name="TtCD" localSheetId="30">#REF!</definedName>
    <definedName name="TtCD" localSheetId="44">#REF!</definedName>
    <definedName name="TtCD" localSheetId="50">#REF!</definedName>
    <definedName name="TtCD" localSheetId="55">#REF!</definedName>
    <definedName name="TtCD" localSheetId="60">#REF!</definedName>
    <definedName name="TTE" localSheetId="60">[68]PRESUPUESTO!#REF!</definedName>
    <definedName name="TTE" localSheetId="1">[68]PRESUPUESTO!#REF!</definedName>
    <definedName name="TTE">[68]PRESUPUESTO!#REF!</definedName>
    <definedName name="TTL" localSheetId="60">[68]PRESUPUESTO!#REF!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60">#REF!</definedName>
    <definedName name="TUBERIAS" localSheetId="1">#REF!</definedName>
    <definedName name="TUBERIAS">#REF!</definedName>
    <definedName name="TUBO" localSheetId="60">#REF!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32">#REF!</definedName>
    <definedName name="U" localSheetId="33">#REF!</definedName>
    <definedName name="U" localSheetId="31">#REF!</definedName>
    <definedName name="U" localSheetId="30">#REF!</definedName>
    <definedName name="U" localSheetId="44">#REF!</definedName>
    <definedName name="U" localSheetId="50">#REF!</definedName>
    <definedName name="U" localSheetId="55">#REF!</definedName>
    <definedName name="U" localSheetId="60">#REF!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32">#REF!</definedName>
    <definedName name="Ubicación" localSheetId="33">#REF!</definedName>
    <definedName name="Ubicación" localSheetId="31">#REF!</definedName>
    <definedName name="Ubicación" localSheetId="30">#REF!</definedName>
    <definedName name="Ubicación" localSheetId="44">#REF!</definedName>
    <definedName name="Ubicación" localSheetId="50">#REF!</definedName>
    <definedName name="Ubicación" localSheetId="55">#REF!</definedName>
    <definedName name="Ubicación" localSheetId="60">#REF!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60">#REF!</definedName>
    <definedName name="UK" localSheetId="1">#REF!</definedName>
    <definedName name="UK">#REF!</definedName>
    <definedName name="UM" localSheetId="60">'[41]CIRCUITOS CODENSA'!#REF!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60">#REF!</definedName>
    <definedName name="UN_PRI" localSheetId="1">#REF!</definedName>
    <definedName name="UN_PRI">#REF!</definedName>
    <definedName name="Unidad" localSheetId="60">#REF!</definedName>
    <definedName name="Unidad" localSheetId="1">#REF!</definedName>
    <definedName name="Unidad">#REF!</definedName>
    <definedName name="UNIDAD1">[69]ITEMS!$C$2</definedName>
    <definedName name="UNIDAD111" localSheetId="60">[45]ITEMS!#REF!</definedName>
    <definedName name="UNIDAD111" localSheetId="1">[45]ITEMS!#REF!</definedName>
    <definedName name="UNIDAD111">[45]ITEMS!#REF!</definedName>
    <definedName name="UNIDAD112" localSheetId="60">[45]ITEMS!#REF!</definedName>
    <definedName name="UNIDAD112" localSheetId="1">[45]ITEMS!#REF!</definedName>
    <definedName name="UNIDAD112">[45]ITEMS!#REF!</definedName>
    <definedName name="UNIDAD113" localSheetId="60">[45]ITEMS!#REF!</definedName>
    <definedName name="UNIDAD113" localSheetId="1">[45]ITEMS!#REF!</definedName>
    <definedName name="UNIDAD113">[45]ITEMS!#REF!</definedName>
    <definedName name="UNIDAD114" localSheetId="60">[45]ITEMS!#REF!</definedName>
    <definedName name="UNIDAD114" localSheetId="1">[45]ITEMS!#REF!</definedName>
    <definedName name="UNIDAD114">[45]ITEMS!#REF!</definedName>
    <definedName name="UNIDAD115" localSheetId="60">[45]ITEMS!#REF!</definedName>
    <definedName name="UNIDAD115" localSheetId="1">[45]ITEMS!#REF!</definedName>
    <definedName name="UNIDAD115">[45]ITEMS!#REF!</definedName>
    <definedName name="UNIDAD116" localSheetId="60">[45]ITEMS!#REF!</definedName>
    <definedName name="UNIDAD116" localSheetId="1">[45]ITEMS!#REF!</definedName>
    <definedName name="UNIDAD116">[45]ITEMS!#REF!</definedName>
    <definedName name="UNIDAD117" localSheetId="60">[45]ITEMS!#REF!</definedName>
    <definedName name="UNIDAD117" localSheetId="1">[45]ITEMS!#REF!</definedName>
    <definedName name="UNIDAD117">[45]ITEMS!#REF!</definedName>
    <definedName name="UNIDAD118" localSheetId="60">[45]ITEMS!#REF!</definedName>
    <definedName name="UNIDAD118" localSheetId="1">[45]ITEMS!#REF!</definedName>
    <definedName name="UNIDAD118">[45]ITEMS!#REF!</definedName>
    <definedName name="UNIDAD119" localSheetId="60">[45]ITEMS!#REF!</definedName>
    <definedName name="UNIDAD119" localSheetId="1">[45]ITEMS!#REF!</definedName>
    <definedName name="UNIDAD119">[45]ITEMS!#REF!</definedName>
    <definedName name="UNIDAD120" localSheetId="60">[45]ITEMS!#REF!</definedName>
    <definedName name="UNIDAD120" localSheetId="1">[45]ITEMS!#REF!</definedName>
    <definedName name="UNIDAD120">[45]ITEMS!#REF!</definedName>
    <definedName name="UNIDAD121" localSheetId="60">[45]ITEMS!#REF!</definedName>
    <definedName name="UNIDAD121" localSheetId="1">[45]ITEMS!#REF!</definedName>
    <definedName name="UNIDAD121">[45]ITEMS!#REF!</definedName>
    <definedName name="UNIDAD122" localSheetId="60">[45]ITEMS!#REF!</definedName>
    <definedName name="UNIDAD122" localSheetId="1">[45]ITEMS!#REF!</definedName>
    <definedName name="UNIDAD122">[45]ITEMS!#REF!</definedName>
    <definedName name="UNIDAD123" localSheetId="60">[45]ITEMS!#REF!</definedName>
    <definedName name="UNIDAD123" localSheetId="1">[45]ITEMS!#REF!</definedName>
    <definedName name="UNIDAD123">[45]ITEMS!#REF!</definedName>
    <definedName name="UNIDAD124" localSheetId="60">[45]ITEMS!#REF!</definedName>
    <definedName name="UNIDAD124" localSheetId="1">[45]ITEMS!#REF!</definedName>
    <definedName name="UNIDAD124">[45]ITEMS!#REF!</definedName>
    <definedName name="UNIDAD125" localSheetId="60">[45]ITEMS!#REF!</definedName>
    <definedName name="UNIDAD125" localSheetId="1">[45]ITEMS!#REF!</definedName>
    <definedName name="UNIDAD125">[45]ITEMS!#REF!</definedName>
    <definedName name="UNIDAD126" localSheetId="60">[45]ITEMS!#REF!</definedName>
    <definedName name="UNIDAD126" localSheetId="1">[45]ITEMS!#REF!</definedName>
    <definedName name="UNIDAD126">[45]ITEMS!#REF!</definedName>
    <definedName name="UNIDAD127" localSheetId="60">[45]ITEMS!#REF!</definedName>
    <definedName name="UNIDAD127" localSheetId="1">[45]ITEMS!#REF!</definedName>
    <definedName name="UNIDAD127">[45]ITEMS!#REF!</definedName>
    <definedName name="UNIDAD128" localSheetId="60">[45]ITEMS!#REF!</definedName>
    <definedName name="UNIDAD128" localSheetId="1">[45]ITEMS!#REF!</definedName>
    <definedName name="UNIDAD128">[45]ITEMS!#REF!</definedName>
    <definedName name="UNIDAD129" localSheetId="60">[45]ITEMS!#REF!</definedName>
    <definedName name="UNIDAD129" localSheetId="1">[45]ITEMS!#REF!</definedName>
    <definedName name="UNIDAD129">[45]ITEMS!#REF!</definedName>
    <definedName name="UNIDAD130" localSheetId="60">[45]ITEMS!#REF!</definedName>
    <definedName name="UNIDAD130" localSheetId="1">[45]ITEMS!#REF!</definedName>
    <definedName name="UNIDAD130">[45]ITEMS!#REF!</definedName>
    <definedName name="UNIDAD131" localSheetId="60">[45]ITEMS!#REF!</definedName>
    <definedName name="UNIDAD131" localSheetId="1">[45]ITEMS!#REF!</definedName>
    <definedName name="UNIDAD131">[45]ITEMS!#REF!</definedName>
    <definedName name="UNIDAD132" localSheetId="60">[45]ITEMS!#REF!</definedName>
    <definedName name="UNIDAD132" localSheetId="1">[45]ITEMS!#REF!</definedName>
    <definedName name="UNIDAD132">[45]ITEMS!#REF!</definedName>
    <definedName name="UNIDAD133" localSheetId="60">[45]ITEMS!#REF!</definedName>
    <definedName name="UNIDAD133" localSheetId="1">[45]ITEMS!#REF!</definedName>
    <definedName name="UNIDAD133">[45]ITEMS!#REF!</definedName>
    <definedName name="UNIDAD134" localSheetId="60">[45]ITEMS!#REF!</definedName>
    <definedName name="UNIDAD134" localSheetId="1">[45]ITEMS!#REF!</definedName>
    <definedName name="UNIDAD134">[45]ITEMS!#REF!</definedName>
    <definedName name="UNIDAD135" localSheetId="60">[45]ITEMS!#REF!</definedName>
    <definedName name="UNIDAD135" localSheetId="1">[45]ITEMS!#REF!</definedName>
    <definedName name="UNIDAD135">[45]ITEMS!#REF!</definedName>
    <definedName name="UNIDAD136" localSheetId="60">[45]ITEMS!#REF!</definedName>
    <definedName name="UNIDAD136" localSheetId="1">[45]ITEMS!#REF!</definedName>
    <definedName name="UNIDAD136">[45]ITEMS!#REF!</definedName>
    <definedName name="UNIDAD137" localSheetId="60">[45]ITEMS!#REF!</definedName>
    <definedName name="UNIDAD137" localSheetId="1">[45]ITEMS!#REF!</definedName>
    <definedName name="UNIDAD137">[45]ITEMS!#REF!</definedName>
    <definedName name="UNIDAD138" localSheetId="60">[45]ITEMS!#REF!</definedName>
    <definedName name="UNIDAD138" localSheetId="1">[45]ITEMS!#REF!</definedName>
    <definedName name="UNIDAD138">[45]ITEMS!#REF!</definedName>
    <definedName name="UNIDAD139" localSheetId="60">[45]ITEMS!#REF!</definedName>
    <definedName name="UNIDAD139" localSheetId="1">[45]ITEMS!#REF!</definedName>
    <definedName name="UNIDAD139">[45]ITEMS!#REF!</definedName>
    <definedName name="UNIDAD140" localSheetId="60">[45]ITEMS!#REF!</definedName>
    <definedName name="UNIDAD140" localSheetId="1">[45]ITEMS!#REF!</definedName>
    <definedName name="UNIDAD140">[45]ITEMS!#REF!</definedName>
    <definedName name="UNIDAD141" localSheetId="60">[45]ITEMS!#REF!</definedName>
    <definedName name="UNIDAD141" localSheetId="1">[45]ITEMS!#REF!</definedName>
    <definedName name="UNIDAD141">[45]ITEMS!#REF!</definedName>
    <definedName name="UNIDAD142" localSheetId="60">[45]ITEMS!#REF!</definedName>
    <definedName name="UNIDAD142" localSheetId="1">[45]ITEMS!#REF!</definedName>
    <definedName name="UNIDAD142">[45]ITEMS!#REF!</definedName>
    <definedName name="UNIDAD143" localSheetId="60">[45]ITEMS!#REF!</definedName>
    <definedName name="UNIDAD143" localSheetId="1">[45]ITEMS!#REF!</definedName>
    <definedName name="UNIDAD143">[45]ITEMS!#REF!</definedName>
    <definedName name="UNIDAD144" localSheetId="60">[45]ITEMS!#REF!</definedName>
    <definedName name="UNIDAD144" localSheetId="1">[45]ITEMS!#REF!</definedName>
    <definedName name="UNIDAD144">[45]ITEMS!#REF!</definedName>
    <definedName name="UNIDAD145" localSheetId="60">[45]ITEMS!#REF!</definedName>
    <definedName name="UNIDAD145" localSheetId="1">[45]ITEMS!#REF!</definedName>
    <definedName name="UNIDAD145">[45]ITEMS!#REF!</definedName>
    <definedName name="UNIDAD146" localSheetId="60">[45]ITEMS!#REF!</definedName>
    <definedName name="UNIDAD146" localSheetId="1">[45]ITEMS!#REF!</definedName>
    <definedName name="UNIDAD146">[45]ITEMS!#REF!</definedName>
    <definedName name="UNIDAD147" localSheetId="60">[45]ITEMS!#REF!</definedName>
    <definedName name="UNIDAD147" localSheetId="1">[45]ITEMS!#REF!</definedName>
    <definedName name="UNIDAD147">[45]ITEMS!#REF!</definedName>
    <definedName name="UNIDAD148" localSheetId="60">[45]ITEMS!#REF!</definedName>
    <definedName name="UNIDAD148" localSheetId="1">[45]ITEMS!#REF!</definedName>
    <definedName name="UNIDAD148">[45]ITEMS!#REF!</definedName>
    <definedName name="UNIDAD149" localSheetId="60">[45]ITEMS!#REF!</definedName>
    <definedName name="UNIDAD149" localSheetId="1">[45]ITEMS!#REF!</definedName>
    <definedName name="UNIDAD149">[45]ITEMS!#REF!</definedName>
    <definedName name="UNIDAD150" localSheetId="60">[45]ITEMS!#REF!</definedName>
    <definedName name="UNIDAD150" localSheetId="1">[45]ITEMS!#REF!</definedName>
    <definedName name="UNIDAD150">[45]ITEMS!#REF!</definedName>
    <definedName name="UNIDAD151" localSheetId="60">[45]ITEMS!#REF!</definedName>
    <definedName name="UNIDAD151" localSheetId="1">[45]ITEMS!#REF!</definedName>
    <definedName name="UNIDAD151">[45]ITEMS!#REF!</definedName>
    <definedName name="UNIDAD152" localSheetId="60">[45]ITEMS!#REF!</definedName>
    <definedName name="UNIDAD152" localSheetId="1">[45]ITEMS!#REF!</definedName>
    <definedName name="UNIDAD152">[45]ITEMS!#REF!</definedName>
    <definedName name="UNIDAD153" localSheetId="60">[45]ITEMS!#REF!</definedName>
    <definedName name="UNIDAD153" localSheetId="1">[45]ITEMS!#REF!</definedName>
    <definedName name="UNIDAD153">[45]ITEMS!#REF!</definedName>
    <definedName name="UNIDAD154" localSheetId="60">[45]ITEMS!#REF!</definedName>
    <definedName name="UNIDAD154" localSheetId="1">[45]ITEMS!#REF!</definedName>
    <definedName name="UNIDAD154">[45]ITEMS!#REF!</definedName>
    <definedName name="UNIDAD155" localSheetId="60">[45]ITEMS!#REF!</definedName>
    <definedName name="UNIDAD155" localSheetId="1">[45]ITEMS!#REF!</definedName>
    <definedName name="UNIDAD155">[45]ITEMS!#REF!</definedName>
    <definedName name="UNIDAD156" localSheetId="60">[45]ITEMS!#REF!</definedName>
    <definedName name="UNIDAD156" localSheetId="1">[45]ITEMS!#REF!</definedName>
    <definedName name="UNIDAD156">[45]ITEMS!#REF!</definedName>
    <definedName name="UNIDAD157" localSheetId="60">[45]ITEMS!#REF!</definedName>
    <definedName name="UNIDAD157" localSheetId="1">[45]ITEMS!#REF!</definedName>
    <definedName name="UNIDAD157">[45]ITEMS!#REF!</definedName>
    <definedName name="UNIDAD158" localSheetId="60">[45]ITEMS!#REF!</definedName>
    <definedName name="UNIDAD158" localSheetId="1">[45]ITEMS!#REF!</definedName>
    <definedName name="UNIDAD158">[45]ITEMS!#REF!</definedName>
    <definedName name="UNIDAD159" localSheetId="60">[45]ITEMS!#REF!</definedName>
    <definedName name="UNIDAD159" localSheetId="1">[45]ITEMS!#REF!</definedName>
    <definedName name="UNIDAD159">[45]ITEMS!#REF!</definedName>
    <definedName name="UNIDAD160" localSheetId="60">[45]ITEMS!#REF!</definedName>
    <definedName name="UNIDAD160" localSheetId="1">[45]ITEMS!#REF!</definedName>
    <definedName name="UNIDAD160">[45]ITEMS!#REF!</definedName>
    <definedName name="UNIDAD161" localSheetId="60">[45]ITEMS!#REF!</definedName>
    <definedName name="UNIDAD161" localSheetId="1">[45]ITEMS!#REF!</definedName>
    <definedName name="UNIDAD161">[45]ITEMS!#REF!</definedName>
    <definedName name="UNIDAD162" localSheetId="60">[45]ITEMS!#REF!</definedName>
    <definedName name="UNIDAD162" localSheetId="1">[45]ITEMS!#REF!</definedName>
    <definedName name="UNIDAD162">[45]ITEMS!#REF!</definedName>
    <definedName name="UNIDAD163" localSheetId="60">[45]ITEMS!#REF!</definedName>
    <definedName name="UNIDAD163" localSheetId="1">[45]ITEMS!#REF!</definedName>
    <definedName name="UNIDAD163">[45]ITEMS!#REF!</definedName>
    <definedName name="UNIDAD164" localSheetId="60">[45]ITEMS!#REF!</definedName>
    <definedName name="UNIDAD164" localSheetId="1">[45]ITEMS!#REF!</definedName>
    <definedName name="UNIDAD164">[45]ITEMS!#REF!</definedName>
    <definedName name="UNIDAD165" localSheetId="60">[45]ITEMS!#REF!</definedName>
    <definedName name="UNIDAD165" localSheetId="1">[45]ITEMS!#REF!</definedName>
    <definedName name="UNIDAD165">[45]ITEMS!#REF!</definedName>
    <definedName name="UNIDAD166" localSheetId="60">[45]ITEMS!#REF!</definedName>
    <definedName name="UNIDAD166" localSheetId="1">[45]ITEMS!#REF!</definedName>
    <definedName name="UNIDAD166">[45]ITEMS!#REF!</definedName>
    <definedName name="UNIDAD167" localSheetId="60">[45]ITEMS!#REF!</definedName>
    <definedName name="UNIDAD167" localSheetId="1">[45]ITEMS!#REF!</definedName>
    <definedName name="UNIDAD167">[45]ITEMS!#REF!</definedName>
    <definedName name="UNIDAD168" localSheetId="60">[45]ITEMS!#REF!</definedName>
    <definedName name="UNIDAD168" localSheetId="1">[45]ITEMS!#REF!</definedName>
    <definedName name="UNIDAD168">[45]ITEMS!#REF!</definedName>
    <definedName name="UNIDAD169" localSheetId="60">[45]ITEMS!#REF!</definedName>
    <definedName name="UNIDAD169" localSheetId="1">[45]ITEMS!#REF!</definedName>
    <definedName name="UNIDAD169">[45]ITEMS!#REF!</definedName>
    <definedName name="UNIDAD170" localSheetId="60">[45]ITEMS!#REF!</definedName>
    <definedName name="UNIDAD170" localSheetId="1">[45]ITEMS!#REF!</definedName>
    <definedName name="UNIDAD170">[45]ITEMS!#REF!</definedName>
    <definedName name="UNIDAD171" localSheetId="60">[45]ITEMS!#REF!</definedName>
    <definedName name="UNIDAD171" localSheetId="1">[45]ITEMS!#REF!</definedName>
    <definedName name="UNIDAD171">[45]ITEMS!#REF!</definedName>
    <definedName name="UNIDAD172" localSheetId="60">[45]ITEMS!#REF!</definedName>
    <definedName name="UNIDAD172" localSheetId="1">[45]ITEMS!#REF!</definedName>
    <definedName name="UNIDAD172">[45]ITEMS!#REF!</definedName>
    <definedName name="UNIDAD173" localSheetId="60">[45]ITEMS!#REF!</definedName>
    <definedName name="UNIDAD173" localSheetId="1">[45]ITEMS!#REF!</definedName>
    <definedName name="UNIDAD173">[45]ITEMS!#REF!</definedName>
    <definedName name="UNIDAD174" localSheetId="60">[45]ITEMS!#REF!</definedName>
    <definedName name="UNIDAD174" localSheetId="1">[45]ITEMS!#REF!</definedName>
    <definedName name="UNIDAD174">[45]ITEMS!#REF!</definedName>
    <definedName name="UNIDAD175" localSheetId="60">[45]ITEMS!#REF!</definedName>
    <definedName name="UNIDAD175" localSheetId="1">[45]ITEMS!#REF!</definedName>
    <definedName name="UNIDAD175">[45]ITEMS!#REF!</definedName>
    <definedName name="UNIDAD176" localSheetId="60">[45]ITEMS!#REF!</definedName>
    <definedName name="UNIDAD176" localSheetId="1">[45]ITEMS!#REF!</definedName>
    <definedName name="UNIDAD176">[45]ITEMS!#REF!</definedName>
    <definedName name="UNIDAD177" localSheetId="60">[45]ITEMS!#REF!</definedName>
    <definedName name="UNIDAD177" localSheetId="1">[45]ITEMS!#REF!</definedName>
    <definedName name="UNIDAD177">[45]ITEMS!#REF!</definedName>
    <definedName name="UNIDAD178" localSheetId="60">[45]ITEMS!#REF!</definedName>
    <definedName name="UNIDAD178" localSheetId="1">[45]ITEMS!#REF!</definedName>
    <definedName name="UNIDAD178">[45]ITEMS!#REF!</definedName>
    <definedName name="UNIDAD179" localSheetId="60">[45]ITEMS!#REF!</definedName>
    <definedName name="UNIDAD179" localSheetId="1">[45]ITEMS!#REF!</definedName>
    <definedName name="UNIDAD179">[45]ITEMS!#REF!</definedName>
    <definedName name="UNIDAD180" localSheetId="60">[45]ITEMS!#REF!</definedName>
    <definedName name="UNIDAD180" localSheetId="1">[45]ITEMS!#REF!</definedName>
    <definedName name="UNIDAD180">[45]ITEMS!#REF!</definedName>
    <definedName name="UNIDAD181" localSheetId="60">[45]ITEMS!#REF!</definedName>
    <definedName name="UNIDAD181" localSheetId="1">[45]ITEMS!#REF!</definedName>
    <definedName name="UNIDAD181">[45]ITEMS!#REF!</definedName>
    <definedName name="UNIDAD182" localSheetId="60">[45]ITEMS!#REF!</definedName>
    <definedName name="UNIDAD182" localSheetId="1">[45]ITEMS!#REF!</definedName>
    <definedName name="UNIDAD182">[45]ITEMS!#REF!</definedName>
    <definedName name="UNIDAD183" localSheetId="60">[45]ITEMS!#REF!</definedName>
    <definedName name="UNIDAD183" localSheetId="1">[45]ITEMS!#REF!</definedName>
    <definedName name="UNIDAD183">[45]ITEMS!#REF!</definedName>
    <definedName name="UNIDAD184" localSheetId="60">[45]ITEMS!#REF!</definedName>
    <definedName name="UNIDAD184" localSheetId="1">[45]ITEMS!#REF!</definedName>
    <definedName name="UNIDAD184">[45]ITEMS!#REF!</definedName>
    <definedName name="UNIDAD185" localSheetId="60">[45]ITEMS!#REF!</definedName>
    <definedName name="UNIDAD185" localSheetId="1">[45]ITEMS!#REF!</definedName>
    <definedName name="UNIDAD185">[45]ITEMS!#REF!</definedName>
    <definedName name="UNIDAD186" localSheetId="60">[45]ITEMS!#REF!</definedName>
    <definedName name="UNIDAD186" localSheetId="1">[45]ITEMS!#REF!</definedName>
    <definedName name="UNIDAD186">[45]ITEMS!#REF!</definedName>
    <definedName name="UNIDAD187" localSheetId="60">[45]ITEMS!#REF!</definedName>
    <definedName name="UNIDAD187" localSheetId="1">[45]ITEMS!#REF!</definedName>
    <definedName name="UNIDAD187">[45]ITEMS!#REF!</definedName>
    <definedName name="UNIDAD188" localSheetId="60">[45]ITEMS!#REF!</definedName>
    <definedName name="UNIDAD188" localSheetId="1">[45]ITEMS!#REF!</definedName>
    <definedName name="UNIDAD188">[45]ITEMS!#REF!</definedName>
    <definedName name="UNIDAD189" localSheetId="60">[45]ITEMS!#REF!</definedName>
    <definedName name="UNIDAD189" localSheetId="1">[45]ITEMS!#REF!</definedName>
    <definedName name="UNIDAD189">[45]ITEMS!#REF!</definedName>
    <definedName name="UNIDAD190" localSheetId="60">[45]ITEMS!#REF!</definedName>
    <definedName name="UNIDAD190" localSheetId="1">[45]ITEMS!#REF!</definedName>
    <definedName name="UNIDAD190">[45]ITEMS!#REF!</definedName>
    <definedName name="UNIDAD191" localSheetId="60">[45]ITEMS!#REF!</definedName>
    <definedName name="UNIDAD191" localSheetId="1">[45]ITEMS!#REF!</definedName>
    <definedName name="UNIDAD191">[45]ITEMS!#REF!</definedName>
    <definedName name="UNIDAD192" localSheetId="60">[45]ITEMS!#REF!</definedName>
    <definedName name="UNIDAD192" localSheetId="1">[45]ITEMS!#REF!</definedName>
    <definedName name="UNIDAD192">[45]ITEMS!#REF!</definedName>
    <definedName name="UNIDAD193" localSheetId="60">[45]ITEMS!#REF!</definedName>
    <definedName name="UNIDAD193" localSheetId="1">[45]ITEMS!#REF!</definedName>
    <definedName name="UNIDAD193">[45]ITEMS!#REF!</definedName>
    <definedName name="UNIDAD194" localSheetId="60">[45]ITEMS!#REF!</definedName>
    <definedName name="UNIDAD194" localSheetId="1">[45]ITEMS!#REF!</definedName>
    <definedName name="UNIDAD194">[45]ITEMS!#REF!</definedName>
    <definedName name="UNIDAD195" localSheetId="60">[45]ITEMS!#REF!</definedName>
    <definedName name="UNIDAD195" localSheetId="1">[45]ITEMS!#REF!</definedName>
    <definedName name="UNIDAD195">[45]ITEMS!#REF!</definedName>
    <definedName name="UNIDAD196" localSheetId="60">[45]ITEMS!#REF!</definedName>
    <definedName name="UNIDAD196" localSheetId="1">[45]ITEMS!#REF!</definedName>
    <definedName name="UNIDAD196">[45]ITEMS!#REF!</definedName>
    <definedName name="UNIDAD197" localSheetId="60">[45]ITEMS!#REF!</definedName>
    <definedName name="UNIDAD197" localSheetId="1">[45]ITEMS!#REF!</definedName>
    <definedName name="UNIDAD197">[45]ITEMS!#REF!</definedName>
    <definedName name="UNIDAD198" localSheetId="60">[45]ITEMS!#REF!</definedName>
    <definedName name="UNIDAD198" localSheetId="1">[45]ITEMS!#REF!</definedName>
    <definedName name="UNIDAD198">[45]ITEMS!#REF!</definedName>
    <definedName name="UNIDAD199" localSheetId="60">[45]ITEMS!#REF!</definedName>
    <definedName name="UNIDAD199" localSheetId="1">[45]ITEMS!#REF!</definedName>
    <definedName name="UNIDAD199">[45]ITEMS!#REF!</definedName>
    <definedName name="UNIDAD200" localSheetId="60">[45]ITEMS!#REF!</definedName>
    <definedName name="UNIDAD200" localSheetId="1">[45]ITEMS!#REF!</definedName>
    <definedName name="UNIDAD200">[45]ITEMS!#REF!</definedName>
    <definedName name="UNIDAD201" localSheetId="60">[45]ITEMS!#REF!</definedName>
    <definedName name="UNIDAD201" localSheetId="1">[45]ITEMS!#REF!</definedName>
    <definedName name="UNIDAD201">[45]ITEMS!#REF!</definedName>
    <definedName name="UNIDAD202" localSheetId="60">[45]ITEMS!#REF!</definedName>
    <definedName name="UNIDAD202" localSheetId="1">[45]ITEMS!#REF!</definedName>
    <definedName name="UNIDAD202">[45]ITEMS!#REF!</definedName>
    <definedName name="UNIDAD203" localSheetId="60">[45]ITEMS!#REF!</definedName>
    <definedName name="UNIDAD203" localSheetId="1">[45]ITEMS!#REF!</definedName>
    <definedName name="UNIDAD203">[45]ITEMS!#REF!</definedName>
    <definedName name="UNIDAD204" localSheetId="60">[45]ITEMS!#REF!</definedName>
    <definedName name="UNIDAD204" localSheetId="1">[45]ITEMS!#REF!</definedName>
    <definedName name="UNIDAD204">[45]ITEMS!#REF!</definedName>
    <definedName name="UNIDAD205" localSheetId="60">[45]ITEMS!#REF!</definedName>
    <definedName name="UNIDAD205" localSheetId="1">[45]ITEMS!#REF!</definedName>
    <definedName name="UNIDAD205">[45]ITEMS!#REF!</definedName>
    <definedName name="UNIDAD206" localSheetId="60">[45]ITEMS!#REF!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32">#REF!</definedName>
    <definedName name="Unitarios" localSheetId="33">#REF!</definedName>
    <definedName name="Unitarios" localSheetId="31">#REF!</definedName>
    <definedName name="Unitarios" localSheetId="30">#REF!</definedName>
    <definedName name="Unitarios" localSheetId="44">#REF!</definedName>
    <definedName name="Unitarios" localSheetId="50">#REF!</definedName>
    <definedName name="Unitarios" localSheetId="55">#REF!</definedName>
    <definedName name="Unitarios" localSheetId="60">#REF!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60">'[41]CIRCUITOS CODENSA'!#REF!</definedName>
    <definedName name="US" localSheetId="1">'[41]CIRCUITOS CODENSA'!#REF!</definedName>
    <definedName name="US">'[41]CIRCUITOS CODENSA'!#REF!</definedName>
    <definedName name="USd" localSheetId="60">#REF!</definedName>
    <definedName name="USd" localSheetId="1">#REF!</definedName>
    <definedName name="USd">#REF!</definedName>
    <definedName name="USr" localSheetId="60">#REF!</definedName>
    <definedName name="USr" localSheetId="1">#REF!</definedName>
    <definedName name="USr">#REF!</definedName>
    <definedName name="UT" localSheetId="60">#REF!</definedName>
    <definedName name="UT" localSheetId="1">#REF!</definedName>
    <definedName name="UT">#REF!</definedName>
    <definedName name="UTIL" localSheetId="60">#REF!</definedName>
    <definedName name="UTIL" localSheetId="1">#REF!</definedName>
    <definedName name="UTIL">#REF!</definedName>
    <definedName name="Utilidad" localSheetId="60">#REF!</definedName>
    <definedName name="Utilidad" localSheetId="1">#REF!</definedName>
    <definedName name="Utilidad">#REF!</definedName>
    <definedName name="UtilidadObra" localSheetId="60">#REF!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32">#REF!</definedName>
    <definedName name="VALDES" localSheetId="33">#REF!</definedName>
    <definedName name="VALDES" localSheetId="31">#REF!</definedName>
    <definedName name="VALDES" localSheetId="30">#REF!</definedName>
    <definedName name="VALDES" localSheetId="44">#REF!</definedName>
    <definedName name="VALDES" localSheetId="50">#REF!</definedName>
    <definedName name="VALDES" localSheetId="55">#REF!</definedName>
    <definedName name="VALDES" localSheetId="60">#REF!</definedName>
    <definedName name="VALOR">[118]INF.FINANCIERA!$A$52:$D$61</definedName>
    <definedName name="valor1" localSheetId="32">#REF!</definedName>
    <definedName name="valor1" localSheetId="33">#REF!</definedName>
    <definedName name="valor1" localSheetId="31">#REF!</definedName>
    <definedName name="valor1" localSheetId="30">#REF!</definedName>
    <definedName name="valor1" localSheetId="44">#REF!</definedName>
    <definedName name="valor1" localSheetId="50">#REF!</definedName>
    <definedName name="valor1" localSheetId="55">#REF!</definedName>
    <definedName name="valor1" localSheetId="60">#REF!</definedName>
    <definedName name="valor2" localSheetId="32">#REF!</definedName>
    <definedName name="valor2" localSheetId="33">#REF!</definedName>
    <definedName name="valor2" localSheetId="31">#REF!</definedName>
    <definedName name="valor2" localSheetId="30">#REF!</definedName>
    <definedName name="valor2" localSheetId="44">#REF!</definedName>
    <definedName name="valor2" localSheetId="50">#REF!</definedName>
    <definedName name="valor2" localSheetId="55">#REF!</definedName>
    <definedName name="valor2" localSheetId="60">#REF!</definedName>
    <definedName name="VALOR3" localSheetId="32">#REF!</definedName>
    <definedName name="VALOR3" localSheetId="33">#REF!</definedName>
    <definedName name="VALOR3" localSheetId="31">#REF!</definedName>
    <definedName name="VALOR3" localSheetId="30">#REF!</definedName>
    <definedName name="VALOR3" localSheetId="44">#REF!</definedName>
    <definedName name="VALOR3" localSheetId="50">#REF!</definedName>
    <definedName name="VALOR3" localSheetId="55">#REF!</definedName>
    <definedName name="VALOR3" localSheetId="60">#REF!</definedName>
    <definedName name="Valoracion" localSheetId="60">#REF!</definedName>
    <definedName name="Valoracion" localSheetId="1">#REF!</definedName>
    <definedName name="Valoracion">#REF!</definedName>
    <definedName name="VALORACIÓN" localSheetId="60">#REF!</definedName>
    <definedName name="VALORACIÓN" localSheetId="1">#REF!</definedName>
    <definedName name="VALORACIÓN">#REF!</definedName>
    <definedName name="ValorTotConsultoria" localSheetId="60">#REF!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60">'[41]CIRCUITOS CODENSA'!#REF!</definedName>
    <definedName name="VE" localSheetId="1">'[41]CIRCUITOS CODENSA'!#REF!</definedName>
    <definedName name="VE">'[41]CIRCUITOS CODENSA'!#REF!</definedName>
    <definedName name="VEHICULOS" localSheetId="60">#REF!</definedName>
    <definedName name="VEHICULOS" localSheetId="1">#REF!</definedName>
    <definedName name="VEHICULOS">#REF!</definedName>
    <definedName name="VentaAiu" localSheetId="32">#REF!</definedName>
    <definedName name="VentaAiu" localSheetId="33">#REF!</definedName>
    <definedName name="VentaAiu" localSheetId="31">#REF!</definedName>
    <definedName name="VentaAiu" localSheetId="30">#REF!</definedName>
    <definedName name="VentaAiu" localSheetId="44">#REF!</definedName>
    <definedName name="VentaAiu" localSheetId="50">#REF!</definedName>
    <definedName name="VentaAiu" localSheetId="55">#REF!</definedName>
    <definedName name="VentaAiu" localSheetId="60">#REF!</definedName>
    <definedName name="vfbgnhyt" hidden="1">{"via1",#N/A,TRUE,"general";"via2",#N/A,TRUE,"general";"via3",#N/A,TRUE,"general"}</definedName>
    <definedName name="vfh" localSheetId="60">'[4]7422CW00'!#REF!</definedName>
    <definedName name="vfh" localSheetId="1">'[4]7422CW00'!#REF!</definedName>
    <definedName name="vfh">'[4]7422CW00'!#REF!</definedName>
    <definedName name="VFR" localSheetId="6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60">'[41]CIRCUITOS CODENSA'!#REF!</definedName>
    <definedName name="VI" localSheetId="1">'[41]CIRCUITOS CODENSA'!#REF!</definedName>
    <definedName name="VI">'[41]CIRCUITOS CODENSA'!#REF!</definedName>
    <definedName name="Viajes" localSheetId="60">#REF!</definedName>
    <definedName name="Viajes" localSheetId="1">#REF!</definedName>
    <definedName name="Viajes">#REF!</definedName>
    <definedName name="VIAS" localSheetId="60">#REF!</definedName>
    <definedName name="VIAS" localSheetId="1">#REF!</definedName>
    <definedName name="VIAS">#REF!</definedName>
    <definedName name="VIATICOS" localSheetId="60">'[1]SALARIO LEGAL'!#REF!</definedName>
    <definedName name="VIATICOS" localSheetId="1">'[1]SALARIO LEGAL'!#REF!</definedName>
    <definedName name="VIATICOS">'[1]SALARIO LEGAL'!#REF!</definedName>
    <definedName name="VIBRA">[28]INSUMOS!$D$1404</definedName>
    <definedName name="VIBRADOR" localSheetId="60">#REF!</definedName>
    <definedName name="VIBRADOR" localSheetId="1">#REF!</definedName>
    <definedName name="VIBRADOR">#REF!</definedName>
    <definedName name="VIBRO" localSheetId="60">#REF!</definedName>
    <definedName name="VIBRO" localSheetId="1">#REF!</definedName>
    <definedName name="VIBRO">#REF!</definedName>
    <definedName name="VII" localSheetId="60">#REF!</definedName>
    <definedName name="VII" localSheetId="1">#REF!</definedName>
    <definedName name="VII">#REF!</definedName>
    <definedName name="VJ" localSheetId="60">#REF!,#REF!,#REF!,#REF!,#REF!,#REF!,#REF!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60">#REF!</definedName>
    <definedName name="VOLQUETA" localSheetId="1">#REF!</definedName>
    <definedName name="VOLQUETA">#REF!</definedName>
    <definedName name="VOY" localSheetId="60">#REF!</definedName>
    <definedName name="VOY" localSheetId="1">#REF!</definedName>
    <definedName name="VOY">#REF!</definedName>
    <definedName name="VR_CON_IVA">[55]Insumos!$I1*(1+[55]Insumos!$H1)</definedName>
    <definedName name="VR_SIN_IVA">VLOOKUP([55]Insumos!$D1,[55]Auxiliares!$B$1:$G$65536,6,FALSE)</definedName>
    <definedName name="VR_TOT" localSheetId="60">IF(LG=2,IF(SCQ=0,"",SCQ/2),"")</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60">IF(ISERROR(V_U),"",V_U)</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32">#REF!</definedName>
    <definedName name="VVV" localSheetId="33">#REF!</definedName>
    <definedName name="VVV" localSheetId="31">#REF!</definedName>
    <definedName name="VVV" localSheetId="30">#REF!</definedName>
    <definedName name="VVV" localSheetId="44">#REF!</definedName>
    <definedName name="VVV" localSheetId="50">#REF!</definedName>
    <definedName name="VVV" localSheetId="55">#REF!</definedName>
    <definedName name="VVV" localSheetId="60">#REF!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60" hidden="1">#REF!</definedName>
    <definedName name="w" localSheetId="1" hidden="1">#REF!</definedName>
    <definedName name="w" hidden="1">#REF!</definedName>
    <definedName name="w2w2w" hidden="1">{"via1",#N/A,TRUE,"general";"via2",#N/A,TRUE,"general";"via3",#N/A,TRUE,"general"}</definedName>
    <definedName name="WD" localSheetId="60">#REF!</definedName>
    <definedName name="WD" localSheetId="1">#REF!</definedName>
    <definedName name="WD">#REF!</definedName>
    <definedName name="WDFSDF" localSheetId="32">'[36]Res-Accide-10'!#REF!</definedName>
    <definedName name="WDFSDF" localSheetId="33">'[36]Res-Accide-10'!#REF!</definedName>
    <definedName name="WDFSDF" localSheetId="31">'[36]Res-Accide-10'!#REF!</definedName>
    <definedName name="WDFSDF" localSheetId="30">'[36]Res-Accide-10'!#REF!</definedName>
    <definedName name="WDFSDF" localSheetId="44">'[36]Res-Accide-10'!#REF!</definedName>
    <definedName name="WDFSDF" localSheetId="50">'[36]Res-Accide-10'!#REF!</definedName>
    <definedName name="WDFSDF" localSheetId="55">'[36]Res-Accide-10'!#REF!</definedName>
    <definedName name="WDFSDF" localSheetId="60">'[36]Res-Accide-10'!#REF!</definedName>
    <definedName name="WEFWE" localSheetId="32">'[36]Res-Accide-10'!#REF!</definedName>
    <definedName name="WEFWE" localSheetId="33">'[36]Res-Accide-10'!#REF!</definedName>
    <definedName name="WEFWE" localSheetId="31">'[36]Res-Accide-10'!#REF!</definedName>
    <definedName name="WEFWE" localSheetId="30">'[36]Res-Accide-10'!#REF!</definedName>
    <definedName name="WEFWE" localSheetId="44">'[36]Res-Accide-10'!#REF!</definedName>
    <definedName name="WEFWE" localSheetId="50">'[36]Res-Accide-10'!#REF!</definedName>
    <definedName name="WEFWE" localSheetId="55">'[36]Res-Accide-10'!#REF!</definedName>
    <definedName name="WEFWE" localSheetId="60">'[36]Res-Accide-10'!#REF!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32">'[36]Res-Accide-10'!#REF!</definedName>
    <definedName name="WILSON" localSheetId="33">'[36]Res-Accide-10'!#REF!</definedName>
    <definedName name="WILSON" localSheetId="31">'[36]Res-Accide-10'!#REF!</definedName>
    <definedName name="WILSON" localSheetId="30">'[36]Res-Accide-10'!#REF!</definedName>
    <definedName name="WILSON" localSheetId="44">'[36]Res-Accide-10'!#REF!</definedName>
    <definedName name="WILSON" localSheetId="50">'[36]Res-Accide-10'!#REF!</definedName>
    <definedName name="WILSON" localSheetId="55">'[36]Res-Accide-10'!#REF!</definedName>
    <definedName name="WILSON" localSheetId="60">'[36]Res-Accide-10'!#REF!</definedName>
    <definedName name="WorksheetSubTotal" localSheetId="60">#REF!</definedName>
    <definedName name="WorksheetSubTotal" localSheetId="1">#REF!</definedName>
    <definedName name="WorksheetSubTotal">#REF!</definedName>
    <definedName name="WorksheetTotal" localSheetId="60">#REF!</definedName>
    <definedName name="WorksheetTotal" localSheetId="1">#REF!</definedName>
    <definedName name="WorksheetTotal">#REF!</definedName>
    <definedName name="WQ" localSheetId="60">#REF!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60">'[81]COSTOS OFICINA'!#REF!</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60">#REF!</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60">#REF!</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60">#REF!</definedName>
    <definedName name="x" localSheetId="1">#REF!</definedName>
    <definedName name="x">#REF!</definedName>
    <definedName name="xcbvbs" hidden="1">{"TAB1",#N/A,TRUE,"GENERAL";"TAB2",#N/A,TRUE,"GENERAL";"TAB3",#N/A,TRUE,"GENERAL";"TAB4",#N/A,TRUE,"GENERAL";"TAB5",#N/A,TRUE,"GENERAL"}</definedName>
    <definedName name="XD" localSheetId="60">#REF!</definedName>
    <definedName name="XD" localSheetId="1">#REF!</definedName>
    <definedName name="XD">#REF!</definedName>
    <definedName name="XMesCalidades" localSheetId="60">#REF!</definedName>
    <definedName name="XMesCalidades" localSheetId="1">#REF!</definedName>
    <definedName name="XMesCalidades">#REF!</definedName>
    <definedName name="XMesNoFacturables" localSheetId="60">#REF!</definedName>
    <definedName name="XMesNoFacturables" localSheetId="1">#REF!</definedName>
    <definedName name="XMesNoFacturables">#REF!</definedName>
    <definedName name="XMesPersonalPromedio" localSheetId="60">#REF!</definedName>
    <definedName name="XMesPersonalPromedio" localSheetId="1">#REF!</definedName>
    <definedName name="XMesPersonalPromedio">#REF!</definedName>
    <definedName name="XMesProfesionales" localSheetId="60">#REF!</definedName>
    <definedName name="XMesProfesionales" localSheetId="1">#REF!</definedName>
    <definedName name="XMesProfesionales">#REF!</definedName>
    <definedName name="XMesTecnicos" localSheetId="60">#REF!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18">#REF!</definedName>
    <definedName name="XX" localSheetId="32">#REF!</definedName>
    <definedName name="XX" localSheetId="33">#REF!</definedName>
    <definedName name="XX" localSheetId="31">#REF!</definedName>
    <definedName name="XX" localSheetId="30">#REF!</definedName>
    <definedName name="XX" localSheetId="44">#REF!</definedName>
    <definedName name="XX" localSheetId="50">#REF!</definedName>
    <definedName name="XX" localSheetId="54">#REF!</definedName>
    <definedName name="XX" localSheetId="55">#REF!</definedName>
    <definedName name="XX" localSheetId="60">#REF!</definedName>
    <definedName name="XX" localSheetId="62">#REF!</definedName>
    <definedName name="XX" localSheetId="63">#REF!</definedName>
    <definedName name="XX" localSheetId="66">#REF!</definedName>
    <definedName name="XX" localSheetId="82">#REF!</definedName>
    <definedName name="xxfg" hidden="1">{"via1",#N/A,TRUE,"general";"via2",#N/A,TRUE,"general";"via3",#N/A,TRUE,"general"}</definedName>
    <definedName name="xxx" localSheetId="60">#REF!</definedName>
    <definedName name="xxx" localSheetId="1">#REF!</definedName>
    <definedName name="xxx">#REF!</definedName>
    <definedName name="XXXX" localSheetId="60" hidden="1">#REF!</definedName>
    <definedName name="XXXX" localSheetId="1" hidden="1">#REF!</definedName>
    <definedName name="XXXX" hidden="1">#REF!</definedName>
    <definedName name="xxxxx" localSheetId="32">[119]!absc</definedName>
    <definedName name="xxxxx" localSheetId="33">[119]!absc</definedName>
    <definedName name="xxxxx" localSheetId="31">[119]!absc</definedName>
    <definedName name="xxxxx" localSheetId="30">[119]!absc</definedName>
    <definedName name="xxxxx" localSheetId="44">[119]!absc</definedName>
    <definedName name="xxxxx" localSheetId="50">[119]!absc</definedName>
    <definedName name="xxxxx" localSheetId="55">[119]!absc</definedName>
    <definedName name="xxxxx" localSheetId="60">[119]!absc</definedName>
    <definedName name="xxxxxds" hidden="1">{"via1",#N/A,TRUE,"general";"via2",#N/A,TRUE,"general";"via3",#N/A,TRUE,"general"}</definedName>
    <definedName name="XXXXXXXXXX" localSheetId="32">#REF!</definedName>
    <definedName name="XXXXXXXXXX" localSheetId="33">#REF!</definedName>
    <definedName name="XXXXXXXXXX" localSheetId="31">#REF!</definedName>
    <definedName name="XXXXXXXXXX" localSheetId="30">#REF!</definedName>
    <definedName name="XXXXXXXXXX" localSheetId="44">#REF!</definedName>
    <definedName name="XXXXXXXXXX" localSheetId="50">#REF!</definedName>
    <definedName name="XXXXXXXXXX" localSheetId="55">#REF!</definedName>
    <definedName name="XXXXXXXXXX" localSheetId="60">#REF!</definedName>
    <definedName name="xxxxxxxxxx29" hidden="1">{"via1",#N/A,TRUE,"general";"via2",#N/A,TRUE,"general";"via3",#N/A,TRUE,"general"}</definedName>
    <definedName name="XXXXXXXXXXXX" localSheetId="32">#REF!</definedName>
    <definedName name="XXXXXXXXXXXX" localSheetId="33">#REF!</definedName>
    <definedName name="XXXXXXXXXXXX" localSheetId="31">#REF!</definedName>
    <definedName name="XXXXXXXXXXXX" localSheetId="30">#REF!</definedName>
    <definedName name="XXXXXXXXXXXX" localSheetId="44">#REF!</definedName>
    <definedName name="XXXXXXXXXXXX" localSheetId="50">#REF!</definedName>
    <definedName name="XXXXXXXXXXXX" localSheetId="55">#REF!</definedName>
    <definedName name="XXXXXXXXXXXX" localSheetId="60">#REF!</definedName>
    <definedName name="XZS" localSheetId="60" hidden="1">#REF!</definedName>
    <definedName name="XZS" localSheetId="1" hidden="1">#REF!</definedName>
    <definedName name="XZS" hidden="1">#REF!</definedName>
    <definedName name="XZXZV" hidden="1">{"via1",#N/A,TRUE,"general";"via2",#N/A,TRUE,"general";"via3",#N/A,TRUE,"general"}</definedName>
    <definedName name="Y" localSheetId="32">[21]!absc</definedName>
    <definedName name="Y" localSheetId="33">[21]!absc</definedName>
    <definedName name="Y" localSheetId="31">[21]!absc</definedName>
    <definedName name="Y" localSheetId="30">[21]!absc</definedName>
    <definedName name="Y" localSheetId="44">[21]!absc</definedName>
    <definedName name="Y" localSheetId="50">[21]!absc</definedName>
    <definedName name="Y" localSheetId="55">[21]!absc</definedName>
    <definedName name="Y" localSheetId="60">[21]!absc</definedName>
    <definedName name="y6y6" hidden="1">{"via1",#N/A,TRUE,"general";"via2",#N/A,TRUE,"general";"via3",#N/A,TRUE,"general"}</definedName>
    <definedName name="YA" localSheetId="32">#REF!</definedName>
    <definedName name="YA" localSheetId="33">#REF!</definedName>
    <definedName name="YA" localSheetId="31">#REF!</definedName>
    <definedName name="YA" localSheetId="30">#REF!</definedName>
    <definedName name="YA" localSheetId="44">#REF!</definedName>
    <definedName name="YA" localSheetId="50">#REF!</definedName>
    <definedName name="YA" localSheetId="55">#REF!</definedName>
    <definedName name="YA" localSheetId="60">#REF!</definedName>
    <definedName name="yery" hidden="1">{"via1",#N/A,TRUE,"general";"via2",#N/A,TRUE,"general";"via3",#N/A,TRUE,"general"}</definedName>
    <definedName name="YHN" localSheetId="60">#REF!</definedName>
    <definedName name="YHN" localSheetId="1">#REF!</definedName>
    <definedName name="YHN">#REF!</definedName>
    <definedName name="yhy" hidden="1">{"TAB1",#N/A,TRUE,"GENERAL";"TAB2",#N/A,TRUE,"GENERAL";"TAB3",#N/A,TRUE,"GENERAL";"TAB4",#N/A,TRUE,"GENERAL";"TAB5",#N/A,TRUE,"GENERAL"}</definedName>
    <definedName name="YJ" localSheetId="60">#REF!</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60">#REF!</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60">#REF!</definedName>
    <definedName name="z" localSheetId="1">#REF!</definedName>
    <definedName name="z">#REF!</definedName>
    <definedName name="zapata" localSheetId="60">#REF!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32">#REF!</definedName>
    <definedName name="ZDF" localSheetId="33">#REF!</definedName>
    <definedName name="ZDF" localSheetId="31">#REF!</definedName>
    <definedName name="ZDF" localSheetId="30">#REF!</definedName>
    <definedName name="ZDF" localSheetId="44">#REF!</definedName>
    <definedName name="ZDF" localSheetId="50">#REF!</definedName>
    <definedName name="ZDF" localSheetId="55">#REF!</definedName>
    <definedName name="ZDF" localSheetId="60">#REF!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32">'[52]A. P. U.'!#REF!</definedName>
    <definedName name="ZZZZZZZZZZZ" localSheetId="33">'[52]A. P. U.'!#REF!</definedName>
    <definedName name="ZZZZZZZZZZZ" localSheetId="31">'[52]A. P. U.'!#REF!</definedName>
    <definedName name="ZZZZZZZZZZZ" localSheetId="30">'[52]A. P. U.'!#REF!</definedName>
    <definedName name="ZZZZZZZZZZZ" localSheetId="44">'[52]A. P. U.'!#REF!</definedName>
    <definedName name="ZZZZZZZZZZZ" localSheetId="50">'[52]A. P. U.'!#REF!</definedName>
    <definedName name="ZZZZZZZZZZZ" localSheetId="55">'[52]A. P. U.'!#REF!</definedName>
    <definedName name="ZZZZZZZZZZZ" localSheetId="60">'[52]A.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7" i="100" l="1"/>
  <c r="S90" i="216"/>
  <c r="X86" i="216"/>
  <c r="X84" i="216"/>
  <c r="I68" i="216"/>
  <c r="I68" i="218" l="1"/>
  <c r="Q70" i="85" l="1"/>
  <c r="K39" i="100" l="1"/>
  <c r="L67" i="100" l="1"/>
  <c r="L68" i="100" s="1"/>
  <c r="L68" i="216"/>
  <c r="L69" i="216" s="1"/>
  <c r="L70" i="216" s="1"/>
  <c r="L71" i="216" s="1"/>
  <c r="L67" i="89"/>
  <c r="L68" i="89" s="1"/>
  <c r="L64" i="85"/>
  <c r="L53" i="222" l="1"/>
  <c r="N53" i="222" s="1"/>
  <c r="L52" i="222" l="1"/>
  <c r="N52" i="222" s="1"/>
  <c r="B34" i="222"/>
  <c r="N34" i="222" s="1"/>
  <c r="K83" i="222"/>
  <c r="K82" i="222"/>
  <c r="K81" i="222"/>
  <c r="J72" i="222"/>
  <c r="I72" i="222"/>
  <c r="J71" i="222"/>
  <c r="I71" i="222"/>
  <c r="L70" i="222"/>
  <c r="L71" i="222" s="1"/>
  <c r="L72" i="222" s="1"/>
  <c r="J70" i="222"/>
  <c r="I70" i="222"/>
  <c r="K40" i="222"/>
  <c r="N40" i="222" s="1"/>
  <c r="K39" i="222"/>
  <c r="N39" i="222" s="1"/>
  <c r="G29" i="222"/>
  <c r="E27" i="222"/>
  <c r="D25" i="222"/>
  <c r="D23" i="222"/>
  <c r="D20" i="222"/>
  <c r="H19" i="222"/>
  <c r="D19" i="222"/>
  <c r="J13" i="222"/>
  <c r="D13" i="222"/>
  <c r="N11" i="222"/>
  <c r="M11" i="222"/>
  <c r="L11" i="222"/>
  <c r="C6" i="222"/>
  <c r="K71" i="222" l="1"/>
  <c r="N71" i="222" s="1"/>
  <c r="C34" i="222"/>
  <c r="L34" i="222"/>
  <c r="K70" i="222"/>
  <c r="N70" i="222" s="1"/>
  <c r="K72" i="222"/>
  <c r="N72" i="222" s="1"/>
  <c r="N74" i="222" l="1"/>
  <c r="N41" i="222" s="1"/>
  <c r="N46" i="222" s="1"/>
  <c r="N39" i="100" l="1"/>
  <c r="L51" i="100" l="1"/>
  <c r="N51" i="100" s="1"/>
  <c r="L48" i="100"/>
  <c r="N48" i="100" s="1"/>
  <c r="J63" i="219" l="1"/>
  <c r="K63" i="219" s="1"/>
  <c r="K54" i="219"/>
  <c r="K53" i="219"/>
  <c r="I61" i="219" s="1"/>
  <c r="K52" i="219"/>
  <c r="I62" i="219" s="1"/>
  <c r="K51" i="219"/>
  <c r="L55" i="219"/>
  <c r="N55" i="219" s="1"/>
  <c r="L54" i="219"/>
  <c r="L51" i="219"/>
  <c r="K83" i="219"/>
  <c r="K82" i="219"/>
  <c r="K81" i="219"/>
  <c r="J72" i="219"/>
  <c r="I72" i="219"/>
  <c r="J71" i="219"/>
  <c r="I71" i="219"/>
  <c r="J70" i="219"/>
  <c r="I70" i="219"/>
  <c r="J69" i="219"/>
  <c r="I69" i="219"/>
  <c r="J62" i="219"/>
  <c r="J61" i="219"/>
  <c r="K40" i="219"/>
  <c r="N40" i="219" s="1"/>
  <c r="K39" i="219"/>
  <c r="N39" i="219" s="1"/>
  <c r="B34" i="219"/>
  <c r="N34" i="219" s="1"/>
  <c r="G29" i="219"/>
  <c r="E27" i="219"/>
  <c r="D25" i="219"/>
  <c r="D23" i="219"/>
  <c r="D20" i="219"/>
  <c r="H19" i="219"/>
  <c r="D19" i="219"/>
  <c r="J13" i="219"/>
  <c r="D13" i="219"/>
  <c r="N11" i="219"/>
  <c r="M11" i="219"/>
  <c r="L11" i="219"/>
  <c r="C6" i="219"/>
  <c r="L54" i="218"/>
  <c r="N54" i="218" s="1"/>
  <c r="L51" i="218"/>
  <c r="N51" i="218" s="1"/>
  <c r="K82" i="218"/>
  <c r="K81" i="218"/>
  <c r="K80" i="218"/>
  <c r="J71" i="218"/>
  <c r="I71" i="218"/>
  <c r="J70" i="218"/>
  <c r="I70" i="218"/>
  <c r="J69" i="218"/>
  <c r="I69" i="218"/>
  <c r="J68" i="218"/>
  <c r="J61" i="218"/>
  <c r="I61" i="218"/>
  <c r="J60" i="218"/>
  <c r="I60" i="218"/>
  <c r="K40" i="218"/>
  <c r="N40" i="218" s="1"/>
  <c r="K39" i="218"/>
  <c r="N39" i="218" s="1"/>
  <c r="B34" i="218"/>
  <c r="N34" i="218" s="1"/>
  <c r="G29" i="218"/>
  <c r="E27" i="218"/>
  <c r="D25" i="218"/>
  <c r="D23" i="218"/>
  <c r="D20" i="218"/>
  <c r="H19" i="218"/>
  <c r="D19" i="218"/>
  <c r="J13" i="218"/>
  <c r="D13" i="218"/>
  <c r="N11" i="218"/>
  <c r="M11" i="218"/>
  <c r="L11" i="218"/>
  <c r="C6" i="218"/>
  <c r="I61" i="217"/>
  <c r="I60" i="217"/>
  <c r="K82" i="217"/>
  <c r="K81" i="217"/>
  <c r="K80" i="217"/>
  <c r="J71" i="217"/>
  <c r="I71" i="217"/>
  <c r="J70" i="217"/>
  <c r="I70" i="217"/>
  <c r="J69" i="217"/>
  <c r="I69" i="217"/>
  <c r="J68" i="217"/>
  <c r="I68" i="217"/>
  <c r="J61" i="217"/>
  <c r="J60" i="217"/>
  <c r="L54" i="217"/>
  <c r="N54" i="217" s="1"/>
  <c r="L51" i="217"/>
  <c r="N51" i="217" s="1"/>
  <c r="K40" i="217"/>
  <c r="N40" i="217" s="1"/>
  <c r="K39" i="217"/>
  <c r="N39" i="217" s="1"/>
  <c r="B34" i="217"/>
  <c r="G29" i="217"/>
  <c r="E27" i="217"/>
  <c r="D25" i="217"/>
  <c r="D23" i="217"/>
  <c r="D20" i="217"/>
  <c r="H19" i="217"/>
  <c r="D19" i="217"/>
  <c r="J13" i="217"/>
  <c r="D13" i="217"/>
  <c r="N11" i="217"/>
  <c r="M11" i="217"/>
  <c r="L11" i="217"/>
  <c r="C6" i="217"/>
  <c r="J71" i="216"/>
  <c r="I71" i="216"/>
  <c r="J70" i="216"/>
  <c r="I70" i="216"/>
  <c r="I67" i="89"/>
  <c r="K40" i="216"/>
  <c r="N40" i="216" s="1"/>
  <c r="K40" i="89"/>
  <c r="N40" i="89" s="1"/>
  <c r="I68" i="89"/>
  <c r="J70" i="89"/>
  <c r="I70" i="89"/>
  <c r="L69" i="89"/>
  <c r="J69" i="89"/>
  <c r="I69" i="89"/>
  <c r="I67" i="85"/>
  <c r="I66" i="85"/>
  <c r="J66" i="85"/>
  <c r="J57" i="85"/>
  <c r="J58" i="85"/>
  <c r="L65" i="85"/>
  <c r="L67" i="85" s="1"/>
  <c r="J67" i="85"/>
  <c r="J65" i="85"/>
  <c r="I64" i="85"/>
  <c r="K40" i="85"/>
  <c r="N40" i="85" s="1"/>
  <c r="K70" i="219" l="1"/>
  <c r="N70" i="219" s="1"/>
  <c r="K72" i="219"/>
  <c r="N72" i="219" s="1"/>
  <c r="N51" i="219"/>
  <c r="N54" i="219"/>
  <c r="K71" i="219"/>
  <c r="N71" i="219" s="1"/>
  <c r="K69" i="219"/>
  <c r="N69" i="219" s="1"/>
  <c r="K61" i="219"/>
  <c r="K62" i="219"/>
  <c r="C34" i="219"/>
  <c r="L34" i="219"/>
  <c r="K60" i="218"/>
  <c r="K69" i="218"/>
  <c r="N69" i="218" s="1"/>
  <c r="K71" i="218"/>
  <c r="N71" i="218" s="1"/>
  <c r="L34" i="218"/>
  <c r="K70" i="216"/>
  <c r="N70" i="216" s="1"/>
  <c r="K70" i="218"/>
  <c r="N70" i="218" s="1"/>
  <c r="K68" i="218"/>
  <c r="N68" i="218" s="1"/>
  <c r="K61" i="217"/>
  <c r="K61" i="218"/>
  <c r="C34" i="218"/>
  <c r="K70" i="217"/>
  <c r="N70" i="217" s="1"/>
  <c r="K60" i="217"/>
  <c r="K68" i="217"/>
  <c r="N68" i="217" s="1"/>
  <c r="K69" i="217"/>
  <c r="N69" i="217" s="1"/>
  <c r="K71" i="217"/>
  <c r="N71" i="217" s="1"/>
  <c r="N34" i="217"/>
  <c r="L34" i="217"/>
  <c r="C34" i="217"/>
  <c r="K71" i="216"/>
  <c r="K70" i="89"/>
  <c r="K69" i="89"/>
  <c r="N69" i="89" s="1"/>
  <c r="L66" i="85"/>
  <c r="K66" i="85"/>
  <c r="K67" i="85"/>
  <c r="N67" i="85" s="1"/>
  <c r="N74" i="219" l="1"/>
  <c r="N41" i="219" s="1"/>
  <c r="N46" i="219" s="1"/>
  <c r="N73" i="218"/>
  <c r="N41" i="218" s="1"/>
  <c r="N46" i="218" s="1"/>
  <c r="N73" i="217"/>
  <c r="N41" i="217" s="1"/>
  <c r="N46" i="217" s="1"/>
  <c r="N66" i="85"/>
  <c r="L70" i="89" l="1"/>
  <c r="N70" i="89" s="1"/>
  <c r="K82" i="216"/>
  <c r="K81" i="216"/>
  <c r="K80" i="216"/>
  <c r="J69" i="216"/>
  <c r="I69" i="216"/>
  <c r="N71" i="216"/>
  <c r="J68" i="216"/>
  <c r="J61" i="216"/>
  <c r="K61" i="216" s="1"/>
  <c r="J60" i="216"/>
  <c r="K60" i="216" s="1"/>
  <c r="L54" i="216"/>
  <c r="N54" i="216" s="1"/>
  <c r="L51" i="216"/>
  <c r="N51" i="216" s="1"/>
  <c r="K39" i="216"/>
  <c r="N39" i="216" s="1"/>
  <c r="B34" i="216"/>
  <c r="N34" i="216" s="1"/>
  <c r="G29" i="216"/>
  <c r="E27" i="216"/>
  <c r="D25" i="216"/>
  <c r="D23" i="216"/>
  <c r="D20" i="216"/>
  <c r="H19" i="216"/>
  <c r="D19" i="216"/>
  <c r="J13" i="216"/>
  <c r="D13" i="216"/>
  <c r="N11" i="216"/>
  <c r="M11" i="216"/>
  <c r="L11" i="216"/>
  <c r="C6" i="216"/>
  <c r="K69" i="216" l="1"/>
  <c r="N69" i="216" s="1"/>
  <c r="K68" i="216"/>
  <c r="N68" i="216" s="1"/>
  <c r="C34" i="216"/>
  <c r="L34" i="216"/>
  <c r="N73" i="216" l="1"/>
  <c r="N41" i="216" l="1"/>
  <c r="N46" i="216" s="1"/>
  <c r="K39" i="89" l="1"/>
  <c r="L49" i="100" l="1"/>
  <c r="N49" i="100" s="1"/>
  <c r="L52" i="219"/>
  <c r="N52" i="219" s="1"/>
  <c r="L50" i="100"/>
  <c r="N50" i="100" s="1"/>
  <c r="L53" i="219"/>
  <c r="N53" i="219" s="1"/>
  <c r="L52" i="218"/>
  <c r="N52" i="218" s="1"/>
  <c r="L53" i="218"/>
  <c r="N53" i="218" s="1"/>
  <c r="L53" i="216"/>
  <c r="N53" i="216" s="1"/>
  <c r="L53" i="217"/>
  <c r="N53" i="217" s="1"/>
  <c r="L52" i="216"/>
  <c r="N52" i="216" s="1"/>
  <c r="L52" i="217"/>
  <c r="N52" i="217" s="1"/>
  <c r="K80" i="100"/>
  <c r="K79" i="100"/>
  <c r="K78" i="100"/>
  <c r="J68" i="100"/>
  <c r="I68" i="100"/>
  <c r="J67" i="100"/>
  <c r="B34" i="100"/>
  <c r="N34" i="100" s="1"/>
  <c r="G29" i="100"/>
  <c r="E27" i="100"/>
  <c r="D25" i="100"/>
  <c r="D23" i="100"/>
  <c r="D20" i="100"/>
  <c r="H19" i="100"/>
  <c r="D19" i="100"/>
  <c r="J13" i="100"/>
  <c r="D13" i="100"/>
  <c r="N11" i="100"/>
  <c r="M11" i="100"/>
  <c r="L11" i="100"/>
  <c r="C6" i="100"/>
  <c r="K83" i="99"/>
  <c r="K82" i="99"/>
  <c r="K81" i="99"/>
  <c r="J71" i="99"/>
  <c r="I71" i="99"/>
  <c r="J70" i="99"/>
  <c r="I70" i="99"/>
  <c r="L62" i="99"/>
  <c r="K44" i="99"/>
  <c r="N44" i="99" s="1"/>
  <c r="K43" i="99"/>
  <c r="N43" i="99" s="1"/>
  <c r="K42" i="99"/>
  <c r="N42" i="99" s="1"/>
  <c r="K41" i="99"/>
  <c r="N41" i="99" s="1"/>
  <c r="K40" i="99"/>
  <c r="N40" i="99" s="1"/>
  <c r="K39" i="99"/>
  <c r="N39" i="99" s="1"/>
  <c r="N34" i="99"/>
  <c r="L34" i="99"/>
  <c r="C34" i="99"/>
  <c r="B34" i="99"/>
  <c r="G29" i="99"/>
  <c r="E27" i="99"/>
  <c r="D25" i="99"/>
  <c r="D23" i="99"/>
  <c r="D20" i="99"/>
  <c r="H19" i="99"/>
  <c r="D19" i="99"/>
  <c r="J13" i="99"/>
  <c r="D13" i="99"/>
  <c r="N11" i="99"/>
  <c r="M11" i="99"/>
  <c r="L11" i="99"/>
  <c r="C6" i="99"/>
  <c r="K81" i="89"/>
  <c r="K80" i="89"/>
  <c r="K79" i="89"/>
  <c r="J68" i="89"/>
  <c r="J67" i="89"/>
  <c r="L52" i="89"/>
  <c r="N52" i="89" s="1"/>
  <c r="L51" i="89"/>
  <c r="N51" i="89" s="1"/>
  <c r="L50" i="89"/>
  <c r="N50" i="89" s="1"/>
  <c r="L49" i="89"/>
  <c r="N49" i="89" s="1"/>
  <c r="L48" i="89"/>
  <c r="N48" i="89" s="1"/>
  <c r="N39" i="89"/>
  <c r="B34" i="89"/>
  <c r="N34" i="89" s="1"/>
  <c r="G29" i="89"/>
  <c r="E27" i="89"/>
  <c r="D25" i="89"/>
  <c r="D23" i="89"/>
  <c r="D20" i="89"/>
  <c r="H19" i="89"/>
  <c r="D19" i="89"/>
  <c r="J13" i="89"/>
  <c r="D13" i="89"/>
  <c r="N11" i="89"/>
  <c r="M11" i="89"/>
  <c r="L11" i="89"/>
  <c r="C6" i="89"/>
  <c r="K77" i="85"/>
  <c r="K76" i="85"/>
  <c r="K75" i="85"/>
  <c r="I65" i="85"/>
  <c r="J64" i="85"/>
  <c r="L51" i="85"/>
  <c r="N51" i="85" s="1"/>
  <c r="L50" i="85"/>
  <c r="N50" i="85" s="1"/>
  <c r="L49" i="85"/>
  <c r="N49" i="85" s="1"/>
  <c r="L48" i="85"/>
  <c r="N48" i="85" s="1"/>
  <c r="L47" i="85"/>
  <c r="N47" i="85" s="1"/>
  <c r="K39" i="85"/>
  <c r="N39" i="85" s="1"/>
  <c r="B34" i="85"/>
  <c r="G29" i="85"/>
  <c r="E27" i="85"/>
  <c r="D25" i="85"/>
  <c r="D23" i="85"/>
  <c r="D20" i="85"/>
  <c r="H19" i="85"/>
  <c r="D19" i="85"/>
  <c r="J13" i="85"/>
  <c r="D13" i="85"/>
  <c r="N11" i="85"/>
  <c r="M11" i="85"/>
  <c r="L11" i="85"/>
  <c r="C6" i="85"/>
  <c r="B105" i="79"/>
  <c r="B104" i="79"/>
  <c r="G103" i="79"/>
  <c r="G102" i="79"/>
  <c r="G101" i="79"/>
  <c r="G100" i="79"/>
  <c r="B96" i="79"/>
  <c r="G94" i="79"/>
  <c r="G93" i="79"/>
  <c r="G92" i="79"/>
  <c r="G91" i="79"/>
  <c r="K84" i="79"/>
  <c r="K83" i="79"/>
  <c r="K82" i="79"/>
  <c r="J72" i="79"/>
  <c r="I72" i="79"/>
  <c r="J71" i="79"/>
  <c r="I71" i="79"/>
  <c r="L63" i="79"/>
  <c r="L53" i="79"/>
  <c r="N53" i="79" s="1"/>
  <c r="L52" i="79"/>
  <c r="N52" i="79" s="1"/>
  <c r="K44" i="79"/>
  <c r="N44" i="79" s="1"/>
  <c r="K43" i="79"/>
  <c r="N43" i="79" s="1"/>
  <c r="K42" i="79"/>
  <c r="N42" i="79" s="1"/>
  <c r="K41" i="79"/>
  <c r="N41" i="79" s="1"/>
  <c r="K40" i="79"/>
  <c r="N40" i="79" s="1"/>
  <c r="K39" i="79"/>
  <c r="N39" i="79" s="1"/>
  <c r="K38" i="79"/>
  <c r="N38" i="79" s="1"/>
  <c r="N33" i="79"/>
  <c r="L33" i="79"/>
  <c r="C33" i="79"/>
  <c r="B33" i="79"/>
  <c r="G28" i="79"/>
  <c r="E26" i="79"/>
  <c r="D24" i="79"/>
  <c r="D22" i="79"/>
  <c r="D19" i="79"/>
  <c r="H18" i="79"/>
  <c r="D18" i="79"/>
  <c r="J12" i="79"/>
  <c r="D12" i="79"/>
  <c r="N11" i="79"/>
  <c r="M11" i="79"/>
  <c r="L11" i="79"/>
  <c r="C6" i="79"/>
  <c r="B105" i="78"/>
  <c r="B104" i="78"/>
  <c r="G103" i="78"/>
  <c r="G102" i="78"/>
  <c r="G101" i="78"/>
  <c r="G100" i="78"/>
  <c r="B96" i="78"/>
  <c r="G94" i="78"/>
  <c r="G93" i="78"/>
  <c r="G92" i="78"/>
  <c r="G91" i="78"/>
  <c r="K84" i="78"/>
  <c r="K83" i="78"/>
  <c r="K82" i="78"/>
  <c r="J72" i="78"/>
  <c r="I72" i="78"/>
  <c r="J71" i="78"/>
  <c r="I71" i="78"/>
  <c r="L63" i="78"/>
  <c r="L53" i="78"/>
  <c r="N53" i="78" s="1"/>
  <c r="L52" i="78"/>
  <c r="N52" i="78" s="1"/>
  <c r="K44" i="78"/>
  <c r="N44" i="78" s="1"/>
  <c r="K43" i="78"/>
  <c r="N43" i="78" s="1"/>
  <c r="K42" i="78"/>
  <c r="N42" i="78" s="1"/>
  <c r="K41" i="78"/>
  <c r="N41" i="78" s="1"/>
  <c r="K40" i="78"/>
  <c r="N40" i="78" s="1"/>
  <c r="K39" i="78"/>
  <c r="N39" i="78" s="1"/>
  <c r="K38" i="78"/>
  <c r="N38" i="78" s="1"/>
  <c r="N33" i="78"/>
  <c r="L33" i="78"/>
  <c r="C33" i="78"/>
  <c r="B33" i="78"/>
  <c r="G28" i="78"/>
  <c r="E26" i="78"/>
  <c r="D24" i="78"/>
  <c r="D22" i="78"/>
  <c r="D19" i="78"/>
  <c r="H18" i="78"/>
  <c r="D18" i="78"/>
  <c r="J12" i="78"/>
  <c r="D12" i="78"/>
  <c r="N11" i="78"/>
  <c r="M11" i="78"/>
  <c r="L11" i="78"/>
  <c r="C6" i="78"/>
  <c r="N56" i="219" l="1"/>
  <c r="N52" i="100"/>
  <c r="N54" i="100" s="1"/>
  <c r="N55" i="218"/>
  <c r="N55" i="216"/>
  <c r="N55" i="217"/>
  <c r="K71" i="78"/>
  <c r="N71" i="78" s="1"/>
  <c r="L34" i="89"/>
  <c r="K68" i="89"/>
  <c r="N68" i="89" s="1"/>
  <c r="N34" i="85"/>
  <c r="L34" i="85"/>
  <c r="K72" i="78"/>
  <c r="N72" i="78" s="1"/>
  <c r="K71" i="79"/>
  <c r="N71" i="79" s="1"/>
  <c r="K65" i="85"/>
  <c r="N65" i="85" s="1"/>
  <c r="K70" i="99"/>
  <c r="N70" i="99" s="1"/>
  <c r="N52" i="85"/>
  <c r="N54" i="89"/>
  <c r="L34" i="100"/>
  <c r="C34" i="100"/>
  <c r="K67" i="100"/>
  <c r="N67" i="100" s="1"/>
  <c r="C34" i="85"/>
  <c r="C34" i="89"/>
  <c r="K68" i="100"/>
  <c r="N68" i="100" s="1"/>
  <c r="J59" i="89"/>
  <c r="K59" i="89" s="1"/>
  <c r="K64" i="85"/>
  <c r="N64" i="85" s="1"/>
  <c r="K67" i="89"/>
  <c r="N67" i="89" s="1"/>
  <c r="K71" i="99"/>
  <c r="N71" i="99" s="1"/>
  <c r="K72" i="79"/>
  <c r="N72" i="79" s="1"/>
  <c r="N74" i="99" l="1"/>
  <c r="N45" i="99" s="1"/>
  <c r="N46" i="99" s="1"/>
  <c r="N75" i="78"/>
  <c r="N45" i="78" s="1"/>
  <c r="N46" i="78" s="1"/>
  <c r="N75" i="79"/>
  <c r="N45" i="79" s="1"/>
  <c r="N46" i="79" s="1"/>
  <c r="N68" i="85"/>
  <c r="N41" i="85" s="1"/>
  <c r="N42" i="85" s="1"/>
  <c r="N72" i="89"/>
  <c r="J60" i="89"/>
  <c r="K60" i="89" s="1"/>
  <c r="J59" i="100"/>
  <c r="K59" i="100" s="1"/>
  <c r="J62" i="99"/>
  <c r="K62" i="99" s="1"/>
  <c r="N62" i="99" s="1"/>
  <c r="N65" i="99" s="1"/>
  <c r="N71" i="100"/>
  <c r="N40" i="100" s="1"/>
  <c r="N43" i="100" s="1"/>
  <c r="K57" i="85"/>
  <c r="K58" i="85"/>
  <c r="J60" i="100"/>
  <c r="K60" i="100" s="1"/>
  <c r="J63" i="78"/>
  <c r="K63" i="78" s="1"/>
  <c r="N63" i="78" s="1"/>
  <c r="N66" i="78" s="1"/>
  <c r="J63" i="79"/>
  <c r="K63" i="79" s="1"/>
  <c r="N63" i="79" s="1"/>
  <c r="N66" i="79" s="1"/>
  <c r="L60" i="89" l="1"/>
  <c r="N60" i="89" s="1"/>
  <c r="L59" i="100"/>
  <c r="N59" i="100" s="1"/>
  <c r="L58" i="85"/>
  <c r="N58" i="85" s="1"/>
  <c r="L60" i="216"/>
  <c r="N60" i="216" s="1"/>
  <c r="L60" i="100"/>
  <c r="N60" i="100" s="1"/>
  <c r="L59" i="89"/>
  <c r="N59" i="89" s="1"/>
  <c r="L57" i="85"/>
  <c r="N57" i="85" s="1"/>
  <c r="L61" i="216"/>
  <c r="N61" i="216" s="1"/>
  <c r="L61" i="217"/>
  <c r="N61" i="217" s="1"/>
  <c r="L62" i="219"/>
  <c r="N62" i="219" s="1"/>
  <c r="L63" i="219"/>
  <c r="N63" i="219" s="1"/>
  <c r="L61" i="219"/>
  <c r="N61" i="219" s="1"/>
  <c r="L60" i="217"/>
  <c r="N60" i="217" s="1"/>
  <c r="L61" i="218"/>
  <c r="N61" i="218" s="1"/>
  <c r="L60" i="218"/>
  <c r="N60" i="218" s="1"/>
  <c r="N41" i="89"/>
  <c r="N43" i="89" s="1"/>
  <c r="N63" i="217" l="1"/>
  <c r="N75" i="217" s="1"/>
  <c r="L81" i="217" s="1"/>
  <c r="N65" i="222"/>
  <c r="N63" i="216"/>
  <c r="N75" i="216" s="1"/>
  <c r="N62" i="89"/>
  <c r="N74" i="89" s="1"/>
  <c r="N64" i="219"/>
  <c r="N76" i="219" s="1"/>
  <c r="L81" i="219" s="1"/>
  <c r="N63" i="218"/>
  <c r="N75" i="218" s="1"/>
  <c r="N59" i="85"/>
  <c r="N70" i="85" s="1"/>
  <c r="N62" i="100"/>
  <c r="N73" i="100" s="1"/>
  <c r="O74" i="89" l="1"/>
  <c r="O75" i="216"/>
  <c r="O70" i="85"/>
  <c r="O75" i="218"/>
  <c r="L82" i="217"/>
  <c r="L80" i="217"/>
  <c r="L79" i="89"/>
  <c r="L51" i="222"/>
  <c r="N51" i="222" s="1"/>
  <c r="N57" i="222" s="1"/>
  <c r="N76" i="222" s="1"/>
  <c r="L81" i="216"/>
  <c r="L80" i="216"/>
  <c r="L82" i="216"/>
  <c r="L51" i="78"/>
  <c r="N51" i="78" s="1"/>
  <c r="N58" i="78" s="1"/>
  <c r="N77" i="78" s="1"/>
  <c r="L83" i="78" s="1"/>
  <c r="L83" i="219"/>
  <c r="L82" i="219"/>
  <c r="L81" i="218"/>
  <c r="L82" i="218"/>
  <c r="L80" i="218"/>
  <c r="L51" i="79"/>
  <c r="N51" i="79" s="1"/>
  <c r="N58" i="79" s="1"/>
  <c r="N77" i="79" s="1"/>
  <c r="L83" i="79" s="1"/>
  <c r="L80" i="100"/>
  <c r="L80" i="89"/>
  <c r="L81" i="89"/>
  <c r="L52" i="99"/>
  <c r="N52" i="99" s="1"/>
  <c r="L77" i="85"/>
  <c r="L78" i="100"/>
  <c r="L79" i="100"/>
  <c r="L76" i="85"/>
  <c r="L75" i="85"/>
  <c r="N83" i="217" l="1"/>
  <c r="N85" i="217" s="1"/>
  <c r="L83" i="222"/>
  <c r="L81" i="222"/>
  <c r="L82" i="222"/>
  <c r="L51" i="99"/>
  <c r="N51" i="99" s="1"/>
  <c r="N57" i="99" s="1"/>
  <c r="N76" i="99" s="1"/>
  <c r="L82" i="99" s="1"/>
  <c r="N83" i="216"/>
  <c r="N85" i="216" s="1"/>
  <c r="L84" i="78"/>
  <c r="L82" i="78"/>
  <c r="N84" i="219"/>
  <c r="N86" i="219" s="1"/>
  <c r="L84" i="79"/>
  <c r="L82" i="79"/>
  <c r="N82" i="89"/>
  <c r="N84" i="89" s="1"/>
  <c r="N83" i="218"/>
  <c r="N85" i="218" s="1"/>
  <c r="N81" i="100"/>
  <c r="N83" i="100" s="1"/>
  <c r="N78" i="85"/>
  <c r="N80" i="85" s="1"/>
  <c r="N84" i="222" l="1"/>
  <c r="N86" i="222" s="1"/>
  <c r="N85" i="78"/>
  <c r="N87" i="78" s="1"/>
  <c r="N85" i="79"/>
  <c r="N87" i="79" s="1"/>
  <c r="L83" i="99"/>
  <c r="L81" i="99"/>
  <c r="N84" i="99" l="1"/>
  <c r="N86" i="99" s="1"/>
</calcChain>
</file>

<file path=xl/sharedStrings.xml><?xml version="1.0" encoding="utf-8"?>
<sst xmlns="http://schemas.openxmlformats.org/spreadsheetml/2006/main" count="10759" uniqueCount="632">
  <si>
    <t>MINISTERIO DE TRANSPORTE</t>
  </si>
  <si>
    <t>CÓDIGO</t>
  </si>
  <si>
    <t>MSE--FR-14</t>
  </si>
  <si>
    <t>INSTITUTO NACIONAL DE VIAS</t>
  </si>
  <si>
    <t>DIRECCION OPERATIVA</t>
  </si>
  <si>
    <t>VERSIÓN</t>
  </si>
  <si>
    <t>PROCESO SUPERVISION, EJECUCION Y SEGUIMIENTO A PROYECTOS</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</si>
  <si>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</si>
  <si>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</si>
  <si>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</si>
  <si>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</si>
  <si>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</si>
  <si>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</si>
  <si>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</si>
  <si>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</si>
  <si>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</si>
  <si>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</si>
  <si>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</si>
  <si>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</si>
  <si>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</si>
  <si>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</si>
  <si>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</si>
  <si>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</si>
  <si>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</si>
  <si>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</si>
  <si>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</si>
  <si>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</si>
  <si>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</si>
  <si>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</si>
  <si>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</si>
  <si>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</si>
  <si>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</si>
  <si>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</si>
  <si>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</si>
  <si>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</si>
  <si>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</si>
  <si>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</si>
  <si>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</si>
  <si>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</si>
  <si>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</si>
  <si>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</si>
  <si>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</si>
  <si>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</si>
  <si>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</si>
  <si>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</si>
  <si>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</si>
  <si>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</si>
  <si>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m2</t>
  </si>
  <si>
    <t>m</t>
  </si>
  <si>
    <t>201.16</t>
  </si>
  <si>
    <t xml:space="preserve">Remoción de cercas de alambre     </t>
  </si>
  <si>
    <t>u</t>
  </si>
  <si>
    <t>210.2.1</t>
  </si>
  <si>
    <t>210-13</t>
  </si>
  <si>
    <t>Excavación en roca de la explanación y canales</t>
  </si>
  <si>
    <t>210.2.2</t>
  </si>
  <si>
    <t>Excavaciones en material común de la Explanación y Canales</t>
  </si>
  <si>
    <t>211.1</t>
  </si>
  <si>
    <t>211-13</t>
  </si>
  <si>
    <t>Remoción de Derrumbes</t>
  </si>
  <si>
    <t>Mejoramiento de la subrasante con adición de materiales</t>
  </si>
  <si>
    <t>230.1P</t>
  </si>
  <si>
    <t>231.1</t>
  </si>
  <si>
    <t>231-13</t>
  </si>
  <si>
    <t>Geotextil para separación de suelos de subrasante y capas granulares</t>
  </si>
  <si>
    <t>Subtotal</t>
  </si>
  <si>
    <t>BASES, SUBBASES Y AFIRMADOS</t>
  </si>
  <si>
    <t>PAVIMENTOS ASFALTICOS</t>
  </si>
  <si>
    <t>420.2</t>
  </si>
  <si>
    <t>420-13</t>
  </si>
  <si>
    <t>Riego de imprimación con emulsión  asfáltica  CRL‐1</t>
  </si>
  <si>
    <t>421.1</t>
  </si>
  <si>
    <t>421-13</t>
  </si>
  <si>
    <t>Riego de liga con emulsión asfáltica CRR-1</t>
  </si>
  <si>
    <t>450.2P</t>
  </si>
  <si>
    <t>450.10P</t>
  </si>
  <si>
    <t>460.1P</t>
  </si>
  <si>
    <t>Fresado de pavimento asfaltico</t>
  </si>
  <si>
    <t>465.1</t>
  </si>
  <si>
    <t>465-13</t>
  </si>
  <si>
    <t>Excavación para reparación de pavimento asfáltico existente incluyendo el corte y la remoción de las capas asfálticas y de las subyacentes.</t>
  </si>
  <si>
    <t>kg</t>
  </si>
  <si>
    <t>ESTRUCTURAS Y DRENAJES</t>
  </si>
  <si>
    <t>600.1.1</t>
  </si>
  <si>
    <t>600-13</t>
  </si>
  <si>
    <t>Excavaciones varias sin clasificar</t>
  </si>
  <si>
    <t>600.2.1</t>
  </si>
  <si>
    <t>Excavaciones varias en roca en seco</t>
  </si>
  <si>
    <t>600.2.3</t>
  </si>
  <si>
    <t>Excavaciones varias en material comun en seco</t>
  </si>
  <si>
    <t>610.1</t>
  </si>
  <si>
    <t>610-13</t>
  </si>
  <si>
    <t>Rellenos para Estructuras con suelo</t>
  </si>
  <si>
    <t>610.2</t>
  </si>
  <si>
    <t>Relleno para estructuras con recebo</t>
  </si>
  <si>
    <t>610.3</t>
  </si>
  <si>
    <t>Rellenos  para estructuras con material granular tipo SBG.</t>
  </si>
  <si>
    <t>623.1,1</t>
  </si>
  <si>
    <t>623-13</t>
  </si>
  <si>
    <t>630-13</t>
  </si>
  <si>
    <t>630.1.1P</t>
  </si>
  <si>
    <t>630.3</t>
  </si>
  <si>
    <t>Concreto clase  28 MPA</t>
  </si>
  <si>
    <t>630.3.1P</t>
  </si>
  <si>
    <t>630.3.4P</t>
  </si>
  <si>
    <t>630.4</t>
  </si>
  <si>
    <t>Concreto clase 21 MPA</t>
  </si>
  <si>
    <t>630.6</t>
  </si>
  <si>
    <t>Concreto clase 14 MPA</t>
  </si>
  <si>
    <t>630.7</t>
  </si>
  <si>
    <t>Concreto clase 14 MPA Ciclòpeo</t>
  </si>
  <si>
    <t>632.1P</t>
  </si>
  <si>
    <t>632-13</t>
  </si>
  <si>
    <t>Baranda Metalica</t>
  </si>
  <si>
    <t>640.1</t>
  </si>
  <si>
    <t>640-13</t>
  </si>
  <si>
    <t>Acero de refuerzo Fy=420 Mpa.</t>
  </si>
  <si>
    <t>Kg</t>
  </si>
  <si>
    <t>641.1</t>
  </si>
  <si>
    <t>641-13</t>
  </si>
  <si>
    <t>Acero de Preesfuerzo</t>
  </si>
  <si>
    <t>Tf-m</t>
  </si>
  <si>
    <t xml:space="preserve">Apoyo elastomerico </t>
  </si>
  <si>
    <t>642,2P</t>
  </si>
  <si>
    <t>642.3P</t>
  </si>
  <si>
    <t>lt</t>
  </si>
  <si>
    <t>650.2</t>
  </si>
  <si>
    <t>650-13</t>
  </si>
  <si>
    <t>650.3</t>
  </si>
  <si>
    <t>Transporte de estructura metalica</t>
  </si>
  <si>
    <t>650.4</t>
  </si>
  <si>
    <t>661.1</t>
  </si>
  <si>
    <t>661-13</t>
  </si>
  <si>
    <t>Tubería de Concreto Reforzado CLASE III, de 900mm de diámetro interior</t>
  </si>
  <si>
    <t>663.3P</t>
  </si>
  <si>
    <t>Tuberia  para filtro PVC perforada diametro 100 mm</t>
  </si>
  <si>
    <t>670.5P</t>
  </si>
  <si>
    <t>672-13</t>
  </si>
  <si>
    <t xml:space="preserve">Bordillos en concreto vaciado in situ, incluye la preparación de la superficie de apoyo </t>
  </si>
  <si>
    <t>673.1</t>
  </si>
  <si>
    <t>673-13</t>
  </si>
  <si>
    <t>Geotextil Tipo II no tejido</t>
  </si>
  <si>
    <t>673.2</t>
  </si>
  <si>
    <t>Material granular drenante</t>
  </si>
  <si>
    <t>673.3</t>
  </si>
  <si>
    <t>Material de cobertura tipo SBG</t>
  </si>
  <si>
    <t>681.1</t>
  </si>
  <si>
    <t>681-13</t>
  </si>
  <si>
    <t>Gaviones de malla de alambre de acero entrelazado clase 1: recubrimiento de zinc (galvanizado)</t>
  </si>
  <si>
    <t>683.2</t>
  </si>
  <si>
    <t>683-13</t>
  </si>
  <si>
    <t>SEÑALIZACIÓN Y SEGURIDAD</t>
  </si>
  <si>
    <t>1P</t>
  </si>
  <si>
    <t>Manual de Señalización Vial 2015</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</si>
  <si>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</si>
  <si>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</si>
  <si>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</si>
  <si>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</si>
  <si>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</si>
  <si>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</si>
  <si>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</si>
  <si>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</si>
  <si>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</si>
  <si>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730.1</t>
  </si>
  <si>
    <t>730-13</t>
  </si>
  <si>
    <t xml:space="preserve">Defensa metalica </t>
  </si>
  <si>
    <t>730.2</t>
  </si>
  <si>
    <t>Sección final</t>
  </si>
  <si>
    <t>740.1</t>
  </si>
  <si>
    <t>740-13</t>
  </si>
  <si>
    <t>Captafaros</t>
  </si>
  <si>
    <t>OBRAS VARIAS</t>
  </si>
  <si>
    <t>800-13</t>
  </si>
  <si>
    <t>800.2</t>
  </si>
  <si>
    <t>Cerca de Alambre de Púas con postes de concreto</t>
  </si>
  <si>
    <t>812.1</t>
  </si>
  <si>
    <t>812-13</t>
  </si>
  <si>
    <t>ml</t>
  </si>
  <si>
    <t>TRANSPORTES</t>
  </si>
  <si>
    <t>900-13</t>
  </si>
  <si>
    <t>Transporte de materiales provenientes de la excavación de la explanación, canales y préstamos, entre cien metros(100 m) y mil metros(1.000 m) de distancia.</t>
  </si>
  <si>
    <t>m3-E</t>
  </si>
  <si>
    <t>900.2</t>
  </si>
  <si>
    <t>Transporte de materiales provenientes de la excavación de la explanación, canales y préstamos para distancias mayores de mil metros (1000 m), medido a partir de cien metros (100 m)</t>
  </si>
  <si>
    <t>m3-km</t>
  </si>
  <si>
    <t>900.3</t>
  </si>
  <si>
    <t>Transporte de materiales provenientes de derrumbes, medido a partir de cien metros (100m)</t>
  </si>
  <si>
    <t xml:space="preserve">SUBTOTAL OBRAS </t>
  </si>
  <si>
    <t>NO MODIFICAR</t>
  </si>
  <si>
    <t>SUBTOTAL OBRAS (INCLUYE IVA)</t>
  </si>
  <si>
    <t>VALOR TOTAL</t>
  </si>
  <si>
    <t xml:space="preserve">VALOR TOTAL EN LETRAS: </t>
  </si>
  <si>
    <t>PORCENTAJE</t>
  </si>
  <si>
    <t>ADMINISTRACION</t>
  </si>
  <si>
    <t>A=</t>
  </si>
  <si>
    <t>I=</t>
  </si>
  <si>
    <t>U=</t>
  </si>
  <si>
    <t>A.I.U.=</t>
  </si>
  <si>
    <t>UNIDAD</t>
  </si>
  <si>
    <t>TARIFA</t>
  </si>
  <si>
    <t>Andamios</t>
  </si>
  <si>
    <t>MAQUINA PILOTEADORA</t>
  </si>
  <si>
    <t>PALA AUXILIAR</t>
  </si>
  <si>
    <t>GRUA CON TORRE</t>
  </si>
  <si>
    <t xml:space="preserve">EQUIPO DE PINTURA (COMPRESOR) </t>
  </si>
  <si>
    <t>KG</t>
  </si>
  <si>
    <t>gl</t>
  </si>
  <si>
    <t>LT</t>
  </si>
  <si>
    <t>ML</t>
  </si>
  <si>
    <t>U</t>
  </si>
  <si>
    <t>BASTONES EN U DE ACERO D=3/8"</t>
  </si>
  <si>
    <t>und</t>
  </si>
  <si>
    <t>M3</t>
  </si>
  <si>
    <t>GALON</t>
  </si>
  <si>
    <t>M</t>
  </si>
  <si>
    <t>EPOXICO RE-500 HIL TI</t>
  </si>
  <si>
    <t>LB</t>
  </si>
  <si>
    <t>M2</t>
  </si>
  <si>
    <t>lts</t>
  </si>
  <si>
    <t>MORTERO ALTA RESISTENCIA (INCLUYE FIBRA DE NYLON)</t>
  </si>
  <si>
    <t>PERNO D=18MM, L=200MM, TUERCA Y ARANDELA EN ACERO DE ALTA RESISTENCIA</t>
  </si>
  <si>
    <t>Pintura Acabado puente</t>
  </si>
  <si>
    <t>gal</t>
  </si>
  <si>
    <t>TUBERÍA DE DRENAJE PVC 3" (LLORADEROS)</t>
  </si>
  <si>
    <t>Soldadura 7018</t>
  </si>
  <si>
    <t>Soldadura L70</t>
  </si>
  <si>
    <t>Fundente</t>
  </si>
  <si>
    <t>Oxigeno industrial</t>
  </si>
  <si>
    <t>Gas propano 40 lb</t>
  </si>
  <si>
    <t>BENTONITA</t>
  </si>
  <si>
    <t>UTILIDAD</t>
  </si>
  <si>
    <t>PRESTACIONES</t>
  </si>
  <si>
    <t>OFICIAL</t>
  </si>
  <si>
    <t>SOLDADOR</t>
  </si>
  <si>
    <t>MAESTRO</t>
  </si>
  <si>
    <t>ARMADOR</t>
  </si>
  <si>
    <t>CORTADOR</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</si>
  <si>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</si>
  <si>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</si>
  <si>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</si>
  <si>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</si>
  <si>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</si>
  <si>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</si>
  <si>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</si>
  <si>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</si>
  <si>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</si>
  <si>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</si>
  <si>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</si>
  <si>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</si>
  <si>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</si>
  <si>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</si>
  <si>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</si>
  <si>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</si>
  <si>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</si>
  <si>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</si>
  <si>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</si>
  <si>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</si>
  <si>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</si>
  <si>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</si>
  <si>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</si>
  <si>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</si>
  <si>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</si>
  <si>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</si>
  <si>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</si>
  <si>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</si>
  <si>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</si>
  <si>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</si>
  <si>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</si>
  <si>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</si>
  <si>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</si>
  <si>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</si>
  <si>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</si>
  <si>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</si>
  <si>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</si>
  <si>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</si>
  <si>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</si>
  <si>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</si>
  <si>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</si>
  <si>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</si>
  <si>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</si>
  <si>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</si>
  <si>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</si>
  <si>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</si>
  <si>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</si>
  <si>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Alambre de amarre</t>
  </si>
  <si>
    <t>Anclajes para tensionamiento (cuñas)</t>
  </si>
  <si>
    <t>Grua</t>
  </si>
  <si>
    <t>Ductos para tensionamiento</t>
  </si>
  <si>
    <t>Lechada para ductos</t>
  </si>
  <si>
    <t>Torón de tensionamiento de 1/2" o 5/8"</t>
  </si>
  <si>
    <t>Trompetas de 12 torones</t>
  </si>
  <si>
    <t>GUADAÑADORA</t>
  </si>
  <si>
    <t>HERRAMIENTA MENOR (10%MO)</t>
  </si>
  <si>
    <t>OBRERO (4)</t>
  </si>
  <si>
    <t>COMPRESOR CON MARTILLO</t>
  </si>
  <si>
    <t>EQUIPO DE OXICORTE</t>
  </si>
  <si>
    <t xml:space="preserve">RETROEXCAVADORA </t>
  </si>
  <si>
    <t>TRANSPORTE DE MATERIAL</t>
  </si>
  <si>
    <t>OBRERO (3)</t>
  </si>
  <si>
    <t>COMPRESOR  CON MARTILLO</t>
  </si>
  <si>
    <t>HERRAMIENTAMENOR (10%MO)</t>
  </si>
  <si>
    <t>OBRERO (2)</t>
  </si>
  <si>
    <t>EQUIPO DE PERFORACION TRACKDRILL</t>
  </si>
  <si>
    <t>HERRAMIENTA MENOR (5%MO)</t>
  </si>
  <si>
    <t>CORDON DETONANTE</t>
  </si>
  <si>
    <t>EXPLOSIVOS 75%</t>
  </si>
  <si>
    <t>FULMINANTES</t>
  </si>
  <si>
    <t xml:space="preserve">MECHA LENTA </t>
  </si>
  <si>
    <t>ESCOLTA Y TRANSPORTE</t>
  </si>
  <si>
    <t>OFICIAL (1)</t>
  </si>
  <si>
    <t>GRUPO DE AJUSTE</t>
  </si>
  <si>
    <t>CARROTANQUE DE AGUA 1000 LITROS</t>
  </si>
  <si>
    <t xml:space="preserve">MOTONIVELADORA </t>
  </si>
  <si>
    <t xml:space="preserve">VIBROCOMPACTADOR </t>
  </si>
  <si>
    <t>GEOTEXTIL</t>
  </si>
  <si>
    <t>CENTRAL DE FABRICACION DE MEZCLA</t>
  </si>
  <si>
    <t>PLANTA ELECTRICA</t>
  </si>
  <si>
    <t>BOMBA DE CONCRETO</t>
  </si>
  <si>
    <t>CEMENTO</t>
  </si>
  <si>
    <t>AGUA</t>
  </si>
  <si>
    <t xml:space="preserve">COMPACTADOR VIBRATORIO </t>
  </si>
  <si>
    <t>OBREROS (2)</t>
  </si>
  <si>
    <t>MATERIAL DE SUBBASE CLASE A</t>
  </si>
  <si>
    <t>MATERIAL DE BASE PROCESADO EN PLANTA CLASE A</t>
  </si>
  <si>
    <t>TERMINADORA DE ASFALTO</t>
  </si>
  <si>
    <t>VIBROCOMPACTADOR TIPO BENITIN.</t>
  </si>
  <si>
    <t>ARENA</t>
  </si>
  <si>
    <t>TRITURADO</t>
  </si>
  <si>
    <t>OBREROS (4)</t>
  </si>
  <si>
    <t xml:space="preserve">OFICIAL </t>
  </si>
  <si>
    <t>CARROTANQUE IRRIGADOR DE ASFALTO</t>
  </si>
  <si>
    <t>EMULSION ASFALTICA CRL-1</t>
  </si>
  <si>
    <t>COMPRESOR (BARRIDO Y SOPLADO)</t>
  </si>
  <si>
    <t>HERRAMIENTA MENOR (2%MO)</t>
  </si>
  <si>
    <t>EMULSION ASFALTICA CRR-1</t>
  </si>
  <si>
    <t xml:space="preserve">COMPACTADOR NEUMATICO </t>
  </si>
  <si>
    <t>EMULSIÓN  ASFALTICA CRL-1</t>
  </si>
  <si>
    <t>OBREROS (8)</t>
  </si>
  <si>
    <t>MATERIAL MEZCLA DENSA MDC-25</t>
  </si>
  <si>
    <t>RASTRILLEROS (2)</t>
  </si>
  <si>
    <t>MATERIAL MEZCLA DENSA MDC-19</t>
  </si>
  <si>
    <t>OBREROS (6)</t>
  </si>
  <si>
    <t>MEZCLA SEMIDENSA MSC-25</t>
  </si>
  <si>
    <t>OBREROS (5)</t>
  </si>
  <si>
    <t>FRESADORA DE PAVIMENTO</t>
  </si>
  <si>
    <t>BARREDORA MECANICA DE CEPILLO</t>
  </si>
  <si>
    <t>MATERIAL FRESADO</t>
  </si>
  <si>
    <t>HERRAMIENTA MENOR (5%)</t>
  </si>
  <si>
    <t>CORTADORA DE PAVIMENTO</t>
  </si>
  <si>
    <t>TRANSPORTE MATERIAL</t>
  </si>
  <si>
    <t>VIBRADOR DE CONCRETO</t>
  </si>
  <si>
    <t>ANTISOL</t>
  </si>
  <si>
    <t>SUPERPLASTIFICANTE</t>
  </si>
  <si>
    <t>MEZCLA DE CONCRETO</t>
  </si>
  <si>
    <t xml:space="preserve">TRANSPORTE DE MATERIAL </t>
  </si>
  <si>
    <t>EXPLOSIVOS 75% (INDUGEL)</t>
  </si>
  <si>
    <t>FULMINANTES O STOPIN</t>
  </si>
  <si>
    <t>MECHA LENTA</t>
  </si>
  <si>
    <t xml:space="preserve">ESCOLTA Y TRANSPORTE </t>
  </si>
  <si>
    <t>TRANSPORTE</t>
  </si>
  <si>
    <t>OBREROS (1)</t>
  </si>
  <si>
    <t>COMPACTADOR MANUAL VIBRATORIO (RANA)</t>
  </si>
  <si>
    <t>MATERIAL SELECCIONADO PARA RELLENO</t>
  </si>
  <si>
    <t>MATERIALES SELECCIONADOS</t>
  </si>
  <si>
    <t>OBREROS (3)</t>
  </si>
  <si>
    <t>MATERIAL RECEBO</t>
  </si>
  <si>
    <t>MATERIAL DE RECEBO</t>
  </si>
  <si>
    <t>MATERIAL TIPO SUBBASE GRANULAR</t>
  </si>
  <si>
    <t>MATERIAL SUBBASE</t>
  </si>
  <si>
    <t>CAMISA PARA PILOTES</t>
  </si>
  <si>
    <t>EQUIPO DE SOLDADURA</t>
  </si>
  <si>
    <t>CONCRETO CLASE 28 MPA PREMEZCLADO (incluye trasnporte) (TREMIE)</t>
  </si>
  <si>
    <t>ACERO PDR-60 Y/O A-37</t>
  </si>
  <si>
    <t>TRANSPORTE  DE EQUIPOS</t>
  </si>
  <si>
    <t>CONCRETO CLASE C</t>
  </si>
  <si>
    <t>EQUIPO DE PERFORACION TR 46</t>
  </si>
  <si>
    <t>COMPRESOR CON MARTILLO O SUPERIOR</t>
  </si>
  <si>
    <t xml:space="preserve">BOMBA DE INYECCION </t>
  </si>
  <si>
    <t>HERRAMIENTA MENOR (10% M.O.)</t>
  </si>
  <si>
    <t xml:space="preserve">CENTRAL DE FABRICACION DE MEZCLA </t>
  </si>
  <si>
    <t>AGREGADO GRUESO</t>
  </si>
  <si>
    <t>SEPERPLASTIFICANTE</t>
  </si>
  <si>
    <t>OFICIAL (2)</t>
  </si>
  <si>
    <t>BOMBA DE COLOCACION DE CONCRETO</t>
  </si>
  <si>
    <t xml:space="preserve">FORMALETA CONCRETO CLASE A,B y C </t>
  </si>
  <si>
    <t>OBRA FALSA</t>
  </si>
  <si>
    <t>MAESTRO (1)</t>
  </si>
  <si>
    <t>OBREROS (10)</t>
  </si>
  <si>
    <t>OBREROS (7)</t>
  </si>
  <si>
    <t>OFICIALES(2)</t>
  </si>
  <si>
    <t>EQUIPO DE EXCAVACION (COMPRESOR,ESPADA)</t>
  </si>
  <si>
    <t>EQUIPO DE ADECUACION ACCESOS Y PLATAFORMAS</t>
  </si>
  <si>
    <t>EQUIPO DE RETIRO Y DISPOSICION DE MATERIAL SOBRANTE</t>
  </si>
  <si>
    <t>FORMALETA ANILLOS</t>
  </si>
  <si>
    <t>EQUIPO DE TRANSPORTE Y COLOCACION DE CONCRETO</t>
  </si>
  <si>
    <t>CONCRETO CLASE D</t>
  </si>
  <si>
    <t>DESPERDICIO 2%</t>
  </si>
  <si>
    <t>MEZCLADORA DE CONCRETO TROMPO</t>
  </si>
  <si>
    <t>AGREGADO PARA CONCRETO HIDRAULICO</t>
  </si>
  <si>
    <t>ARENA LAVADA</t>
  </si>
  <si>
    <t>FORMALETA</t>
  </si>
  <si>
    <t>DESPERDICIO (2%)</t>
  </si>
  <si>
    <t>CONCRETO CLASE F</t>
  </si>
  <si>
    <t>PIEDRA PARA CONCRETO CICLOPEO (Piedra rajon o canto rodado)</t>
  </si>
  <si>
    <t>PIEDRA</t>
  </si>
  <si>
    <t xml:space="preserve"> HERRAMIENTA MENOR 10% M. DE O.</t>
  </si>
  <si>
    <t xml:space="preserve"> EQUIPO DE SOLDADURA </t>
  </si>
  <si>
    <t xml:space="preserve"> EQUIPO DE OXI CORTE ( ACETILENO )</t>
  </si>
  <si>
    <t xml:space="preserve"> PULIDORA </t>
  </si>
  <si>
    <t xml:space="preserve"> EQUIPO PARA PINTURA ( COMPRESOR )</t>
  </si>
  <si>
    <t>ACERO ESTRUCTURAL A36</t>
  </si>
  <si>
    <t xml:space="preserve"> TUBERIA Ø 4" TIPO PESADO, E=2.00 MM</t>
  </si>
  <si>
    <t xml:space="preserve"> SOLDADURA 6013 DE 1/8</t>
  </si>
  <si>
    <t xml:space="preserve"> PINTURA ACRILICA, ESMALTE O SIMILAR</t>
  </si>
  <si>
    <t>galon</t>
  </si>
  <si>
    <t xml:space="preserve"> DISOLVENTE PARA PINTURA AJUSTADOR ( TINER )</t>
  </si>
  <si>
    <t xml:space="preserve"> PINTURA ANTICORROSIVA </t>
  </si>
  <si>
    <t>CIZALLA</t>
  </si>
  <si>
    <t>ACERO DE REFUERZO Fy= 420 Mpa (incluye transporte)</t>
  </si>
  <si>
    <t>ALAMBRE NEGRO PARA AMARRE PUESTO EN OBRA</t>
  </si>
  <si>
    <t>DIFERENCIAL</t>
  </si>
  <si>
    <t xml:space="preserve">GRUA </t>
  </si>
  <si>
    <t>TALADRO</t>
  </si>
  <si>
    <t xml:space="preserve">CORTADORA DE PAVIMENTO </t>
  </si>
  <si>
    <t xml:space="preserve">DISPENSADOR NEUMATICO </t>
  </si>
  <si>
    <t>JUNTA ELASTOMERICA M80</t>
  </si>
  <si>
    <t>OXIGENO Y ACETILENO</t>
  </si>
  <si>
    <t>DISCO DE DIAMANTE</t>
  </si>
  <si>
    <t>BROCAS TUGSTENO</t>
  </si>
  <si>
    <t>ACERO DE REFUERZO</t>
  </si>
  <si>
    <t>HERRAMIENTA MENOR (10%)</t>
  </si>
  <si>
    <t xml:space="preserve">PLANTA ELECTRICA </t>
  </si>
  <si>
    <t>GATO PARA TENSIONAMIENTO</t>
  </si>
  <si>
    <t>BOMBA GATO DE TENSIONAMIENTO</t>
  </si>
  <si>
    <t>BOMBA DE INYECCION</t>
  </si>
  <si>
    <t>JUNTA TIPO T-40</t>
  </si>
  <si>
    <t>SELLO DE POLIURETANO</t>
  </si>
  <si>
    <t>INSPECTOR DE FABRICACIÒN</t>
  </si>
  <si>
    <t>Acero A-36 para estructura metalica</t>
  </si>
  <si>
    <t xml:space="preserve">OBREROS </t>
  </si>
  <si>
    <t>SOLADOR (2)</t>
  </si>
  <si>
    <t>GRUA</t>
  </si>
  <si>
    <t>Pintura contra corrosion</t>
  </si>
  <si>
    <t>COMPACTADOR MANUAL (RANA)</t>
  </si>
  <si>
    <t>MORTERO 1:3 PARA ANILLOS</t>
  </si>
  <si>
    <t>TUBO DE CONCRETO REFORZADO D=900MM CLASE III (incluye transporte)</t>
  </si>
  <si>
    <t>TUBERÍA PVC DE DRENAJE   ø  100 mm.</t>
  </si>
  <si>
    <t>UNIONES TUBERÍA PVC DE DRENAJE   ø  100 mm.</t>
  </si>
  <si>
    <t>ALAMBRE GALVANIZADO No.14</t>
  </si>
  <si>
    <t>PIEDRA PARA GAVION</t>
  </si>
  <si>
    <t xml:space="preserve">VIBRADOR DE CONCRETO </t>
  </si>
  <si>
    <t xml:space="preserve">FORMALETA </t>
  </si>
  <si>
    <t>FORMALETA PARA JUNTAS</t>
  </si>
  <si>
    <t>CONCRETO CLASE 14 MPA (incluye transporte)</t>
  </si>
  <si>
    <t>CEMENTO ASFALTICO 60-70</t>
  </si>
  <si>
    <t>MATERIAL DE RELLENO</t>
  </si>
  <si>
    <t>MORTERO</t>
  </si>
  <si>
    <t>MATERIAL TRITURADO PARA FILTROS</t>
  </si>
  <si>
    <t>GEOTEXTIL TIPO II NO TEJIDO (incluye trasnporte)</t>
  </si>
  <si>
    <t>MATERIAL DE COBERTURA (MATERIAL TIPO SUBBASE GRANULAR)</t>
  </si>
  <si>
    <t>MATERIAL DE COBERTURA</t>
  </si>
  <si>
    <t>MALLA GAVIONES CLASE 1 - ALAMBRE TRIPLE TORSIÓN (2 M3)</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</si>
  <si>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</si>
  <si>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</si>
  <si>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</si>
  <si>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</si>
  <si>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</si>
  <si>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</si>
  <si>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</si>
  <si>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</si>
  <si>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</si>
  <si>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 xml:space="preserve">
TABLERO EN LAMINA GALVANIZADA DE 0,6 M* 0,75 M CALIBRE 16, REFLECTIVO TIPO I. SEÑAL GRUPO IV (DELINEADOR DE CURVA HORIZONTAL)</t>
  </si>
  <si>
    <t xml:space="preserve">
TABLERO EN LAMINA GALVANIZADA DE 0,6 M* 0,75 M CALIBRE 16, REFLECTIVO TIPO I. SEÑAL GRUPO IV (DELINEADOR DE CURVA HORIZONTAL)
</t>
  </si>
  <si>
    <t>CAMION</t>
  </si>
  <si>
    <t>DEFENSAS METALICAS</t>
  </si>
  <si>
    <t>POSTES</t>
  </si>
  <si>
    <t>AMORTIGUADORES</t>
  </si>
  <si>
    <t xml:space="preserve">SECCION FINAL </t>
  </si>
  <si>
    <t>CAPTAFARO (INC. TUERCA,GUASA,ARANDELA Y PEGANTE)</t>
  </si>
  <si>
    <t>ALAMBRE DE PUAS</t>
  </si>
  <si>
    <t>POSTE DE CONCRETO</t>
  </si>
  <si>
    <t>MALLA  ELECTROSOLDADA DE 3 mm.  30 x 30 cm.</t>
  </si>
  <si>
    <t>Gbl</t>
  </si>
  <si>
    <t>VOLQUETA DOBLETROQUE</t>
  </si>
  <si>
    <t>MATERIAL SELECCIONADO PARA RELLENO (PROVENIENTE DE LA EXCAVACION)</t>
  </si>
  <si>
    <t>220.1</t>
  </si>
  <si>
    <t xml:space="preserve">Terraplenes </t>
  </si>
  <si>
    <t>CONCRETO CLASE 35 MPA (PUESTO EN OBRA) (Incluye aditivo super plastificante)</t>
  </si>
  <si>
    <t>CONCRETO CLASE 28 MPA (PREMEZCLADO) (PUESTO EN OBRA) (Incluye aditivo super plastificante)</t>
  </si>
  <si>
    <t>CONCRETO CLASE 21 MPA(PREMEZCLADO) (PUESTO EN OBRA)</t>
  </si>
  <si>
    <t>OPERADOR DE PLANTA (1)</t>
  </si>
  <si>
    <t xml:space="preserve">INSPECTOR DE OBRA </t>
  </si>
  <si>
    <t>CAMION HORMIGONERO</t>
  </si>
  <si>
    <t>kg/km</t>
  </si>
  <si>
    <t xml:space="preserve">BULDOZER </t>
  </si>
  <si>
    <t>CONCRETO CLASE 35 MPA(PREMEZCLADO) (PUESTO EN OBRA)</t>
  </si>
  <si>
    <t>FORMALETA PARA CONCRETO DE ALTA RESISTENCIA</t>
  </si>
  <si>
    <t>CONCRETO CLASE 28 MPA(PREMEZCLADO) (PUESTO EN OBRA)</t>
  </si>
  <si>
    <t>CONCRETO CLASE 21 MPA</t>
  </si>
  <si>
    <t>CONCRETO CLASE 14 MPA</t>
  </si>
  <si>
    <t>231.1P</t>
  </si>
  <si>
    <t>231P</t>
  </si>
  <si>
    <t>Disipadores de energia en concreto clase 21 MPA Lmax=30m</t>
  </si>
  <si>
    <t>CONCRETO CLASE 14 MPA  (PUESTO EN OBRA)</t>
  </si>
  <si>
    <t>320.1P</t>
  </si>
  <si>
    <t>320.4P</t>
  </si>
  <si>
    <t>330.1P</t>
  </si>
  <si>
    <t>330.4P</t>
  </si>
  <si>
    <t>450.1P</t>
  </si>
  <si>
    <t>450.3P</t>
  </si>
  <si>
    <t>Fabricación de estructura metálica</t>
  </si>
  <si>
    <t>Montaje de estructura metálica</t>
  </si>
  <si>
    <t>650.3P</t>
  </si>
  <si>
    <t>Diseño, ejecución y análisis de prueba de carga</t>
  </si>
  <si>
    <t>683.5</t>
  </si>
  <si>
    <t>Recubrimiento de Taludes con Malla y Mortero 1:4 de e= 10 cm</t>
  </si>
  <si>
    <t>Limpieza y pintura de estructura metálica (Sand Blasting)</t>
  </si>
  <si>
    <t>Suministro e instalación de puertos de inyección en adhesivo epóxico</t>
  </si>
  <si>
    <t>Suministro e inyección de resina epóxica para sello de fisuras</t>
  </si>
  <si>
    <t>Reparaciones de losa de piso con mortero Grout y Epóxico de adherencia espesor e = 2,5 cm</t>
  </si>
  <si>
    <t>Retiro de juntas existentes</t>
  </si>
  <si>
    <t>900.4 P</t>
  </si>
  <si>
    <t>900.5 P</t>
  </si>
  <si>
    <t>IMPREVISTO</t>
  </si>
  <si>
    <t>MEZCLA DENSA MDC-19 CON POLIMEROS TIPO III</t>
  </si>
  <si>
    <t>Cuneta de concreto vaciada insitu, no incluye la conformacion de la superficie de apoyo  (concreto f´c 21 mpa)</t>
  </si>
  <si>
    <t>Cuneta de concreto  vaciada in situ; incluye la conformación de la superficie  de apoyo.  (concreto f´c 21 mpa)</t>
  </si>
  <si>
    <t>671.1.1P</t>
  </si>
  <si>
    <t>671.3.1P</t>
  </si>
  <si>
    <t>CONCRETO CLASE 21 MPA (incluye transporte)</t>
  </si>
  <si>
    <t>Neopreno reforzado (800*800*152)</t>
  </si>
  <si>
    <t>Suministro e instalación de juntas de dilatación elastoméricas entrada y salida  +/- 80 mm o similar</t>
  </si>
  <si>
    <t>Junta para puentes T-40 ( elastoméricas intermedias +/-40 mm)</t>
  </si>
  <si>
    <t>Geomalla Forgrid UX100</t>
  </si>
  <si>
    <t>TRANSPORTE PARA RELLENO</t>
  </si>
  <si>
    <t>MORTERO 1:4</t>
  </si>
  <si>
    <t>MANTENIMIENTO ESTRUCTURA EXISTENTE MARIANO OSPINA PEREZ</t>
  </si>
  <si>
    <t>P1</t>
  </si>
  <si>
    <t>P3</t>
  </si>
  <si>
    <t>P4</t>
  </si>
  <si>
    <t>P5</t>
  </si>
  <si>
    <t>P6</t>
  </si>
  <si>
    <t>Planta eléctrica</t>
  </si>
  <si>
    <t>Instalaciones Eléctricas</t>
  </si>
  <si>
    <t>Compresor 250 CFM</t>
  </si>
  <si>
    <t>Equipo de tolva para pintura y pistola</t>
  </si>
  <si>
    <t>Equipo de tolva para sandblasting y accesorios</t>
  </si>
  <si>
    <t>Obra falsa protección ambiental</t>
  </si>
  <si>
    <t>Imprimante epóxico</t>
  </si>
  <si>
    <t>Barrera epóxica</t>
  </si>
  <si>
    <t>Esmalte uretano amarillo</t>
  </si>
  <si>
    <t>Lijas y otros materiales (empaques)</t>
  </si>
  <si>
    <t>Disolventes</t>
  </si>
  <si>
    <t>Arena lavada para sandblasting</t>
  </si>
  <si>
    <t>Andamios colgantes y plataforma (Incluye: suministro,montaje,izaje,desplazamiento horizontal, lineas de vida y aseguramiento de la plataforma)</t>
  </si>
  <si>
    <t>Adhesivo epóxico</t>
  </si>
  <si>
    <t>Boquillas para puerto de inyección</t>
  </si>
  <si>
    <t>HERRAMIENTA MENOR (2 %MO)</t>
  </si>
  <si>
    <t>Máquina de inyección a presión</t>
  </si>
  <si>
    <t>Resina epoxica de baja viscosidad y alta resistencia</t>
  </si>
  <si>
    <t>Taladro percutor (incluye paleta de tungsteno)</t>
  </si>
  <si>
    <t>Planta - transformador energía</t>
  </si>
  <si>
    <t>Mortero Fluido Grout y Sin Contracción</t>
  </si>
  <si>
    <t>HERRAMIENTA MENOR (5 %MO)</t>
  </si>
  <si>
    <t>Material para mejoramiento de Subrasante (no incluye transporte) (compacto)</t>
  </si>
  <si>
    <t>VARILLA DE 1"</t>
  </si>
  <si>
    <t>Anclajes tipo de  1"  con perno  para estabilización</t>
  </si>
  <si>
    <t>Concreto clase 28 MPA para pilas, tablero</t>
  </si>
  <si>
    <t>Transporte de mezcla asfáltica, compactos</t>
  </si>
  <si>
    <t>MATERIAL DE SUBBASE Y BASES</t>
  </si>
  <si>
    <t>MEZCLAS ASFALTICAS</t>
  </si>
  <si>
    <t>Tractomula</t>
  </si>
  <si>
    <t>621,1.1P</t>
  </si>
  <si>
    <t>621,1.2P</t>
  </si>
  <si>
    <t>Pilote de concreto vaciado in situ de diametro 1,20 m. (incluye excavación y No incluye refuerzo)</t>
  </si>
  <si>
    <t>Pilote de concreto vaciado in situ de diametro 1,50 m (incluye excavación y No incluye refuerzo)</t>
  </si>
  <si>
    <t>Concreto clase  35 MPA, para vigas puentes.</t>
  </si>
  <si>
    <t>CONCRETO CLASE 28 MPA (PREMEZCLADO) PUESTO EN OBRA) (Incluye aditivo super plastificante)</t>
  </si>
  <si>
    <t>Concreto clase  28 MPA  para estribo, aletas, vigas, topes y ménsula,placas, dados.</t>
  </si>
  <si>
    <t>Subbase Granular clase A (No incluye Transporte)</t>
  </si>
  <si>
    <t>Sub‐base  granular  para bacheo clase A (No incluye Transporte)</t>
  </si>
  <si>
    <t>Base granular clase A (No incluye Transporte)</t>
  </si>
  <si>
    <t>Base granular  para bacheo clase A (No incluye Transporte)</t>
  </si>
  <si>
    <t>Mezcla densa en caliente  tipo MDC‐25 (No incluye Transporte)</t>
  </si>
  <si>
    <t>Mezcla densa en caliente Tipo MDC-19 (No incluye Transporte)</t>
  </si>
  <si>
    <t>Mezcla densa en caliente tipo MDC -19 modificada con polímeros tipo III (No incluye Transporte)</t>
  </si>
  <si>
    <t>Mezcla densa en caliente Tipo MSC-25 para bacheos (No incluye Transporte)</t>
  </si>
  <si>
    <t>Geomalla  de refuerzo para muros de tierra estabilizada mecánicamente con geosintéticos</t>
  </si>
  <si>
    <t>Relleno para muros de tierra estabilizada mecánicamente con geosintéticos</t>
  </si>
  <si>
    <t>Material para mejoramiento de sub rasante taño maximo 4" (crudo de  rio)</t>
  </si>
  <si>
    <t>Transporte de materiales de sub-base y base granular, compactos</t>
  </si>
  <si>
    <t>DERECHOS DISPOSICION DE MATERIALES (INCLUYE CONFORMACIÓN Y COMPACTACIÓN DE SITIOS DE DISPOSICIÓN DE SOBRANTES)</t>
  </si>
  <si>
    <t xml:space="preserve">MEJORAMIENTO, REHABILITACION Y MANTENIMIENTO, GESTION PREDIAL, SOCIAL Y AMBIENTAL SOSTENIBLE DE LA CARRETERA CUCUTA-SARDINATA-OCAÑA-AGUACLARA, INCLUYE EL NUEVO PUENTE SOBRE EL RIO ZULIA, EN EL DEPARTAMENTO DE NORTE DE SANTANDER, EN MARCO DEL PROGRAMA DE OBRA PUBLICA "CONCLUIR Y CONCLUIR PARA LA REACTIVACIÓN DE LAS REGIONES" 
</t>
  </si>
  <si>
    <t>642-13</t>
  </si>
  <si>
    <t xml:space="preserve">argos </t>
  </si>
  <si>
    <t>coagregados</t>
  </si>
  <si>
    <t>holcim</t>
  </si>
  <si>
    <t>concreto 14</t>
  </si>
  <si>
    <t>concreto 21</t>
  </si>
  <si>
    <t>concreto 28</t>
  </si>
  <si>
    <t>concreto 35</t>
  </si>
  <si>
    <t>mr 45</t>
  </si>
  <si>
    <t>TALADRO INDUSTRIAL</t>
  </si>
  <si>
    <t>Equipo de soldadura 250 AMP</t>
  </si>
  <si>
    <t>Equipo de soldadura 400</t>
  </si>
  <si>
    <t>Equipo de soldadura 600</t>
  </si>
  <si>
    <t>Disolvente para pintura (TINNER)</t>
  </si>
  <si>
    <t>Firma del proponente o de su representante legal</t>
  </si>
  <si>
    <t xml:space="preserve">MEJORAMIENTO, REHABILITACIÓN Y MANTENIMIENTO, GESTIÓN PREDIAL, SOCIAL Y AMBIENTAL SOSTENIBLE DE LA CARRETERA CÚCUTA - SARDINATA - OCAÑA - AGUACLARA, INCLUYE EL NUEVO PUENTE SOBRE EL RÍO ZULIA, EN EL DEPARTAMENTO DE NORTE DE SANTANDER, EN MARCO DEL PROGRAMA DE OBRA PÚBLICA "CONCLUIR Y CONCLUIR PARA LA REACTIVACIÓN DE LAS REGIONES"
</t>
  </si>
  <si>
    <t>INSTITUTO NACIONAL DE VÍAS</t>
  </si>
  <si>
    <t>DIRECCIÓN TÉCNICA</t>
  </si>
  <si>
    <t>PROVISIÓN PARA AJUSTES, OBRAS COMPLEMENTARIAS Y/O ADICIONALES</t>
  </si>
  <si>
    <t>PROVISIÓN PARA JORNADAS DE TRABAJO 24 HORAS DIARIAS 7 DIAS DE LA SEMANA</t>
  </si>
  <si>
    <t>VALOR BÁSICO DE OBRAS, INCLUYE OBRAS COMPLEMENTARIAS Y AJUSTES</t>
  </si>
  <si>
    <t>VALOR IVA (OBRA) (19% SOBRE UTILIDAD OBRA)</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</si>
  <si>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</si>
  <si>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</si>
  <si>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Especificacion particular</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</si>
  <si>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</si>
  <si>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GESTIÓN SOCIAL PREDIAL Y AMBIENTAL (incluye PAGA e IVA 19%)</t>
  </si>
  <si>
    <t>PROVISIÓN PARA IMPLEMENTACIÓN DEL PROTOCOLO DE BIOSEGURIDAD POR COVID-19 (INCLUYE IVA)</t>
  </si>
  <si>
    <t>VEINTIOCHO MIL SEISCIENTOS OCHENTA MILLONES DE PESOS, MONEDA CORRIENTE.</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</si>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</sst>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
    <numFmt numFmtId="178" formatCode="#,##0.0000"/>
    <numFmt numFmtId="179" formatCode="_ * #,##0.000_ ;_ * \-#,##0.000_ ;_ * &quot;-&quot;??_ ;_ @_ "/>
    <numFmt numFmtId="180" formatCode="_([$$-240A]\ * #,##0_);_([$$-240A]\ * \(#,##0\);_([$$-240A]\ * &quot;-&quot;??_);_(@_)"/>
    <numFmt numFmtId="181" formatCode="0#.00\ \L\t"/>
    <numFmt numFmtId="182" formatCode="_ [$$-240A]\ * #,##0.00_ ;_ [$$-240A]\ * \-#,##0.00_ ;_ [$$-240A]\ * &quot;-&quot;??_ ;_ @_ "/>
    <numFmt numFmtId="183" formatCode="_ * #,##0_ ;_ * \-#,##0_ ;_ * &quot;-&quot;??_ ;_ @_ "/>
    <numFmt numFmtId="184" formatCode="0.0"/>
    <numFmt numFmtId="185" formatCode="_-* #,##0.00\ _€_-;\-* #,##0.00\ _€_-;_-* &quot;-&quot;??\ _€_-;_-@_-"/>
    <numFmt numFmtId="186" formatCode="#,##0.000"/>
    <numFmt numFmtId="187" formatCode="#,##0.0"/>
    <numFmt numFmtId="188" formatCode="_-* #,##0.000_-;\-* #,##0.000_-;_-* &quot;-&quot;??_-;_-@_-"/>
    <numFmt numFmtId="189" formatCode="0.0000"/>
    <numFmt numFmtId="190" formatCode="&quot;No. &quot;#,##0"/>
  </numFmts>
  <fonts count="29">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s>
  <fills count="7">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
      <patternFill patternType="solid">
        <fgColor rgb="FFFFFFFF"/>
        <bgColor rgb="FF000000"/>
      </patternFill>
    </fill>
  </fills>
  <borders count="75">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96">
    <xf numFmtId="0" fontId="0" fillId="0" borderId="0"/>
    <xf numFmtId="169"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0" fontId="3" fillId="0" borderId="0" applyFont="0" applyFill="0" applyBorder="0" applyAlignment="0" applyProtection="0"/>
    <xf numFmtId="0" fontId="1" fillId="0" borderId="0"/>
    <xf numFmtId="0" fontId="1" fillId="0" borderId="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178" fontId="3" fillId="0" borderId="0" applyFont="0" applyFill="0" applyBorder="0" applyAlignment="0" applyProtection="0"/>
    <xf numFmtId="0" fontId="3" fillId="0" borderId="0"/>
    <xf numFmtId="181"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69"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3" fillId="0" borderId="0" applyNumberFormat="0" applyBorder="0" applyAlignment="0"/>
    <xf numFmtId="167" fontId="3" fillId="0" borderId="0" applyFont="0" applyFill="0" applyBorder="0" applyAlignment="0" applyProtection="0"/>
    <xf numFmtId="0" fontId="3" fillId="0" borderId="0"/>
    <xf numFmtId="0" fontId="3" fillId="0" borderId="0"/>
    <xf numFmtId="0" fontId="3" fillId="0" borderId="0"/>
    <xf numFmtId="0" fontId="1" fillId="0" borderId="0"/>
    <xf numFmtId="0" fontId="24" fillId="0" borderId="0" applyNumberFormat="0" applyFill="0" applyBorder="0" applyProtection="0">
      <alignment vertical="top"/>
    </xf>
    <xf numFmtId="0" fontId="25" fillId="0" borderId="0"/>
    <xf numFmtId="167" fontId="3" fillId="0" borderId="0" applyFont="0" applyFill="0" applyBorder="0" applyAlignment="0" applyProtection="0"/>
    <xf numFmtId="166" fontId="25" fillId="0" borderId="0" applyFont="0" applyFill="0" applyBorder="0" applyAlignment="0" applyProtection="0"/>
    <xf numFmtId="9" fontId="25" fillId="0" borderId="0" applyFont="0" applyFill="0" applyBorder="0" applyAlignment="0" applyProtection="0"/>
    <xf numFmtId="166" fontId="26" fillId="0" borderId="0" applyFont="0" applyFill="0" applyBorder="0" applyAlignment="0" applyProtection="0"/>
    <xf numFmtId="165" fontId="25" fillId="0" borderId="0" applyFont="0" applyFill="0" applyBorder="0" applyAlignment="0" applyProtection="0"/>
    <xf numFmtId="0" fontId="24" fillId="0" borderId="0" applyNumberFormat="0" applyFill="0" applyBorder="0" applyProtection="0">
      <alignment vertical="top"/>
    </xf>
    <xf numFmtId="0" fontId="3" fillId="0" borderId="0"/>
    <xf numFmtId="9" fontId="3" fillId="0" borderId="0" applyFont="0" applyFill="0" applyBorder="0" applyAlignment="0" applyProtection="0"/>
    <xf numFmtId="0" fontId="23" fillId="0" borderId="0" applyNumberFormat="0" applyBorder="0" applyAlignment="0"/>
    <xf numFmtId="0" fontId="3" fillId="0" borderId="0"/>
    <xf numFmtId="9" fontId="23" fillId="0" borderId="0" applyFont="0" applyFill="0" applyBorder="0" applyAlignment="0" applyProtection="0"/>
    <xf numFmtId="166" fontId="23" fillId="0" borderId="0" applyFont="0" applyFill="0" applyBorder="0" applyAlignment="0" applyProtection="0"/>
    <xf numFmtId="0" fontId="1" fillId="0" borderId="0"/>
    <xf numFmtId="9" fontId="3" fillId="0" borderId="0" applyFont="0" applyFill="0" applyBorder="0" applyAlignment="0" applyProtection="0"/>
    <xf numFmtId="167" fontId="23" fillId="0" borderId="0" applyFont="0" applyFill="0" applyBorder="0" applyAlignment="0" applyProtection="0"/>
    <xf numFmtId="44" fontId="3" fillId="0" borderId="0" applyFont="0" applyFill="0" applyBorder="0" applyAlignment="0" applyProtection="0"/>
    <xf numFmtId="0" fontId="1" fillId="0" borderId="0"/>
    <xf numFmtId="9" fontId="26" fillId="0" borderId="0" applyFont="0" applyFill="0" applyBorder="0" applyAlignment="0" applyProtection="0"/>
    <xf numFmtId="43" fontId="3" fillId="0" borderId="0" applyFont="0" applyFill="0" applyBorder="0" applyAlignment="0" applyProtection="0"/>
    <xf numFmtId="178" fontId="3" fillId="0" borderId="0" applyFont="0" applyFill="0" applyBorder="0" applyAlignment="0" applyProtection="0"/>
    <xf numFmtId="0" fontId="2" fillId="0" borderId="0" applyNumberFormat="0" applyFill="0" applyBorder="0" applyAlignment="0" applyProtection="0">
      <alignment vertical="top"/>
      <protection locked="0"/>
    </xf>
    <xf numFmtId="169" fontId="3" fillId="0" borderId="0" applyFont="0" applyFill="0" applyBorder="0" applyAlignment="0" applyProtection="0"/>
    <xf numFmtId="0" fontId="1" fillId="0" borderId="0"/>
    <xf numFmtId="166" fontId="1" fillId="0" borderId="0" applyFont="0" applyFill="0" applyBorder="0" applyAlignment="0" applyProtection="0"/>
    <xf numFmtId="166" fontId="25" fillId="0" borderId="0" applyFont="0" applyFill="0" applyBorder="0" applyAlignment="0" applyProtection="0"/>
    <xf numFmtId="166" fontId="26" fillId="0" borderId="0" applyFont="0" applyFill="0" applyBorder="0" applyAlignment="0" applyProtection="0"/>
    <xf numFmtId="166" fontId="23" fillId="0" borderId="0" applyFont="0" applyFill="0" applyBorder="0" applyAlignment="0" applyProtection="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0" fontId="25" fillId="0" borderId="0"/>
    <xf numFmtId="43" fontId="3" fillId="0" borderId="0" applyFont="0" applyFill="0" applyBorder="0" applyAlignment="0" applyProtection="0"/>
    <xf numFmtId="166" fontId="23" fillId="0" borderId="0" applyFont="0" applyFill="0" applyBorder="0" applyAlignment="0" applyProtection="0"/>
    <xf numFmtId="0" fontId="3" fillId="0" borderId="0"/>
    <xf numFmtId="167" fontId="3" fillId="0" borderId="0" applyFont="0" applyFill="0" applyBorder="0" applyAlignment="0" applyProtection="0"/>
    <xf numFmtId="0" fontId="3" fillId="0" borderId="0"/>
    <xf numFmtId="185" fontId="1" fillId="0" borderId="0" applyFont="0" applyFill="0" applyBorder="0" applyAlignment="0" applyProtection="0"/>
    <xf numFmtId="190" fontId="3" fillId="0" borderId="0" applyFont="0" applyFill="0" applyBorder="0" applyAlignment="0" applyProtection="0"/>
  </cellStyleXfs>
  <cellXfs count="777">
    <xf numFmtId="0" fontId="0" fillId="0" borderId="0" xfId="0"/>
    <xf numFmtId="0" fontId="6" fillId="0" borderId="0" xfId="8" applyFont="1" applyFill="1" applyProtection="1"/>
    <xf numFmtId="0" fontId="6" fillId="0" borderId="0" xfId="8" applyFont="1" applyFill="1" applyAlignment="1" applyProtection="1">
      <alignment horizontal="center"/>
    </xf>
    <xf numFmtId="0" fontId="6" fillId="0" borderId="35" xfId="8" applyFont="1" applyFill="1" applyBorder="1" applyProtection="1"/>
    <xf numFmtId="0" fontId="6" fillId="0" borderId="36" xfId="8" applyFont="1" applyFill="1" applyBorder="1" applyProtection="1"/>
    <xf numFmtId="0" fontId="6" fillId="0" borderId="36" xfId="8" applyFont="1" applyFill="1" applyBorder="1" applyAlignment="1" applyProtection="1">
      <alignment horizontal="center"/>
    </xf>
    <xf numFmtId="0" fontId="6" fillId="0" borderId="37" xfId="8" applyFont="1" applyFill="1" applyBorder="1" applyProtection="1"/>
    <xf numFmtId="0" fontId="6" fillId="0" borderId="38" xfId="8" applyFont="1" applyFill="1" applyBorder="1" applyProtection="1"/>
    <xf numFmtId="0" fontId="6" fillId="0" borderId="39" xfId="8" applyFont="1" applyFill="1" applyBorder="1" applyProtection="1"/>
    <xf numFmtId="0" fontId="9" fillId="0" borderId="32" xfId="4" applyFont="1" applyFill="1" applyBorder="1" applyAlignment="1" applyProtection="1">
      <alignment horizontal="center"/>
    </xf>
    <xf numFmtId="0" fontId="10" fillId="0" borderId="33" xfId="4" applyFont="1" applyFill="1" applyBorder="1" applyAlignment="1" applyProtection="1">
      <alignment vertical="center" wrapText="1"/>
    </xf>
    <xf numFmtId="0" fontId="9" fillId="0" borderId="34" xfId="4" applyFont="1" applyFill="1" applyBorder="1" applyProtection="1"/>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38" xfId="8" applyFont="1" applyFill="1" applyBorder="1" applyProtection="1"/>
    <xf numFmtId="0" fontId="12" fillId="0" borderId="47"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4" fontId="12" fillId="0" borderId="10" xfId="11" applyNumberFormat="1" applyFont="1" applyFill="1" applyBorder="1" applyAlignment="1" applyProtection="1">
      <alignment horizontal="right" vertical="center" wrapText="1"/>
    </xf>
    <xf numFmtId="164" fontId="12" fillId="0" borderId="26" xfId="11" applyNumberFormat="1" applyFont="1" applyFill="1" applyBorder="1" applyAlignment="1" applyProtection="1">
      <alignment horizontal="right" vertical="center" wrapText="1"/>
    </xf>
    <xf numFmtId="0" fontId="12" fillId="0" borderId="39" xfId="8" applyFont="1" applyFill="1" applyBorder="1" applyProtection="1"/>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4" fontId="12" fillId="0" borderId="48" xfId="11" applyNumberFormat="1" applyFont="1" applyFill="1" applyBorder="1" applyAlignment="1" applyProtection="1">
      <alignment horizontal="right" vertical="center" wrapText="1"/>
    </xf>
    <xf numFmtId="174"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0" fontId="12" fillId="0" borderId="50"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164" fontId="12" fillId="0" borderId="18" xfId="11" applyNumberFormat="1" applyFont="1" applyFill="1" applyBorder="1" applyAlignment="1" applyProtection="1">
      <alignment horizontal="right" vertical="center" wrapText="1"/>
    </xf>
    <xf numFmtId="164" fontId="12" fillId="0" borderId="51"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33" xfId="8" applyFont="1" applyFill="1" applyBorder="1" applyProtection="1"/>
    <xf numFmtId="0" fontId="12" fillId="0" borderId="33" xfId="8" applyFont="1" applyFill="1" applyBorder="1" applyAlignment="1" applyProtection="1">
      <alignment horizontal="center"/>
    </xf>
    <xf numFmtId="0" fontId="12" fillId="0" borderId="10" xfId="12" applyFont="1" applyFill="1" applyBorder="1" applyAlignment="1" applyProtection="1">
      <alignment horizontal="center" vertical="center" wrapText="1"/>
    </xf>
    <xf numFmtId="0" fontId="12" fillId="0" borderId="10" xfId="12" applyFont="1" applyFill="1" applyBorder="1" applyAlignment="1">
      <alignment horizontal="center" vertical="center"/>
    </xf>
    <xf numFmtId="0" fontId="12" fillId="0" borderId="10" xfId="8" applyFont="1" applyFill="1" applyBorder="1" applyProtection="1"/>
    <xf numFmtId="0" fontId="12" fillId="0" borderId="10" xfId="4" applyFont="1" applyFill="1" applyBorder="1" applyAlignment="1" applyProtection="1">
      <alignment horizontal="center" wrapText="1"/>
    </xf>
    <xf numFmtId="164"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9" xfId="11" applyNumberFormat="1" applyFont="1" applyFill="1" applyBorder="1" applyAlignment="1" applyProtection="1">
      <alignment horizontal="right" vertical="center" wrapText="1"/>
    </xf>
    <xf numFmtId="174"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3" fillId="0" borderId="38" xfId="6" applyFont="1" applyFill="1" applyBorder="1" applyProtection="1"/>
    <xf numFmtId="175" fontId="8" fillId="2" borderId="42" xfId="4" applyNumberFormat="1" applyFont="1" applyFill="1" applyBorder="1" applyAlignment="1" applyProtection="1">
      <alignment vertical="center"/>
    </xf>
    <xf numFmtId="0" fontId="13" fillId="0" borderId="39" xfId="6" applyFont="1" applyFill="1" applyBorder="1" applyProtection="1"/>
    <xf numFmtId="0" fontId="13" fillId="0" borderId="0" xfId="6" applyFont="1" applyFill="1" applyProtection="1"/>
    <xf numFmtId="49" fontId="8" fillId="0" borderId="0" xfId="13" applyNumberFormat="1" applyFont="1" applyFill="1" applyBorder="1" applyAlignment="1">
      <alignment horizontal="right" vertical="center"/>
    </xf>
    <xf numFmtId="176" fontId="8" fillId="0" borderId="0" xfId="13" applyNumberFormat="1" applyFont="1" applyFill="1" applyBorder="1" applyAlignment="1">
      <alignment vertical="center"/>
    </xf>
    <xf numFmtId="0" fontId="12" fillId="0" borderId="0" xfId="6" applyFont="1" applyFill="1" applyBorder="1" applyProtection="1"/>
    <xf numFmtId="0" fontId="12" fillId="0" borderId="0" xfId="6" applyFont="1" applyFill="1" applyBorder="1" applyAlignment="1" applyProtection="1">
      <alignment horizontal="center"/>
    </xf>
    <xf numFmtId="0" fontId="12" fillId="0" borderId="0" xfId="6" applyFont="1" applyFill="1" applyBorder="1" applyAlignment="1" applyProtection="1">
      <alignment vertical="center"/>
    </xf>
    <xf numFmtId="177"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0" fontId="8" fillId="0" borderId="56" xfId="6" applyFont="1" applyFill="1" applyBorder="1" applyAlignment="1" applyProtection="1">
      <alignment horizontal="right" vertical="center"/>
    </xf>
    <xf numFmtId="9" fontId="12" fillId="0" borderId="61" xfId="7" applyNumberFormat="1" applyFont="1" applyFill="1" applyBorder="1" applyAlignment="1" applyProtection="1">
      <alignment horizontal="center" vertical="center"/>
    </xf>
    <xf numFmtId="171" fontId="12" fillId="0" borderId="61" xfId="7" applyNumberFormat="1" applyFont="1" applyFill="1" applyBorder="1" applyAlignment="1" applyProtection="1">
      <alignment vertical="center"/>
    </xf>
    <xf numFmtId="0" fontId="12" fillId="0" borderId="56" xfId="6" applyFont="1" applyFill="1" applyBorder="1" applyAlignment="1" applyProtection="1">
      <alignment vertical="center"/>
    </xf>
    <xf numFmtId="171" fontId="8" fillId="0" borderId="26" xfId="7" applyNumberFormat="1" applyFont="1" applyFill="1" applyBorder="1" applyProtection="1"/>
    <xf numFmtId="0" fontId="12" fillId="0" borderId="55" xfId="6" applyFont="1" applyFill="1" applyBorder="1" applyAlignment="1" applyProtection="1">
      <alignment horizontal="center" vertical="center" wrapText="1"/>
    </xf>
    <xf numFmtId="179" fontId="13" fillId="0" borderId="39" xfId="14" applyNumberFormat="1" applyFont="1" applyFill="1" applyBorder="1" applyProtection="1"/>
    <xf numFmtId="0" fontId="9" fillId="0" borderId="0" xfId="6" applyFont="1" applyFill="1" applyBorder="1" applyProtection="1"/>
    <xf numFmtId="0" fontId="9" fillId="0" borderId="0" xfId="6" applyFont="1" applyFill="1" applyBorder="1" applyAlignment="1" applyProtection="1">
      <alignment horizontal="center"/>
    </xf>
    <xf numFmtId="2" fontId="9" fillId="0" borderId="0" xfId="6" applyNumberFormat="1" applyFont="1" applyFill="1" applyBorder="1" applyProtection="1"/>
    <xf numFmtId="171" fontId="9" fillId="0" borderId="0" xfId="7" applyNumberFormat="1" applyFont="1" applyFill="1" applyBorder="1" applyProtection="1"/>
    <xf numFmtId="39" fontId="9" fillId="0" borderId="0"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80" fontId="13" fillId="0" borderId="39" xfId="6" applyNumberFormat="1" applyFont="1" applyFill="1" applyBorder="1" applyProtection="1"/>
    <xf numFmtId="176" fontId="8" fillId="3" borderId="51" xfId="16" applyNumberFormat="1" applyFont="1" applyFill="1" applyBorder="1" applyAlignment="1">
      <alignment horizontal="center" vertical="center"/>
    </xf>
    <xf numFmtId="182" fontId="13" fillId="0" borderId="39" xfId="6" applyNumberFormat="1" applyFont="1" applyFill="1" applyBorder="1" applyProtection="1"/>
    <xf numFmtId="176" fontId="8" fillId="3" borderId="10" xfId="16" applyNumberFormat="1" applyFont="1" applyFill="1" applyBorder="1" applyAlignment="1">
      <alignment horizontal="center" vertical="center"/>
    </xf>
    <xf numFmtId="0" fontId="9" fillId="0" borderId="38" xfId="6" applyFont="1" applyFill="1" applyBorder="1" applyProtection="1"/>
    <xf numFmtId="0" fontId="9" fillId="0" borderId="39" xfId="6" applyFont="1" applyFill="1" applyBorder="1" applyProtection="1"/>
    <xf numFmtId="0" fontId="9" fillId="0" borderId="0" xfId="6" applyFont="1" applyFill="1" applyProtection="1"/>
    <xf numFmtId="0" fontId="13" fillId="0" borderId="64" xfId="6" applyFont="1" applyFill="1" applyBorder="1" applyProtection="1"/>
    <xf numFmtId="0" fontId="6" fillId="0" borderId="65" xfId="8" applyFont="1" applyFill="1" applyBorder="1" applyProtection="1"/>
    <xf numFmtId="0" fontId="6" fillId="0" borderId="65" xfId="8" applyFont="1" applyFill="1" applyBorder="1" applyAlignment="1" applyProtection="1">
      <alignment horizontal="center"/>
    </xf>
    <xf numFmtId="183" fontId="6" fillId="0" borderId="65" xfId="1" applyNumberFormat="1" applyFont="1" applyFill="1" applyBorder="1" applyProtection="1"/>
    <xf numFmtId="0" fontId="6" fillId="0" borderId="66" xfId="8" applyFont="1" applyFill="1" applyBorder="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169" fontId="9" fillId="0" borderId="0" xfId="1" applyFont="1" applyFill="1"/>
    <xf numFmtId="0" fontId="15" fillId="0" borderId="0" xfId="12" applyFont="1" applyFill="1"/>
    <xf numFmtId="0" fontId="3" fillId="0" borderId="68" xfId="12" applyFont="1" applyBorder="1" applyAlignment="1">
      <alignment horizontal="left" vertical="center"/>
    </xf>
    <xf numFmtId="0" fontId="9" fillId="0" borderId="60" xfId="12" applyFont="1" applyFill="1" applyBorder="1" applyAlignment="1"/>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8" fillId="0" borderId="16" xfId="12" applyFont="1" applyFill="1" applyBorder="1" applyAlignment="1">
      <alignment vertical="center"/>
    </xf>
    <xf numFmtId="0" fontId="18"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8" fillId="0" borderId="3" xfId="12" applyFont="1" applyFill="1" applyBorder="1" applyAlignment="1">
      <alignment horizontal="right" vertical="center"/>
    </xf>
    <xf numFmtId="0" fontId="18" fillId="0" borderId="5" xfId="12" applyFont="1" applyFill="1" applyBorder="1" applyAlignment="1">
      <alignment horizontal="center" vertical="center"/>
    </xf>
    <xf numFmtId="0" fontId="18"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right" vertical="center"/>
    </xf>
    <xf numFmtId="1" fontId="18" fillId="0" borderId="10" xfId="12" applyNumberFormat="1" applyFont="1" applyFill="1" applyBorder="1" applyAlignment="1">
      <alignment horizontal="center" vertical="center"/>
    </xf>
    <xf numFmtId="1" fontId="18" fillId="0" borderId="26" xfId="12" applyNumberFormat="1" applyFont="1" applyFill="1" applyBorder="1" applyAlignment="1">
      <alignment horizontal="center" vertical="center"/>
    </xf>
    <xf numFmtId="1" fontId="18" fillId="0" borderId="27" xfId="12" applyNumberFormat="1" applyFont="1" applyFill="1" applyBorder="1" applyAlignment="1">
      <alignment horizontal="center" vertical="center"/>
    </xf>
    <xf numFmtId="0" fontId="18" fillId="0" borderId="25" xfId="12" applyFont="1" applyFill="1" applyBorder="1" applyAlignment="1">
      <alignment horizontal="left"/>
    </xf>
    <xf numFmtId="0" fontId="18" fillId="0" borderId="0" xfId="12" applyFont="1" applyFill="1" applyBorder="1" applyAlignment="1">
      <alignment horizontal="right"/>
    </xf>
    <xf numFmtId="0" fontId="18" fillId="0" borderId="27"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left"/>
    </xf>
    <xf numFmtId="0" fontId="18" fillId="0" borderId="12" xfId="12" applyFont="1" applyFill="1" applyBorder="1" applyAlignment="1">
      <alignment horizontal="center"/>
    </xf>
    <xf numFmtId="0" fontId="18"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0"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0" fillId="2" borderId="71" xfId="12" applyFont="1" applyFill="1" applyBorder="1" applyAlignment="1">
      <alignment horizontal="center" vertical="center"/>
    </xf>
    <xf numFmtId="0" fontId="9" fillId="2" borderId="70" xfId="12" applyFont="1" applyFill="1" applyBorder="1" applyAlignment="1">
      <alignment horizontal="center" vertical="center"/>
    </xf>
    <xf numFmtId="4" fontId="9" fillId="2" borderId="70" xfId="12" applyNumberFormat="1" applyFont="1" applyFill="1" applyBorder="1" applyAlignment="1">
      <alignment vertical="center"/>
    </xf>
    <xf numFmtId="0" fontId="20" fillId="2" borderId="5" xfId="12" applyFont="1" applyFill="1" applyBorder="1" applyAlignment="1">
      <alignment horizontal="center"/>
    </xf>
    <xf numFmtId="0" fontId="20" fillId="2" borderId="24"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2" xfId="12" applyFont="1" applyFill="1" applyBorder="1" applyAlignment="1"/>
    <xf numFmtId="0" fontId="9" fillId="0" borderId="15" xfId="12" applyFont="1" applyFill="1" applyBorder="1" applyAlignment="1"/>
    <xf numFmtId="169" fontId="9" fillId="0" borderId="74" xfId="1" applyFont="1" applyFill="1" applyBorder="1"/>
    <xf numFmtId="169" fontId="9" fillId="0" borderId="67" xfId="12" applyNumberFormat="1" applyFont="1" applyFill="1" applyBorder="1"/>
    <xf numFmtId="0" fontId="20"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69" fontId="9" fillId="0" borderId="46" xfId="1" applyNumberFormat="1" applyFont="1" applyFill="1" applyBorder="1"/>
    <xf numFmtId="169" fontId="9" fillId="0" borderId="67" xfId="1" applyNumberFormat="1" applyFont="1" applyFill="1" applyBorder="1"/>
    <xf numFmtId="0" fontId="20" fillId="2" borderId="59" xfId="12" applyFont="1" applyFill="1" applyBorder="1" applyAlignment="1">
      <alignment horizontal="center"/>
    </xf>
    <xf numFmtId="0" fontId="20"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4" xfId="12" applyFont="1" applyFill="1" applyBorder="1"/>
    <xf numFmtId="0" fontId="9" fillId="0" borderId="33" xfId="12" applyFont="1" applyFill="1" applyBorder="1"/>
    <xf numFmtId="169" fontId="9" fillId="0" borderId="49" xfId="1" applyNumberFormat="1" applyFont="1" applyFill="1" applyBorder="1"/>
    <xf numFmtId="0" fontId="20" fillId="2" borderId="59" xfId="12" applyFont="1" applyFill="1" applyBorder="1" applyAlignment="1">
      <alignment horizontal="center" wrapText="1"/>
    </xf>
    <xf numFmtId="0" fontId="20" fillId="2" borderId="5" xfId="12" applyFont="1" applyFill="1" applyBorder="1" applyAlignment="1">
      <alignment horizontal="center" wrapText="1"/>
    </xf>
    <xf numFmtId="0" fontId="20"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69"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85" fontId="9" fillId="0" borderId="18" xfId="12" applyNumberFormat="1" applyFont="1" applyFill="1" applyBorder="1" applyAlignment="1">
      <alignment horizontal="center" wrapText="1"/>
    </xf>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185" fontId="9" fillId="2" borderId="67" xfId="12" applyNumberFormat="1" applyFont="1" applyFill="1" applyBorder="1"/>
    <xf numFmtId="0" fontId="20" fillId="2" borderId="53" xfId="12" applyFont="1" applyFill="1" applyBorder="1" applyAlignment="1">
      <alignment horizontal="center" wrapText="1"/>
    </xf>
    <xf numFmtId="167"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7" fontId="9" fillId="0" borderId="30" xfId="1" applyNumberFormat="1" applyFont="1" applyFill="1" applyBorder="1"/>
    <xf numFmtId="9" fontId="9" fillId="0" borderId="62" xfId="2" applyFont="1" applyFill="1" applyBorder="1"/>
    <xf numFmtId="167" fontId="9" fillId="0" borderId="67" xfId="12" applyNumberFormat="1" applyFont="1" applyFill="1" applyBorder="1"/>
    <xf numFmtId="167"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0" fillId="0" borderId="60" xfId="12" applyFont="1" applyFill="1" applyBorder="1"/>
    <xf numFmtId="0" fontId="9" fillId="0" borderId="61" xfId="12" applyFont="1" applyFill="1" applyBorder="1"/>
    <xf numFmtId="0" fontId="9" fillId="0" borderId="69"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2" fillId="0" borderId="0" xfId="12" applyFont="1" applyFill="1" applyBorder="1" applyAlignment="1">
      <alignment horizontal="left"/>
    </xf>
    <xf numFmtId="1" fontId="18" fillId="0" borderId="12" xfId="12" applyNumberFormat="1" applyFont="1" applyFill="1" applyBorder="1" applyAlignment="1">
      <alignment horizontal="center" vertical="center"/>
    </xf>
    <xf numFmtId="4" fontId="9" fillId="2" borderId="70" xfId="12" applyNumberFormat="1" applyFont="1" applyFill="1" applyBorder="1" applyAlignment="1">
      <alignment horizontal="center" vertical="center"/>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2" xfId="12" applyFont="1" applyFill="1" applyBorder="1" applyAlignment="1">
      <alignment horizontal="left"/>
    </xf>
    <xf numFmtId="0" fontId="20" fillId="2" borderId="71" xfId="12" applyFont="1" applyFill="1" applyBorder="1" applyAlignment="1">
      <alignment horizontal="center"/>
    </xf>
    <xf numFmtId="0" fontId="9" fillId="2" borderId="70" xfId="12" applyFont="1" applyFill="1" applyBorder="1" applyAlignment="1">
      <alignment horizontal="center"/>
    </xf>
    <xf numFmtId="4" fontId="9" fillId="2" borderId="70" xfId="12" applyNumberFormat="1" applyFont="1" applyFill="1" applyBorder="1" applyAlignment="1"/>
    <xf numFmtId="3" fontId="9" fillId="0" borderId="10" xfId="12" applyNumberFormat="1" applyFont="1" applyFill="1" applyBorder="1" applyAlignment="1">
      <alignment horizontal="center"/>
    </xf>
    <xf numFmtId="186" fontId="9" fillId="0" borderId="10" xfId="12" applyNumberFormat="1" applyFont="1" applyFill="1" applyBorder="1"/>
    <xf numFmtId="167" fontId="9" fillId="0" borderId="0" xfId="12" applyNumberFormat="1" applyFont="1" applyFill="1"/>
    <xf numFmtId="2" fontId="9" fillId="0" borderId="15" xfId="12" applyNumberFormat="1" applyFont="1" applyFill="1" applyBorder="1" applyAlignment="1">
      <alignment horizontal="center"/>
    </xf>
    <xf numFmtId="2" fontId="9" fillId="0" borderId="72" xfId="12" applyNumberFormat="1" applyFont="1" applyFill="1" applyBorder="1" applyAlignment="1">
      <alignment horizontal="center"/>
    </xf>
    <xf numFmtId="4" fontId="9" fillId="2" borderId="70" xfId="12" applyNumberFormat="1" applyFont="1" applyFill="1" applyBorder="1" applyAlignment="1">
      <alignment horizontal="center"/>
    </xf>
    <xf numFmtId="0" fontId="9" fillId="2" borderId="70" xfId="12" applyFont="1" applyFill="1" applyBorder="1" applyAlignment="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2" fontId="9" fillId="2" borderId="70" xfId="12" applyNumberFormat="1" applyFont="1" applyFill="1" applyBorder="1" applyAlignment="1">
      <alignment horizontal="center"/>
    </xf>
    <xf numFmtId="3" fontId="9" fillId="0" borderId="10" xfId="12" applyNumberFormat="1" applyFont="1" applyFill="1" applyBorder="1"/>
    <xf numFmtId="0" fontId="9" fillId="0" borderId="16" xfId="12" applyFont="1" applyFill="1" applyBorder="1" applyAlignment="1">
      <alignment horizontal="center"/>
    </xf>
    <xf numFmtId="0" fontId="9" fillId="0" borderId="45" xfId="12" applyFont="1" applyFill="1" applyBorder="1" applyAlignment="1">
      <alignment horizontal="center"/>
    </xf>
    <xf numFmtId="187" fontId="9" fillId="0" borderId="14" xfId="12" applyNumberFormat="1" applyFont="1" applyFill="1" applyBorder="1"/>
    <xf numFmtId="2" fontId="9" fillId="0" borderId="61" xfId="12" applyNumberFormat="1" applyFont="1" applyFill="1" applyBorder="1"/>
    <xf numFmtId="184" fontId="9" fillId="0" borderId="10" xfId="12" applyNumberFormat="1" applyFont="1" applyFill="1" applyBorder="1"/>
    <xf numFmtId="169" fontId="9" fillId="0" borderId="26" xfId="1" applyFont="1" applyFill="1" applyBorder="1"/>
    <xf numFmtId="4" fontId="9" fillId="0" borderId="10" xfId="12" applyNumberFormat="1" applyFont="1" applyFill="1" applyBorder="1"/>
    <xf numFmtId="0" fontId="9" fillId="0" borderId="0" xfId="12" applyFont="1" applyFill="1" applyProtection="1"/>
    <xf numFmtId="0" fontId="12" fillId="0" borderId="0" xfId="12" applyFont="1" applyFill="1" applyProtection="1"/>
    <xf numFmtId="2" fontId="9" fillId="0" borderId="14" xfId="12" applyNumberFormat="1" applyFont="1" applyFill="1" applyBorder="1"/>
    <xf numFmtId="185" fontId="9" fillId="0" borderId="67" xfId="12" applyNumberFormat="1" applyFont="1" applyFill="1" applyBorder="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3" fontId="9" fillId="0" borderId="14" xfId="12" applyNumberFormat="1" applyFont="1" applyFill="1" applyBorder="1" applyAlignment="1">
      <alignment horizontal="center"/>
    </xf>
    <xf numFmtId="4" fontId="9" fillId="0" borderId="14" xfId="12" applyNumberFormat="1" applyFont="1" applyFill="1" applyBorder="1"/>
    <xf numFmtId="186" fontId="9" fillId="0" borderId="45" xfId="12" applyNumberFormat="1" applyFont="1" applyFill="1" applyBorder="1"/>
    <xf numFmtId="43" fontId="9" fillId="0" borderId="0" xfId="12" applyNumberFormat="1" applyFont="1" applyFill="1"/>
    <xf numFmtId="2" fontId="9" fillId="0" borderId="74" xfId="12" applyNumberFormat="1" applyFont="1" applyFill="1" applyBorder="1"/>
    <xf numFmtId="2" fontId="9" fillId="0" borderId="33" xfId="12" applyNumberFormat="1" applyFont="1" applyFill="1" applyBorder="1"/>
    <xf numFmtId="186" fontId="9" fillId="0" borderId="14" xfId="12" applyNumberFormat="1" applyFont="1" applyFill="1" applyBorder="1"/>
    <xf numFmtId="3" fontId="9" fillId="0" borderId="45" xfId="12" applyNumberFormat="1" applyFont="1" applyFill="1" applyBorder="1" applyAlignment="1">
      <alignment horizontal="center"/>
    </xf>
    <xf numFmtId="4" fontId="9" fillId="0" borderId="45" xfId="12" applyNumberFormat="1" applyFont="1" applyFill="1" applyBorder="1"/>
    <xf numFmtId="2" fontId="9" fillId="0" borderId="74" xfId="12" applyNumberFormat="1" applyFont="1" applyFill="1" applyBorder="1" applyAlignment="1">
      <alignment horizontal="center"/>
    </xf>
    <xf numFmtId="2" fontId="9" fillId="0" borderId="18" xfId="12" applyNumberFormat="1" applyFont="1" applyFill="1" applyBorder="1"/>
    <xf numFmtId="3" fontId="9" fillId="0" borderId="10" xfId="29" applyNumberFormat="1" applyFont="1" applyFill="1" applyBorder="1" applyAlignment="1">
      <alignment horizontal="center" vertical="center"/>
    </xf>
    <xf numFmtId="4" fontId="9" fillId="0" borderId="10" xfId="29" applyNumberFormat="1" applyFont="1" applyFill="1" applyBorder="1" applyAlignment="1">
      <alignment vertical="center"/>
    </xf>
    <xf numFmtId="3" fontId="9" fillId="0" borderId="14" xfId="29" applyNumberFormat="1" applyFont="1" applyFill="1" applyBorder="1" applyAlignment="1">
      <alignment horizontal="center" vertical="center"/>
    </xf>
    <xf numFmtId="4" fontId="9" fillId="0" borderId="14" xfId="29" applyNumberFormat="1" applyFont="1" applyFill="1" applyBorder="1" applyAlignment="1">
      <alignment vertical="center"/>
    </xf>
    <xf numFmtId="183" fontId="9" fillId="0" borderId="10" xfId="1" applyNumberFormat="1" applyFont="1" applyFill="1" applyBorder="1"/>
    <xf numFmtId="169" fontId="18" fillId="0" borderId="10" xfId="1" applyNumberFormat="1" applyFont="1" applyFill="1" applyBorder="1" applyAlignment="1"/>
    <xf numFmtId="178" fontId="9" fillId="0" borderId="10" xfId="12" applyNumberFormat="1" applyFont="1" applyFill="1" applyBorder="1"/>
    <xf numFmtId="0" fontId="9" fillId="0" borderId="10" xfId="31" applyFont="1" applyFill="1" applyBorder="1" applyAlignment="1">
      <alignment horizontal="center"/>
    </xf>
    <xf numFmtId="0" fontId="18" fillId="0" borderId="10" xfId="31" applyFont="1" applyFill="1" applyBorder="1" applyAlignment="1">
      <alignment horizontal="center"/>
    </xf>
    <xf numFmtId="179" fontId="18" fillId="0" borderId="10" xfId="1" applyNumberFormat="1" applyFont="1" applyFill="1" applyBorder="1" applyAlignment="1"/>
    <xf numFmtId="0" fontId="9" fillId="0" borderId="62" xfId="12"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3" fontId="13" fillId="0" borderId="10" xfId="12" applyNumberFormat="1" applyFont="1" applyFill="1" applyBorder="1" applyAlignment="1">
      <alignment horizontal="center"/>
    </xf>
    <xf numFmtId="186" fontId="13" fillId="0" borderId="10" xfId="12" applyNumberFormat="1" applyFont="1" applyFill="1" applyBorder="1"/>
    <xf numFmtId="3" fontId="13" fillId="0" borderId="14" xfId="12" applyNumberFormat="1" applyFont="1" applyFill="1" applyBorder="1" applyAlignment="1">
      <alignment horizontal="center"/>
    </xf>
    <xf numFmtId="186" fontId="13" fillId="0" borderId="14" xfId="12" applyNumberFormat="1" applyFont="1" applyFill="1" applyBorder="1"/>
    <xf numFmtId="0" fontId="20" fillId="2" borderId="52" xfId="12" applyFont="1" applyFill="1" applyBorder="1" applyAlignment="1">
      <alignment horizontal="center"/>
    </xf>
    <xf numFmtId="0" fontId="11" fillId="0" borderId="0" xfId="12" applyFont="1" applyFill="1" applyBorder="1" applyAlignment="1">
      <alignment horizontal="center"/>
    </xf>
    <xf numFmtId="0" fontId="20" fillId="0" borderId="0" xfId="12" applyFont="1" applyFill="1" applyBorder="1" applyAlignment="1">
      <alignment horizontal="center"/>
    </xf>
    <xf numFmtId="169" fontId="9" fillId="0" borderId="0" xfId="12" applyNumberFormat="1" applyFont="1" applyFill="1" applyBorder="1"/>
    <xf numFmtId="167" fontId="9" fillId="0" borderId="0" xfId="12" applyNumberFormat="1" applyFont="1" applyFill="1" applyBorder="1"/>
    <xf numFmtId="169" fontId="9" fillId="0" borderId="55" xfId="1" applyNumberFormat="1" applyFont="1" applyFill="1" applyBorder="1"/>
    <xf numFmtId="169" fontId="9" fillId="0" borderId="11" xfId="1" applyFont="1" applyFill="1" applyBorder="1" applyAlignment="1">
      <alignment horizontal="center" wrapText="1"/>
    </xf>
    <xf numFmtId="3" fontId="9" fillId="0" borderId="0" xfId="12" applyNumberFormat="1" applyFont="1" applyFill="1" applyBorder="1"/>
    <xf numFmtId="2" fontId="9" fillId="0" borderId="0" xfId="12" applyNumberFormat="1" applyFont="1" applyFill="1" applyBorder="1"/>
    <xf numFmtId="0" fontId="9" fillId="0" borderId="55" xfId="12" applyFont="1" applyFill="1" applyBorder="1"/>
    <xf numFmtId="169" fontId="9" fillId="0" borderId="55" xfId="1" applyFont="1" applyFill="1" applyBorder="1"/>
    <xf numFmtId="0" fontId="20" fillId="2" borderId="52"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169" fontId="9" fillId="0" borderId="67" xfId="1" applyNumberFormat="1" applyFont="1" applyFill="1" applyBorder="1"/>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169" fontId="9" fillId="0" borderId="26" xfId="1" applyFont="1" applyFill="1" applyBorder="1"/>
    <xf numFmtId="0" fontId="20" fillId="2" borderId="52" xfId="12" applyFont="1" applyFill="1" applyBorder="1" applyAlignment="1">
      <alignment horizontal="center"/>
    </xf>
    <xf numFmtId="0" fontId="9" fillId="0" borderId="25" xfId="12" applyFont="1" applyFill="1" applyBorder="1" applyAlignment="1">
      <alignment horizontal="center"/>
    </xf>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9" fillId="0" borderId="0" xfId="12" applyFont="1" applyFill="1" applyBorder="1" applyAlignment="1">
      <alignment horizontal="center"/>
    </xf>
    <xf numFmtId="0" fontId="20" fillId="0" borderId="0" xfId="12" applyFont="1" applyFill="1" applyBorder="1" applyAlignment="1" applyProtection="1">
      <alignment horizontal="center"/>
      <protection locked="0"/>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2" xfId="12" applyFont="1" applyFill="1" applyBorder="1" applyAlignment="1">
      <alignment horizontal="center"/>
    </xf>
    <xf numFmtId="0" fontId="9" fillId="0" borderId="0" xfId="12" applyFont="1" applyFill="1" applyBorder="1" applyAlignment="1">
      <alignment horizontal="center"/>
    </xf>
    <xf numFmtId="0" fontId="20" fillId="0" borderId="0" xfId="12" applyFont="1" applyFill="1" applyBorder="1" applyAlignment="1" applyProtection="1">
      <alignment horizontal="center"/>
      <protection locked="0"/>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61"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20" fillId="2" borderId="52" xfId="12" applyFont="1" applyFill="1" applyBorder="1" applyAlignment="1">
      <alignment horizontal="center"/>
    </xf>
    <xf numFmtId="0" fontId="9" fillId="0" borderId="55"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0"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179" fontId="13" fillId="0" borderId="39" xfId="75" applyNumberFormat="1" applyFont="1" applyFill="1" applyBorder="1" applyProtection="1"/>
    <xf numFmtId="0" fontId="27" fillId="5" borderId="32" xfId="0" applyFont="1" applyFill="1" applyBorder="1" applyAlignment="1">
      <alignment horizontal="right" vertical="center" wrapText="1"/>
    </xf>
    <xf numFmtId="0" fontId="27" fillId="5" borderId="34" xfId="0" applyFont="1" applyFill="1" applyBorder="1" applyAlignment="1">
      <alignment vertical="center" wrapText="1"/>
    </xf>
    <xf numFmtId="177" fontId="28" fillId="0" borderId="0" xfId="2" applyNumberFormat="1" applyFont="1" applyFill="1" applyProtection="1"/>
    <xf numFmtId="0" fontId="9" fillId="0" borderId="32" xfId="12" applyFont="1" applyFill="1" applyBorder="1" applyAlignment="1"/>
    <xf numFmtId="0" fontId="9" fillId="0" borderId="33" xfId="12" applyFont="1" applyFill="1" applyBorder="1" applyAlignment="1"/>
    <xf numFmtId="0" fontId="9" fillId="0" borderId="33" xfId="12" applyFont="1" applyFill="1" applyBorder="1" applyAlignment="1">
      <alignment horizontal="center"/>
    </xf>
    <xf numFmtId="169" fontId="15" fillId="0" borderId="33" xfId="1" applyFont="1" applyFill="1" applyBorder="1" applyAlignment="1">
      <alignment horizontal="center"/>
    </xf>
    <xf numFmtId="169" fontId="9" fillId="0" borderId="34" xfId="1" applyNumberFormat="1" applyFont="1" applyFill="1" applyBorder="1"/>
    <xf numFmtId="0" fontId="9" fillId="0" borderId="25"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56" xfId="12" applyFont="1" applyFill="1" applyBorder="1" applyAlignment="1"/>
    <xf numFmtId="0" fontId="20" fillId="2" borderId="52" xfId="12" applyFont="1" applyFill="1" applyBorder="1" applyAlignment="1">
      <alignment horizontal="center"/>
    </xf>
    <xf numFmtId="0" fontId="9" fillId="0" borderId="55" xfId="12" applyFont="1" applyFill="1" applyBorder="1" applyAlignment="1"/>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61"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0" fontId="12" fillId="0" borderId="0" xfId="8" applyFont="1"/>
    <xf numFmtId="0" fontId="12" fillId="0" borderId="38" xfId="8" applyFont="1" applyBorder="1"/>
    <xf numFmtId="0" fontId="12" fillId="0" borderId="10" xfId="46" applyFont="1" applyBorder="1" applyAlignment="1">
      <alignment horizontal="center" vertical="center"/>
    </xf>
    <xf numFmtId="0" fontId="12" fillId="0" borderId="10" xfId="0" applyFont="1" applyBorder="1" applyAlignment="1">
      <alignment horizontal="center" vertical="center"/>
    </xf>
    <xf numFmtId="0" fontId="12" fillId="0" borderId="10" xfId="46" applyFont="1" applyBorder="1" applyAlignment="1">
      <alignment horizontal="center" vertical="center" wrapText="1"/>
    </xf>
    <xf numFmtId="0" fontId="12" fillId="0" borderId="39" xfId="8" applyFont="1" applyBorder="1"/>
    <xf numFmtId="174" fontId="12" fillId="0" borderId="0" xfId="8" applyNumberFormat="1" applyFont="1" applyFill="1" applyProtection="1"/>
    <xf numFmtId="0" fontId="9" fillId="0" borderId="25" xfId="12" applyFont="1" applyFill="1" applyBorder="1" applyAlignment="1">
      <alignment horizontal="center"/>
    </xf>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61"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9" fillId="0" borderId="16" xfId="12" applyFont="1" applyFill="1" applyBorder="1" applyAlignment="1">
      <alignment horizontal="center"/>
    </xf>
    <xf numFmtId="0" fontId="20" fillId="0" borderId="0" xfId="12" applyFont="1" applyFill="1" applyBorder="1" applyAlignment="1" applyProtection="1">
      <alignment horizontal="center"/>
      <protection locked="0"/>
    </xf>
    <xf numFmtId="0" fontId="9" fillId="0" borderId="25" xfId="12" applyFont="1" applyFill="1" applyBorder="1" applyAlignment="1">
      <alignment horizontal="center"/>
    </xf>
    <xf numFmtId="0" fontId="9" fillId="0" borderId="61" xfId="12" applyFont="1" applyFill="1" applyBorder="1" applyAlignment="1">
      <alignment horizontal="center"/>
    </xf>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0" fontId="9" fillId="0" borderId="61" xfId="0" applyFont="1" applyFill="1" applyBorder="1" applyAlignment="1">
      <alignment horizontal="center"/>
    </xf>
    <xf numFmtId="2" fontId="9" fillId="0" borderId="10" xfId="0" applyNumberFormat="1" applyFont="1" applyFill="1" applyBorder="1"/>
    <xf numFmtId="0" fontId="3" fillId="3" borderId="10" xfId="88" applyFont="1" applyFill="1" applyBorder="1" applyAlignment="1">
      <alignment horizontal="center"/>
    </xf>
    <xf numFmtId="3" fontId="9" fillId="0" borderId="10" xfId="88" applyNumberFormat="1" applyFont="1" applyBorder="1" applyAlignment="1">
      <alignment horizontal="center"/>
    </xf>
    <xf numFmtId="0" fontId="9" fillId="0" borderId="60" xfId="88" applyFont="1" applyBorder="1" applyAlignment="1"/>
    <xf numFmtId="188" fontId="3" fillId="3" borderId="10" xfId="89" applyNumberFormat="1" applyFont="1" applyFill="1" applyBorder="1"/>
    <xf numFmtId="186" fontId="9" fillId="0" borderId="10" xfId="88" applyNumberFormat="1" applyFont="1" applyBorder="1"/>
    <xf numFmtId="4" fontId="9" fillId="0" borderId="10" xfId="88" applyNumberFormat="1" applyFont="1" applyBorder="1"/>
    <xf numFmtId="0" fontId="3" fillId="6" borderId="12" xfId="52" applyFill="1" applyBorder="1" applyAlignment="1">
      <alignment horizontal="center"/>
    </xf>
    <xf numFmtId="2" fontId="3" fillId="6" borderId="18" xfId="52" applyNumberFormat="1" applyFill="1" applyBorder="1" applyAlignment="1">
      <alignment horizontal="right"/>
    </xf>
    <xf numFmtId="0" fontId="3" fillId="6" borderId="60" xfId="52" applyFill="1" applyBorder="1" applyAlignment="1"/>
    <xf numFmtId="166" fontId="12" fillId="0" borderId="0" xfId="8" applyNumberFormat="1" applyFont="1" applyFill="1" applyProtection="1"/>
    <xf numFmtId="171" fontId="6" fillId="0" borderId="0" xfId="6" applyNumberFormat="1" applyFont="1" applyFill="1" applyProtection="1"/>
    <xf numFmtId="10" fontId="12" fillId="3" borderId="26" xfId="2" applyNumberFormat="1" applyFont="1" applyFill="1" applyBorder="1" applyAlignment="1">
      <alignment horizontal="center" vertical="center"/>
    </xf>
    <xf numFmtId="177" fontId="12" fillId="4" borderId="59" xfId="7" applyNumberFormat="1" applyFont="1" applyFill="1" applyBorder="1" applyAlignment="1" applyProtection="1">
      <alignment horizontal="center" vertical="center"/>
    </xf>
    <xf numFmtId="0" fontId="14" fillId="4" borderId="53" xfId="6" applyFont="1" applyFill="1" applyBorder="1" applyAlignment="1" applyProtection="1">
      <alignment horizontal="right" vertical="center"/>
    </xf>
    <xf numFmtId="177"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171" fontId="12" fillId="4" borderId="61" xfId="7" applyNumberFormat="1" applyFont="1" applyFill="1" applyBorder="1" applyAlignment="1" applyProtection="1">
      <alignment vertical="center"/>
    </xf>
    <xf numFmtId="9" fontId="12" fillId="4" borderId="61" xfId="7" applyNumberFormat="1" applyFont="1" applyFill="1" applyBorder="1" applyAlignment="1" applyProtection="1">
      <alignment horizontal="center" vertical="center"/>
    </xf>
    <xf numFmtId="9" fontId="12" fillId="4" borderId="16" xfId="7" applyNumberFormat="1" applyFont="1" applyFill="1" applyBorder="1" applyAlignment="1" applyProtection="1">
      <alignment horizontal="center" vertical="center"/>
    </xf>
    <xf numFmtId="171" fontId="12" fillId="4" borderId="16" xfId="7" applyNumberFormat="1" applyFont="1" applyFill="1" applyBorder="1" applyAlignment="1" applyProtection="1">
      <alignment vertical="center"/>
    </xf>
    <xf numFmtId="0" fontId="9" fillId="0" borderId="61" xfId="0" applyFont="1" applyBorder="1" applyAlignment="1">
      <alignment horizontal="center"/>
    </xf>
    <xf numFmtId="2" fontId="9" fillId="0" borderId="10" xfId="0" applyNumberFormat="1" applyFont="1" applyBorder="1"/>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61" xfId="12" applyFont="1" applyFill="1" applyBorder="1" applyAlignment="1"/>
    <xf numFmtId="0" fontId="9" fillId="0" borderId="56" xfId="12" applyFont="1" applyFill="1" applyBorder="1" applyAlignment="1"/>
    <xf numFmtId="0" fontId="9" fillId="0" borderId="0" xfId="12" applyFont="1"/>
    <xf numFmtId="0" fontId="9" fillId="0" borderId="60" xfId="12" applyFont="1" applyBorder="1"/>
    <xf numFmtId="0" fontId="9" fillId="0" borderId="61" xfId="12" applyFont="1" applyBorder="1"/>
    <xf numFmtId="0" fontId="9" fillId="0" borderId="56" xfId="12" applyFont="1" applyBorder="1"/>
    <xf numFmtId="0" fontId="9" fillId="0" borderId="55" xfId="12" applyFont="1" applyBorder="1"/>
    <xf numFmtId="0" fontId="3" fillId="6" borderId="74" xfId="0" applyFont="1" applyFill="1" applyBorder="1" applyAlignment="1">
      <alignment horizontal="center"/>
    </xf>
    <xf numFmtId="0" fontId="3" fillId="6" borderId="45" xfId="0" applyFont="1" applyFill="1" applyBorder="1"/>
    <xf numFmtId="0" fontId="12" fillId="3" borderId="12" xfId="4" applyFont="1" applyFill="1" applyBorder="1" applyAlignment="1">
      <alignment horizontal="justify" vertical="center" wrapText="1"/>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xf>
    <xf numFmtId="0" fontId="12" fillId="0" borderId="33" xfId="8" applyFont="1" applyFill="1" applyBorder="1" applyAlignment="1" applyProtection="1">
      <alignment horizontal="justify"/>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0" fontId="12" fillId="4" borderId="58" xfId="6" applyFont="1" applyFill="1" applyBorder="1" applyAlignment="1" applyProtection="1">
      <alignment horizontal="justify" vertical="center"/>
    </xf>
    <xf numFmtId="0" fontId="8" fillId="4" borderId="59" xfId="6" applyFont="1" applyFill="1" applyBorder="1" applyAlignment="1" applyProtection="1">
      <alignment vertical="center"/>
    </xf>
    <xf numFmtId="0" fontId="12" fillId="4" borderId="28" xfId="6" applyFont="1" applyFill="1" applyBorder="1" applyAlignment="1" applyProtection="1">
      <alignment horizontal="justify" vertical="center"/>
    </xf>
    <xf numFmtId="0" fontId="14" fillId="4" borderId="54" xfId="6" applyFont="1" applyFill="1" applyBorder="1" applyAlignment="1" applyProtection="1">
      <alignment horizontal="right" vertical="center"/>
    </xf>
    <xf numFmtId="0" fontId="12" fillId="0" borderId="60" xfId="6" applyFont="1" applyFill="1" applyBorder="1" applyAlignment="1" applyProtection="1">
      <alignment horizontal="justify" vertical="center"/>
    </xf>
    <xf numFmtId="0" fontId="8" fillId="0" borderId="60" xfId="6" applyFont="1" applyFill="1" applyBorder="1" applyAlignment="1" applyProtection="1">
      <alignment horizontal="justify" vertical="center"/>
    </xf>
    <xf numFmtId="0" fontId="12" fillId="4" borderId="60" xfId="6" applyFont="1" applyFill="1" applyBorder="1" applyAlignment="1" applyProtection="1">
      <alignment horizontal="justify" vertical="center" wrapText="1"/>
    </xf>
    <xf numFmtId="10" fontId="12" fillId="4" borderId="61" xfId="7" applyNumberFormat="1" applyFont="1" applyFill="1" applyBorder="1" applyAlignment="1" applyProtection="1">
      <alignment horizontal="center" vertical="center"/>
    </xf>
    <xf numFmtId="0" fontId="8" fillId="4" borderId="60" xfId="6" applyFont="1" applyFill="1" applyBorder="1" applyAlignment="1" applyProtection="1">
      <alignment horizontal="justify" vertical="center" wrapText="1"/>
    </xf>
    <xf numFmtId="0" fontId="8" fillId="4" borderId="29" xfId="6" applyFont="1" applyFill="1" applyBorder="1" applyAlignment="1" applyProtection="1">
      <alignment horizontal="justify" vertical="center" wrapText="1"/>
    </xf>
    <xf numFmtId="9" fontId="12" fillId="4" borderId="30" xfId="7" applyNumberFormat="1" applyFont="1" applyFill="1" applyBorder="1" applyAlignment="1" applyProtection="1">
      <alignment horizontal="center" vertical="center" wrapText="1"/>
    </xf>
    <xf numFmtId="171"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0" fontId="8" fillId="0" borderId="32" xfId="6" applyFont="1" applyFill="1" applyBorder="1" applyAlignment="1" applyProtection="1">
      <alignment horizontal="left" vertical="center"/>
    </xf>
    <xf numFmtId="9" fontId="12" fillId="0" borderId="33" xfId="7" applyNumberFormat="1" applyFont="1" applyFill="1" applyBorder="1" applyAlignment="1" applyProtection="1">
      <alignment horizontal="center" vertical="center"/>
    </xf>
    <xf numFmtId="171"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171" fontId="12" fillId="4" borderId="24" xfId="7" applyNumberFormat="1" applyFont="1" applyFill="1" applyBorder="1" applyAlignment="1" applyProtection="1">
      <alignment vertical="center"/>
    </xf>
    <xf numFmtId="171" fontId="12" fillId="4" borderId="51" xfId="7" applyNumberFormat="1" applyFont="1" applyFill="1" applyBorder="1" applyAlignment="1" applyProtection="1">
      <alignment vertical="center"/>
    </xf>
    <xf numFmtId="171" fontId="12" fillId="0" borderId="26" xfId="7" applyNumberFormat="1" applyFont="1" applyFill="1" applyBorder="1" applyAlignment="1" applyProtection="1">
      <alignment vertical="center"/>
    </xf>
    <xf numFmtId="171" fontId="8" fillId="0" borderId="26" xfId="7" applyNumberFormat="1" applyFont="1" applyFill="1" applyBorder="1" applyAlignment="1" applyProtection="1">
      <alignment vertical="center"/>
    </xf>
    <xf numFmtId="171" fontId="12" fillId="4" borderId="26" xfId="7" applyNumberFormat="1" applyFont="1" applyFill="1" applyBorder="1" applyAlignment="1" applyProtection="1">
      <alignment vertical="center"/>
    </xf>
    <xf numFmtId="171" fontId="8" fillId="4" borderId="26" xfId="7" applyNumberFormat="1" applyFont="1" applyFill="1" applyBorder="1" applyAlignment="1" applyProtection="1">
      <alignment vertical="center"/>
    </xf>
    <xf numFmtId="171" fontId="8" fillId="4" borderId="27" xfId="7" applyNumberFormat="1" applyFont="1" applyFill="1" applyBorder="1" applyAlignment="1" applyProtection="1">
      <alignment vertical="center"/>
    </xf>
    <xf numFmtId="176" fontId="12" fillId="3" borderId="10" xfId="16" applyNumberFormat="1" applyFont="1" applyFill="1" applyBorder="1" applyAlignment="1">
      <alignment horizontal="center" vertical="center"/>
    </xf>
    <xf numFmtId="10" fontId="8" fillId="3" borderId="26" xfId="2" applyNumberFormat="1" applyFont="1" applyFill="1" applyBorder="1" applyAlignment="1">
      <alignment horizontal="center" vertical="center"/>
    </xf>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8" fillId="3" borderId="0" xfId="4" applyFont="1" applyFill="1" applyBorder="1" applyAlignment="1">
      <alignment horizontal="center"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8" fillId="3" borderId="33" xfId="4" applyFont="1" applyFill="1" applyBorder="1" applyAlignment="1">
      <alignment horizontal="center" vertical="center" wrapText="1"/>
    </xf>
    <xf numFmtId="0" fontId="12" fillId="3" borderId="34" xfId="4" applyNumberFormat="1" applyFont="1" applyFill="1" applyBorder="1" applyAlignment="1">
      <alignment horizontal="justify" vertical="center" wrapText="1"/>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56" xfId="9"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0" borderId="59" xfId="15" applyFont="1" applyFill="1" applyBorder="1" applyAlignment="1">
      <alignment horizontal="left" vertical="center" wrapText="1"/>
    </xf>
    <xf numFmtId="0" fontId="8" fillId="0" borderId="63" xfId="15" applyFont="1" applyFill="1" applyBorder="1" applyAlignment="1">
      <alignment horizontal="left" vertical="center" wrapText="1"/>
    </xf>
    <xf numFmtId="0" fontId="12" fillId="0" borderId="11"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3" fontId="8" fillId="3" borderId="18" xfId="9" applyNumberFormat="1" applyFont="1" applyFill="1" applyBorder="1" applyAlignment="1">
      <alignment horizontal="center" vertical="center" wrapText="1"/>
    </xf>
    <xf numFmtId="0" fontId="8" fillId="0" borderId="5" xfId="4" applyFont="1" applyFill="1" applyBorder="1" applyAlignment="1" applyProtection="1">
      <alignment horizontal="center" vertical="center" wrapText="1"/>
    </xf>
    <xf numFmtId="0" fontId="8" fillId="3" borderId="53" xfId="4" applyFont="1" applyFill="1" applyBorder="1" applyAlignment="1" applyProtection="1">
      <alignment horizontal="center" vertical="center" wrapText="1"/>
    </xf>
    <xf numFmtId="0" fontId="8" fillId="3" borderId="62"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3" fontId="8" fillId="3" borderId="10" xfId="9" applyNumberFormat="1" applyFont="1" applyFill="1" applyBorder="1" applyAlignment="1">
      <alignment horizontal="center" vertical="center"/>
    </xf>
    <xf numFmtId="0" fontId="12" fillId="3" borderId="69" xfId="9" applyNumberFormat="1" applyFont="1" applyFill="1" applyBorder="1" applyAlignment="1">
      <alignment horizontal="justify" vertical="center" wrapText="1"/>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7" fillId="0" borderId="23" xfId="9" applyFont="1" applyFill="1" applyBorder="1" applyAlignment="1" applyProtection="1">
      <alignment horizontal="center"/>
    </xf>
    <xf numFmtId="0" fontId="7" fillId="0" borderId="3" xfId="9" applyFont="1" applyFill="1" applyBorder="1" applyAlignment="1" applyProtection="1">
      <alignment horizontal="center"/>
    </xf>
    <xf numFmtId="0" fontId="7" fillId="0" borderId="6" xfId="9" applyFont="1" applyFill="1" applyBorder="1" applyAlignment="1" applyProtection="1">
      <alignment horizontal="center"/>
    </xf>
    <xf numFmtId="0" fontId="7" fillId="0" borderId="25" xfId="9" applyFont="1" applyFill="1" applyBorder="1" applyAlignment="1" applyProtection="1">
      <alignment horizontal="center"/>
    </xf>
    <xf numFmtId="0" fontId="7" fillId="0" borderId="0" xfId="9" applyFont="1" applyFill="1" applyBorder="1" applyAlignment="1" applyProtection="1">
      <alignment horizontal="center"/>
    </xf>
    <xf numFmtId="0" fontId="7" fillId="0" borderId="27" xfId="9" applyFont="1" applyFill="1" applyBorder="1" applyAlignment="1" applyProtection="1">
      <alignment horizont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8" fillId="0" borderId="25" xfId="9" applyFont="1" applyFill="1" applyBorder="1" applyAlignment="1" applyProtection="1">
      <alignment horizontal="center"/>
    </xf>
    <xf numFmtId="0" fontId="8" fillId="0" borderId="0" xfId="9" applyFont="1" applyFill="1" applyBorder="1" applyAlignment="1" applyProtection="1">
      <alignment horizontal="center"/>
    </xf>
    <xf numFmtId="0" fontId="8" fillId="0" borderId="27" xfId="9" applyFont="1" applyFill="1" applyBorder="1" applyAlignment="1" applyProtection="1">
      <alignment horizontal="center"/>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12" fillId="0" borderId="55" xfId="12" applyFont="1" applyFill="1" applyBorder="1" applyAlignment="1" applyProtection="1">
      <alignment horizontal="center" vertical="center"/>
    </xf>
    <xf numFmtId="0" fontId="12" fillId="0" borderId="56" xfId="12" applyFont="1" applyFill="1" applyBorder="1" applyAlignment="1" applyProtection="1">
      <alignment horizontal="center" vertical="center"/>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2" fillId="0" borderId="32" xfId="12" applyFont="1" applyFill="1" applyBorder="1" applyAlignment="1">
      <alignment horizontal="left"/>
    </xf>
    <xf numFmtId="0" fontId="22" fillId="0" borderId="33" xfId="12" applyFont="1" applyFill="1" applyBorder="1" applyAlignment="1">
      <alignment horizontal="left"/>
    </xf>
    <xf numFmtId="167" fontId="9" fillId="0" borderId="55" xfId="1" applyNumberFormat="1" applyFont="1" applyFill="1" applyBorder="1" applyAlignment="1">
      <alignment horizontal="center"/>
    </xf>
    <xf numFmtId="167" fontId="9" fillId="0" borderId="56" xfId="1" applyNumberFormat="1" applyFont="1" applyFill="1" applyBorder="1" applyAlignment="1">
      <alignment horizontal="center"/>
    </xf>
    <xf numFmtId="167" fontId="9" fillId="0" borderId="73" xfId="1" applyNumberFormat="1" applyFont="1" applyFill="1" applyBorder="1" applyAlignment="1">
      <alignment horizontal="center"/>
    </xf>
    <xf numFmtId="167" fontId="9" fillId="0" borderId="62" xfId="1" applyNumberFormat="1" applyFont="1" applyFill="1" applyBorder="1" applyAlignment="1">
      <alignment horizontal="center"/>
    </xf>
    <xf numFmtId="0" fontId="20" fillId="0" borderId="40" xfId="12" applyFont="1" applyFill="1" applyBorder="1" applyAlignment="1">
      <alignment horizontal="right"/>
    </xf>
    <xf numFmtId="0" fontId="20" fillId="0" borderId="41" xfId="12" applyFont="1" applyFill="1" applyBorder="1" applyAlignment="1">
      <alignment horizontal="right"/>
    </xf>
    <xf numFmtId="0" fontId="20" fillId="0" borderId="42" xfId="12" applyFont="1" applyFill="1" applyBorder="1" applyAlignment="1">
      <alignment horizontal="right"/>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9"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0" fillId="2" borderId="58" xfId="12" applyFont="1" applyFill="1" applyBorder="1" applyAlignment="1">
      <alignment horizontal="center"/>
    </xf>
    <xf numFmtId="0" fontId="20" fillId="2" borderId="59" xfId="12" applyFont="1" applyFill="1" applyBorder="1" applyAlignment="1">
      <alignment horizontal="center"/>
    </xf>
    <xf numFmtId="0" fontId="20" fillId="2" borderId="52" xfId="12" applyFont="1" applyFill="1" applyBorder="1" applyAlignment="1">
      <alignment horizontal="center" wrapText="1"/>
    </xf>
    <xf numFmtId="0" fontId="20"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9" fillId="0" borderId="73" xfId="12" applyFont="1" applyFill="1" applyBorder="1" applyAlignment="1">
      <alignment horizontal="center"/>
    </xf>
    <xf numFmtId="0" fontId="9" fillId="0" borderId="62" xfId="12" applyFont="1" applyFill="1" applyBorder="1" applyAlignment="1">
      <alignment horizontal="center"/>
    </xf>
    <xf numFmtId="0" fontId="20" fillId="0" borderId="23" xfId="12" applyFont="1" applyFill="1" applyBorder="1" applyAlignment="1">
      <alignment horizontal="left" vertical="center"/>
    </xf>
    <xf numFmtId="0" fontId="20" fillId="0" borderId="3" xfId="12" applyFont="1" applyFill="1" applyBorder="1" applyAlignment="1">
      <alignment horizontal="left" vertical="center"/>
    </xf>
    <xf numFmtId="0" fontId="20" fillId="0" borderId="6" xfId="12" applyFont="1" applyFill="1" applyBorder="1" applyAlignment="1">
      <alignment horizontal="left" vertical="center"/>
    </xf>
    <xf numFmtId="0" fontId="20" fillId="0" borderId="25" xfId="12" applyFont="1" applyFill="1" applyBorder="1" applyAlignment="1">
      <alignment horizontal="left" vertical="center"/>
    </xf>
    <xf numFmtId="0" fontId="20" fillId="0" borderId="0" xfId="12" applyFont="1" applyFill="1" applyBorder="1" applyAlignment="1">
      <alignment horizontal="left" vertical="center"/>
    </xf>
    <xf numFmtId="0" fontId="20" fillId="0" borderId="27" xfId="12" applyFont="1" applyFill="1" applyBorder="1" applyAlignment="1">
      <alignment horizontal="left" vertical="center"/>
    </xf>
    <xf numFmtId="0" fontId="20" fillId="0" borderId="32" xfId="12" applyFont="1" applyFill="1" applyBorder="1" applyAlignment="1">
      <alignment horizontal="left" vertical="center"/>
    </xf>
    <xf numFmtId="0" fontId="20" fillId="0" borderId="33" xfId="12" applyFont="1" applyFill="1" applyBorder="1" applyAlignment="1">
      <alignment horizontal="left" vertical="center"/>
    </xf>
    <xf numFmtId="0" fontId="20" fillId="0" borderId="34" xfId="12" applyFont="1" applyFill="1" applyBorder="1" applyAlignment="1">
      <alignment horizontal="left" vertical="center"/>
    </xf>
    <xf numFmtId="0" fontId="9" fillId="0" borderId="56" xfId="12" applyFont="1" applyFill="1" applyBorder="1" applyAlignment="1"/>
    <xf numFmtId="169" fontId="9" fillId="0" borderId="55" xfId="1" applyFont="1" applyFill="1" applyBorder="1" applyAlignment="1">
      <alignment horizontal="center"/>
    </xf>
    <xf numFmtId="169" fontId="9" fillId="0" borderId="56" xfId="1" applyFont="1" applyFill="1" applyBorder="1" applyAlignment="1">
      <alignment horizontal="center"/>
    </xf>
    <xf numFmtId="0" fontId="9" fillId="0" borderId="62" xfId="12" applyFont="1" applyFill="1" applyBorder="1" applyAlignment="1"/>
    <xf numFmtId="0" fontId="20" fillId="2" borderId="52" xfId="12" applyFont="1" applyFill="1" applyBorder="1" applyAlignment="1">
      <alignment horizontal="center"/>
    </xf>
    <xf numFmtId="0" fontId="20" fillId="2" borderId="53" xfId="12" applyFont="1" applyFill="1" applyBorder="1" applyAlignment="1">
      <alignment horizontal="center"/>
    </xf>
    <xf numFmtId="0" fontId="9" fillId="0" borderId="55" xfId="12" applyFont="1" applyFill="1" applyBorder="1" applyAlignment="1">
      <alignment horizontal="center"/>
    </xf>
    <xf numFmtId="0" fontId="9" fillId="0" borderId="56" xfId="12" applyFont="1" applyFill="1" applyBorder="1" applyAlignment="1">
      <alignment horizontal="center"/>
    </xf>
    <xf numFmtId="0" fontId="20" fillId="2" borderId="58" xfId="12" applyFont="1" applyFill="1" applyBorder="1" applyAlignment="1">
      <alignment horizontal="center" vertical="center" wrapText="1"/>
    </xf>
    <xf numFmtId="0" fontId="20" fillId="2" borderId="59" xfId="12" applyFont="1" applyFill="1" applyBorder="1" applyAlignment="1">
      <alignment horizontal="center" vertical="center" wrapText="1"/>
    </xf>
    <xf numFmtId="0" fontId="20" fillId="2" borderId="63" xfId="12" applyFont="1" applyFill="1" applyBorder="1" applyAlignment="1">
      <alignment horizontal="center" vertical="center" wrapText="1"/>
    </xf>
    <xf numFmtId="0" fontId="20" fillId="2" borderId="58" xfId="12" applyFont="1" applyFill="1" applyBorder="1" applyAlignment="1">
      <alignment horizontal="center" vertical="center"/>
    </xf>
    <xf numFmtId="0" fontId="20" fillId="2" borderId="63" xfId="12" applyFont="1" applyFill="1" applyBorder="1" applyAlignment="1">
      <alignment horizontal="center" vertical="center"/>
    </xf>
    <xf numFmtId="0" fontId="9" fillId="0" borderId="73" xfId="12" applyFont="1" applyFill="1" applyBorder="1" applyAlignment="1"/>
    <xf numFmtId="2" fontId="9" fillId="0" borderId="73"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0" fillId="2" borderId="11" xfId="12" applyFont="1" applyFill="1" applyBorder="1" applyAlignment="1">
      <alignment horizontal="center"/>
    </xf>
    <xf numFmtId="0" fontId="20" fillId="2" borderId="54" xfId="12" applyFont="1" applyFill="1" applyBorder="1" applyAlignment="1">
      <alignment horizontal="center"/>
    </xf>
    <xf numFmtId="0" fontId="9" fillId="0" borderId="55" xfId="12" applyFont="1" applyFill="1" applyBorder="1" applyAlignment="1"/>
    <xf numFmtId="0" fontId="18" fillId="0" borderId="12" xfId="12" applyFont="1" applyFill="1" applyBorder="1" applyAlignment="1">
      <alignment horizontal="left"/>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9" fillId="0" borderId="12" xfId="12" applyFont="1" applyFill="1" applyBorder="1" applyAlignment="1">
      <alignment horizontal="left"/>
    </xf>
    <xf numFmtId="168" fontId="9" fillId="0" borderId="12" xfId="12" applyNumberFormat="1" applyFont="1" applyFill="1" applyBorder="1" applyAlignment="1">
      <alignment horizontal="left"/>
    </xf>
    <xf numFmtId="0" fontId="20" fillId="0" borderId="23" xfId="12" applyFont="1" applyFill="1" applyBorder="1" applyAlignment="1" applyProtection="1">
      <alignment horizontal="center"/>
      <protection locked="0"/>
    </xf>
    <xf numFmtId="0" fontId="20" fillId="0" borderId="3" xfId="12" applyFont="1" applyFill="1" applyBorder="1" applyAlignment="1" applyProtection="1">
      <alignment horizontal="center"/>
      <protection locked="0"/>
    </xf>
    <xf numFmtId="0" fontId="20" fillId="0" borderId="6" xfId="12" applyFont="1" applyFill="1" applyBorder="1" applyAlignment="1" applyProtection="1">
      <alignment horizontal="center"/>
      <protection locked="0"/>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6" fillId="0" borderId="1" xfId="3" applyFont="1" applyFill="1" applyBorder="1" applyAlignment="1" applyProtection="1">
      <alignment horizontal="center"/>
    </xf>
    <xf numFmtId="0" fontId="16" fillId="0" borderId="7" xfId="3" applyFont="1" applyFill="1" applyBorder="1" applyAlignment="1" applyProtection="1">
      <alignment horizontal="center"/>
    </xf>
    <xf numFmtId="0" fontId="17" fillId="0" borderId="2" xfId="12" applyFont="1" applyFill="1" applyBorder="1" applyAlignment="1">
      <alignment horizontal="center"/>
    </xf>
    <xf numFmtId="0" fontId="17" fillId="0" borderId="3" xfId="12" applyFont="1" applyFill="1" applyBorder="1" applyAlignment="1">
      <alignment horizontal="center"/>
    </xf>
    <xf numFmtId="0" fontId="17" fillId="0" borderId="4" xfId="12" applyFont="1" applyFill="1" applyBorder="1" applyAlignment="1">
      <alignment horizontal="center"/>
    </xf>
    <xf numFmtId="0" fontId="18" fillId="0" borderId="5" xfId="5" applyFont="1" applyFill="1" applyBorder="1" applyAlignment="1">
      <alignment horizontal="center" vertical="center"/>
    </xf>
    <xf numFmtId="0" fontId="18" fillId="0" borderId="10" xfId="5" applyFont="1" applyFill="1" applyBorder="1" applyAlignment="1">
      <alignment horizontal="center" vertical="center"/>
    </xf>
    <xf numFmtId="0" fontId="18" fillId="0" borderId="2" xfId="5" applyFont="1" applyFill="1" applyBorder="1" applyAlignment="1">
      <alignment horizontal="center" vertical="center"/>
    </xf>
    <xf numFmtId="0" fontId="18" fillId="0" borderId="3" xfId="5" applyFont="1" applyFill="1" applyBorder="1" applyAlignment="1">
      <alignment horizontal="center" vertical="center"/>
    </xf>
    <xf numFmtId="0" fontId="18" fillId="0" borderId="6" xfId="5" applyFont="1" applyFill="1" applyBorder="1" applyAlignment="1">
      <alignment horizontal="center" vertical="center"/>
    </xf>
    <xf numFmtId="0" fontId="18" fillId="0" borderId="11" xfId="5" applyFont="1" applyFill="1" applyBorder="1" applyAlignment="1">
      <alignment horizontal="center" vertical="center"/>
    </xf>
    <xf numFmtId="0" fontId="18" fillId="0" borderId="12" xfId="5" applyFont="1" applyFill="1" applyBorder="1" applyAlignment="1">
      <alignment horizontal="center" vertical="center"/>
    </xf>
    <xf numFmtId="0" fontId="18" fillId="0" borderId="13" xfId="5" applyFont="1" applyFill="1" applyBorder="1" applyAlignment="1">
      <alignment horizontal="center" vertical="center"/>
    </xf>
    <xf numFmtId="0" fontId="19" fillId="0" borderId="8" xfId="12" applyFont="1" applyFill="1" applyBorder="1" applyAlignment="1">
      <alignment horizontal="center"/>
    </xf>
    <xf numFmtId="0" fontId="19" fillId="0" borderId="0" xfId="12" applyFont="1" applyFill="1" applyBorder="1" applyAlignment="1">
      <alignment horizontal="center"/>
    </xf>
    <xf numFmtId="0" fontId="19" fillId="0" borderId="9" xfId="12" applyFont="1" applyFill="1" applyBorder="1" applyAlignment="1">
      <alignment horizont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18" fillId="0" borderId="14" xfId="5" applyFont="1" applyFill="1" applyBorder="1" applyAlignment="1">
      <alignment horizontal="center" vertical="center"/>
    </xf>
    <xf numFmtId="0" fontId="18" fillId="0" borderId="18" xfId="12" applyFont="1" applyFill="1" applyBorder="1" applyAlignment="1">
      <alignment horizontal="center" vertical="center"/>
    </xf>
    <xf numFmtId="0" fontId="18" fillId="0" borderId="15" xfId="5" applyFont="1" applyFill="1" applyBorder="1" applyAlignment="1">
      <alignment horizontal="center" vertical="center"/>
    </xf>
    <xf numFmtId="0" fontId="18" fillId="0" borderId="16" xfId="5" applyFont="1" applyFill="1" applyBorder="1" applyAlignment="1">
      <alignment horizontal="center" vertical="center"/>
    </xf>
    <xf numFmtId="0" fontId="18" fillId="0" borderId="17" xfId="5" applyFont="1" applyFill="1" applyBorder="1" applyAlignment="1">
      <alignment horizontal="center" vertical="center"/>
    </xf>
    <xf numFmtId="0" fontId="18" fillId="0" borderId="11" xfId="12" applyFont="1" applyFill="1" applyBorder="1" applyAlignment="1">
      <alignment horizontal="center" vertical="center"/>
    </xf>
    <xf numFmtId="0" fontId="18" fillId="0" borderId="12" xfId="12" applyFont="1" applyFill="1" applyBorder="1" applyAlignment="1">
      <alignment horizontal="center" vertical="center"/>
    </xf>
    <xf numFmtId="0" fontId="18"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8" fillId="0" borderId="20" xfId="5" applyFont="1" applyFill="1" applyBorder="1" applyAlignment="1">
      <alignment horizontal="center" vertical="center"/>
    </xf>
    <xf numFmtId="0" fontId="18" fillId="0" borderId="19" xfId="5" applyFont="1" applyFill="1" applyBorder="1" applyAlignment="1">
      <alignment horizontal="center" vertical="center"/>
    </xf>
    <xf numFmtId="0" fontId="18" fillId="0" borderId="21" xfId="5" applyFont="1" applyFill="1" applyBorder="1" applyAlignment="1">
      <alignment horizontal="center" vertical="center"/>
    </xf>
    <xf numFmtId="0" fontId="9" fillId="0" borderId="60" xfId="12" applyFont="1" applyBorder="1" applyAlignment="1">
      <alignment wrapText="1"/>
    </xf>
    <xf numFmtId="0" fontId="9" fillId="0" borderId="61" xfId="12" applyFont="1" applyBorder="1" applyAlignment="1">
      <alignment wrapText="1"/>
    </xf>
    <xf numFmtId="0" fontId="9" fillId="0" borderId="56" xfId="12" applyFont="1" applyBorder="1" applyAlignment="1">
      <alignment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20" fillId="2" borderId="58" xfId="12" applyFont="1" applyFill="1" applyBorder="1" applyAlignment="1">
      <alignment horizontal="center" wrapText="1"/>
    </xf>
    <xf numFmtId="0" fontId="20" fillId="2" borderId="59" xfId="12" applyFont="1" applyFill="1" applyBorder="1" applyAlignment="1">
      <alignment horizontal="center" wrapText="1"/>
    </xf>
    <xf numFmtId="0" fontId="20" fillId="2" borderId="63" xfId="12" applyFont="1" applyFill="1" applyBorder="1" applyAlignment="1">
      <alignment horizontal="center" wrapText="1"/>
    </xf>
    <xf numFmtId="0" fontId="20" fillId="2" borderId="63"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15" fillId="0" borderId="60" xfId="12" applyFont="1" applyFill="1" applyBorder="1" applyAlignment="1"/>
    <xf numFmtId="0" fontId="15" fillId="0" borderId="61" xfId="12" applyFont="1" applyFill="1" applyBorder="1" applyAlignment="1"/>
    <xf numFmtId="0" fontId="15" fillId="0" borderId="56" xfId="12" applyFont="1" applyFill="1" applyBorder="1" applyAlignment="1"/>
    <xf numFmtId="3" fontId="9" fillId="0" borderId="55" xfId="12" applyNumberFormat="1" applyFont="1" applyFill="1" applyBorder="1" applyAlignment="1">
      <alignment horizontal="center"/>
    </xf>
    <xf numFmtId="3" fontId="9" fillId="0" borderId="56" xfId="12" applyNumberFormat="1" applyFont="1" applyFill="1" applyBorder="1" applyAlignment="1">
      <alignment horizontal="center"/>
    </xf>
    <xf numFmtId="2" fontId="9" fillId="0" borderId="73" xfId="12" applyNumberFormat="1" applyFont="1" applyFill="1" applyBorder="1" applyAlignment="1">
      <alignment horizontal="right"/>
    </xf>
    <xf numFmtId="2" fontId="9" fillId="0" borderId="62" xfId="12" applyNumberFormat="1" applyFont="1" applyFill="1" applyBorder="1" applyAlignment="1">
      <alignment horizontal="right"/>
    </xf>
    <xf numFmtId="2" fontId="9" fillId="0" borderId="73" xfId="12" applyNumberFormat="1" applyFont="1" applyFill="1" applyBorder="1" applyAlignment="1">
      <alignment horizontal="center" wrapText="1"/>
    </xf>
    <xf numFmtId="2" fontId="9" fillId="0" borderId="62" xfId="12" applyNumberFormat="1" applyFont="1" applyFill="1" applyBorder="1" applyAlignment="1">
      <alignment horizontal="center" wrapText="1"/>
    </xf>
    <xf numFmtId="0" fontId="9" fillId="0" borderId="56" xfId="12" applyFont="1" applyFill="1" applyBorder="1" applyAlignment="1">
      <alignment horizontal="left"/>
    </xf>
    <xf numFmtId="0" fontId="9" fillId="0" borderId="60" xfId="0" applyFont="1" applyFill="1" applyBorder="1" applyAlignment="1"/>
    <xf numFmtId="0" fontId="9" fillId="0" borderId="61" xfId="0" applyFont="1" applyFill="1" applyBorder="1" applyAlignment="1"/>
    <xf numFmtId="0" fontId="9" fillId="0" borderId="56" xfId="0" applyFont="1" applyFill="1" applyBorder="1" applyAlignment="1"/>
    <xf numFmtId="0" fontId="9" fillId="2" borderId="29" xfId="12" applyFont="1" applyFill="1" applyBorder="1" applyAlignment="1">
      <alignment horizontal="center" wrapText="1"/>
    </xf>
    <xf numFmtId="0" fontId="9" fillId="2" borderId="30" xfId="12" applyFont="1" applyFill="1" applyBorder="1" applyAlignment="1">
      <alignment horizontal="center" wrapText="1"/>
    </xf>
    <xf numFmtId="0" fontId="9" fillId="2" borderId="31" xfId="12" applyFont="1" applyFill="1" applyBorder="1" applyAlignment="1">
      <alignment horizontal="center" wrapText="1"/>
    </xf>
    <xf numFmtId="169" fontId="9" fillId="0" borderId="73" xfId="1" applyFont="1" applyFill="1" applyBorder="1" applyAlignment="1">
      <alignment horizontal="center"/>
    </xf>
    <xf numFmtId="169" fontId="9" fillId="0" borderId="62" xfId="1" applyFont="1" applyFill="1" applyBorder="1" applyAlignment="1">
      <alignment horizontal="center"/>
    </xf>
    <xf numFmtId="4" fontId="9" fillId="0" borderId="73" xfId="12" applyNumberFormat="1" applyFont="1" applyFill="1" applyBorder="1" applyAlignment="1">
      <alignment horizontal="center"/>
    </xf>
    <xf numFmtId="4" fontId="9" fillId="0" borderId="62" xfId="12" applyNumberFormat="1" applyFont="1" applyFill="1" applyBorder="1" applyAlignment="1">
      <alignment horizontal="center"/>
    </xf>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0" fontId="9" fillId="2" borderId="29" xfId="12" applyFont="1" applyFill="1" applyBorder="1" applyAlignment="1">
      <alignment horizontal="left" wrapText="1"/>
    </xf>
    <xf numFmtId="0" fontId="9" fillId="2" borderId="30" xfId="12" applyFont="1" applyFill="1" applyBorder="1" applyAlignment="1">
      <alignment horizontal="left" wrapText="1"/>
    </xf>
    <xf numFmtId="0" fontId="9" fillId="2" borderId="31" xfId="12" applyFont="1" applyFill="1" applyBorder="1" applyAlignment="1">
      <alignment horizontal="left" wrapText="1"/>
    </xf>
    <xf numFmtId="0" fontId="9" fillId="0" borderId="22" xfId="12" applyFont="1" applyFill="1" applyBorder="1" applyAlignment="1">
      <alignment horizontal="center"/>
    </xf>
    <xf numFmtId="0" fontId="9" fillId="0" borderId="16" xfId="12" applyFont="1" applyFill="1" applyBorder="1" applyAlignment="1">
      <alignment horizontal="center"/>
    </xf>
    <xf numFmtId="0" fontId="9" fillId="0" borderId="17" xfId="12" applyFont="1" applyFill="1" applyBorder="1" applyAlignment="1">
      <alignment horizontal="center"/>
    </xf>
    <xf numFmtId="4" fontId="13" fillId="0" borderId="55" xfId="29" applyNumberFormat="1" applyFont="1" applyFill="1" applyBorder="1" applyAlignment="1">
      <alignment horizontal="center" vertical="center"/>
    </xf>
    <xf numFmtId="4" fontId="13" fillId="0" borderId="56" xfId="29" applyNumberFormat="1" applyFont="1" applyFill="1" applyBorder="1" applyAlignment="1">
      <alignment horizontal="center" vertical="center"/>
    </xf>
    <xf numFmtId="4" fontId="9" fillId="0" borderId="55" xfId="29" applyNumberFormat="1" applyFont="1" applyFill="1" applyBorder="1" applyAlignment="1">
      <alignment horizontal="center" vertical="center"/>
    </xf>
    <xf numFmtId="4" fontId="9" fillId="0" borderId="56" xfId="29" applyNumberFormat="1" applyFont="1" applyFill="1" applyBorder="1" applyAlignment="1">
      <alignment horizontal="center" vertical="center"/>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4" fontId="9" fillId="0" borderId="55" xfId="4" applyNumberFormat="1" applyFont="1" applyFill="1" applyBorder="1" applyAlignment="1">
      <alignment horizontal="center"/>
    </xf>
    <xf numFmtId="4" fontId="9" fillId="0" borderId="56" xfId="4" applyNumberFormat="1" applyFont="1" applyFill="1" applyBorder="1" applyAlignment="1">
      <alignment horizontal="center"/>
    </xf>
    <xf numFmtId="2" fontId="9" fillId="0" borderId="73"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0" fontId="9" fillId="0" borderId="73" xfId="31" applyFont="1" applyFill="1" applyBorder="1" applyAlignment="1">
      <alignment horizontal="center" vertical="center"/>
    </xf>
    <xf numFmtId="0" fontId="9" fillId="0" borderId="62" xfId="31" applyFont="1" applyFill="1" applyBorder="1" applyAlignment="1">
      <alignment horizontal="center" vertical="center"/>
    </xf>
    <xf numFmtId="0" fontId="9" fillId="0" borderId="60" xfId="12" applyFont="1" applyBorder="1"/>
    <xf numFmtId="0" fontId="9" fillId="0" borderId="61" xfId="12" applyFont="1" applyBorder="1"/>
    <xf numFmtId="0" fontId="9" fillId="0" borderId="56" xfId="12" applyFont="1" applyBorder="1"/>
    <xf numFmtId="0" fontId="9" fillId="0" borderId="55" xfId="12" applyFont="1" applyBorder="1"/>
    <xf numFmtId="4" fontId="9" fillId="0" borderId="55" xfId="12" applyNumberFormat="1" applyFont="1" applyBorder="1" applyAlignment="1">
      <alignment horizontal="center"/>
    </xf>
    <xf numFmtId="4" fontId="9" fillId="0" borderId="56" xfId="12" applyNumberFormat="1" applyFont="1" applyBorder="1" applyAlignment="1">
      <alignment horizontal="center"/>
    </xf>
    <xf numFmtId="169" fontId="9" fillId="0" borderId="55" xfId="1" applyFont="1" applyFill="1" applyBorder="1" applyAlignment="1">
      <alignment horizontal="center" vertical="center"/>
    </xf>
    <xf numFmtId="169" fontId="9" fillId="0" borderId="56" xfId="1" applyFont="1" applyFill="1" applyBorder="1" applyAlignment="1">
      <alignment horizontal="center" vertical="center"/>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xf numFmtId="4" fontId="9" fillId="0" borderId="28" xfId="12" applyNumberFormat="1"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189" fontId="9" fillId="0" borderId="55" xfId="31" applyNumberFormat="1" applyFont="1" applyFill="1" applyBorder="1" applyAlignment="1">
      <alignment horizontal="center" vertical="center"/>
    </xf>
    <xf numFmtId="189" fontId="9" fillId="0" borderId="56" xfId="31" applyNumberFormat="1" applyFont="1" applyFill="1" applyBorder="1" applyAlignment="1">
      <alignment horizontal="center" vertical="center"/>
    </xf>
    <xf numFmtId="0" fontId="9" fillId="0" borderId="28" xfId="12" applyFont="1" applyFill="1" applyBorder="1" applyAlignment="1">
      <alignment horizontal="justify" vertical="center" wrapText="1"/>
    </xf>
    <xf numFmtId="0" fontId="9" fillId="0" borderId="60" xfId="12" applyFont="1" applyFill="1" applyBorder="1" applyAlignment="1">
      <alignment vertical="top" wrapText="1"/>
    </xf>
    <xf numFmtId="0" fontId="9" fillId="0" borderId="61" xfId="12" applyFont="1" applyFill="1" applyBorder="1" applyAlignment="1">
      <alignment vertical="top"/>
    </xf>
    <xf numFmtId="0" fontId="9" fillId="0" borderId="56" xfId="12" applyFont="1" applyFill="1" applyBorder="1" applyAlignment="1">
      <alignment vertical="top"/>
    </xf>
    <xf numFmtId="0" fontId="9" fillId="0" borderId="60" xfId="12" applyFont="1" applyFill="1" applyBorder="1" applyAlignment="1">
      <alignment wrapText="1"/>
    </xf>
    <xf numFmtId="0" fontId="9" fillId="0" borderId="60" xfId="12" applyFont="1" applyFill="1" applyBorder="1" applyAlignment="1">
      <alignment horizontal="left" wrapText="1"/>
    </xf>
    <xf numFmtId="0" fontId="9" fillId="0" borderId="61" xfId="12" applyFont="1" applyFill="1" applyBorder="1" applyAlignment="1">
      <alignment horizontal="left" wrapText="1"/>
    </xf>
    <xf numFmtId="0" fontId="9" fillId="0" borderId="56" xfId="12" applyFont="1" applyFill="1" applyBorder="1" applyAlignment="1">
      <alignment horizontal="left" wrapText="1"/>
    </xf>
    <xf numFmtId="0" fontId="9" fillId="0" borderId="61" xfId="12" applyFont="1" applyFill="1" applyBorder="1" applyAlignment="1">
      <alignment wrapText="1"/>
    </xf>
    <xf numFmtId="0" fontId="9" fillId="0" borderId="56" xfId="12" applyFont="1" applyFill="1" applyBorder="1" applyAlignment="1">
      <alignment wrapText="1"/>
    </xf>
    <xf numFmtId="0" fontId="20" fillId="0" borderId="25" xfId="12" applyFont="1" applyFill="1" applyBorder="1" applyAlignment="1" applyProtection="1">
      <alignment horizontal="center"/>
      <protection locked="0"/>
    </xf>
    <xf numFmtId="0" fontId="20" fillId="0" borderId="0" xfId="12" applyFont="1" applyFill="1" applyBorder="1" applyAlignment="1" applyProtection="1">
      <alignment horizontal="center"/>
      <protection locked="0"/>
    </xf>
    <xf numFmtId="0" fontId="20" fillId="0" borderId="27" xfId="12" applyFont="1" applyFill="1" applyBorder="1" applyAlignment="1" applyProtection="1">
      <alignment horizontal="center"/>
      <protection locked="0"/>
    </xf>
  </cellXfs>
  <cellStyles count="96">
    <cellStyle name="Hipervínculo" xfId="3" builtinId="8"/>
    <cellStyle name="Hipervínculo 2" xfId="76" xr:uid="{00000000-0005-0000-0000-000001000000}"/>
    <cellStyle name="Millares" xfId="1" builtinId="3"/>
    <cellStyle name="Millares [0] 2" xfId="40" xr:uid="{00000000-0005-0000-0000-000003000000}"/>
    <cellStyle name="Millares [0] 2 2" xfId="60" xr:uid="{00000000-0005-0000-0000-000004000000}"/>
    <cellStyle name="Millares [0] 3" xfId="44" xr:uid="{00000000-0005-0000-0000-000005000000}"/>
    <cellStyle name="Millares 12" xfId="30" xr:uid="{00000000-0005-0000-0000-000006000000}"/>
    <cellStyle name="Millares 12 2" xfId="77" xr:uid="{00000000-0005-0000-0000-000007000000}"/>
    <cellStyle name="Millares 2" xfId="10" xr:uid="{00000000-0005-0000-0000-000008000000}"/>
    <cellStyle name="Millares 2 10" xfId="89" xr:uid="{00000000-0005-0000-0000-000009000000}"/>
    <cellStyle name="Millares 2 2" xfId="56" xr:uid="{00000000-0005-0000-0000-00000A000000}"/>
    <cellStyle name="Millares 2 2 2" xfId="74" xr:uid="{00000000-0005-0000-0000-00000B000000}"/>
    <cellStyle name="Millares 2 6" xfId="83" xr:uid="{00000000-0005-0000-0000-00000C000000}"/>
    <cellStyle name="Millares 20" xfId="70" xr:uid="{00000000-0005-0000-0000-00000D000000}"/>
    <cellStyle name="Millares 3" xfId="14" xr:uid="{00000000-0005-0000-0000-00000E000000}"/>
    <cellStyle name="Millares 3 2 2" xfId="92" xr:uid="{00000000-0005-0000-0000-00000F000000}"/>
    <cellStyle name="Millares 3 6" xfId="75" xr:uid="{00000000-0005-0000-0000-000010000000}"/>
    <cellStyle name="Millares 4" xfId="34" xr:uid="{00000000-0005-0000-0000-000011000000}"/>
    <cellStyle name="Millares 5" xfId="41" xr:uid="{00000000-0005-0000-0000-000012000000}"/>
    <cellStyle name="Millares 5 2" xfId="49" xr:uid="{00000000-0005-0000-0000-000013000000}"/>
    <cellStyle name="Millares 6 2" xfId="94" xr:uid="{00000000-0005-0000-0000-000014000000}"/>
    <cellStyle name="Millares_FORMULARIO 4 - M-OFERENTE PPTA ECONOMICA" xfId="16" xr:uid="{00000000-0005-0000-0000-000015000000}"/>
    <cellStyle name="Moneda [0] 2" xfId="33" xr:uid="{00000000-0005-0000-0000-000016000000}"/>
    <cellStyle name="Moneda [0] 3" xfId="45" xr:uid="{00000000-0005-0000-0000-000017000000}"/>
    <cellStyle name="Moneda [0] 4" xfId="87" xr:uid="{00000000-0005-0000-0000-000018000000}"/>
    <cellStyle name="Moneda 10" xfId="67" xr:uid="{00000000-0005-0000-0000-000019000000}"/>
    <cellStyle name="Moneda 10 2" xfId="82" xr:uid="{00000000-0005-0000-0000-00001A000000}"/>
    <cellStyle name="Moneda 2" xfId="11" xr:uid="{00000000-0005-0000-0000-00001B000000}"/>
    <cellStyle name="Moneda 2 16" xfId="84" xr:uid="{00000000-0005-0000-0000-00001C000000}"/>
    <cellStyle name="Moneda 2 2 2 2 2" xfId="7" xr:uid="{00000000-0005-0000-0000-00001D000000}"/>
    <cellStyle name="Moneda 3" xfId="38" xr:uid="{00000000-0005-0000-0000-00001E000000}"/>
    <cellStyle name="Moneda 3 2" xfId="57" xr:uid="{00000000-0005-0000-0000-00001F000000}"/>
    <cellStyle name="Moneda 3 2 2" xfId="80" xr:uid="{00000000-0005-0000-0000-000020000000}"/>
    <cellStyle name="Moneda 3 2 3" xfId="95" xr:uid="{00000000-0005-0000-0000-000021000000}"/>
    <cellStyle name="Moneda 3 4" xfId="59" xr:uid="{00000000-0005-0000-0000-000022000000}"/>
    <cellStyle name="Moneda 3 4 2" xfId="81" xr:uid="{00000000-0005-0000-0000-000023000000}"/>
    <cellStyle name="Moneda 4" xfId="71" xr:uid="{00000000-0005-0000-0000-000024000000}"/>
    <cellStyle name="Moneda 5" xfId="79" xr:uid="{00000000-0005-0000-0000-000025000000}"/>
    <cellStyle name="Moneda 9" xfId="90" xr:uid="{00000000-0005-0000-0000-000026000000}"/>
    <cellStyle name="Normal" xfId="0" builtinId="0"/>
    <cellStyle name="Normal 10" xfId="39" xr:uid="{00000000-0005-0000-0000-000028000000}"/>
    <cellStyle name="Normal 10 2" xfId="51" xr:uid="{00000000-0005-0000-0000-000029000000}"/>
    <cellStyle name="Normal 10 3" xfId="62" xr:uid="{00000000-0005-0000-0000-00002A000000}"/>
    <cellStyle name="Normal 11 2" xfId="43" xr:uid="{00000000-0005-0000-0000-00002B000000}"/>
    <cellStyle name="Normal 12 2" xfId="88" xr:uid="{00000000-0005-0000-0000-00002C000000}"/>
    <cellStyle name="Normal 13" xfId="72" xr:uid="{00000000-0005-0000-0000-00002D000000}"/>
    <cellStyle name="Normal 14" xfId="35" xr:uid="{00000000-0005-0000-0000-00002E000000}"/>
    <cellStyle name="Normal 14 2" xfId="65" xr:uid="{00000000-0005-0000-0000-00002F000000}"/>
    <cellStyle name="Normal 2" xfId="46" xr:uid="{00000000-0005-0000-0000-000030000000}"/>
    <cellStyle name="Normal 2 10 2 2" xfId="12" xr:uid="{00000000-0005-0000-0000-000031000000}"/>
    <cellStyle name="Normal 2 10 3" xfId="4" xr:uid="{00000000-0005-0000-0000-000032000000}"/>
    <cellStyle name="Normal 2 2" xfId="15" xr:uid="{00000000-0005-0000-0000-000033000000}"/>
    <cellStyle name="Normal 2 2 2" xfId="85" xr:uid="{00000000-0005-0000-0000-000034000000}"/>
    <cellStyle name="Normal 2 2 3" xfId="86" xr:uid="{00000000-0005-0000-0000-000035000000}"/>
    <cellStyle name="Normal 2 3" xfId="29" xr:uid="{00000000-0005-0000-0000-000036000000}"/>
    <cellStyle name="Normal 2 4" xfId="93" xr:uid="{00000000-0005-0000-0000-000037000000}"/>
    <cellStyle name="Normal 2 5 3" xfId="50" xr:uid="{00000000-0005-0000-0000-000038000000}"/>
    <cellStyle name="Normal 2_PRESUPUESTO TUNJA - PAEZ_13-04-11" xfId="91" xr:uid="{00000000-0005-0000-0000-000039000000}"/>
    <cellStyle name="Normal 22" xfId="22" xr:uid="{00000000-0005-0000-0000-00003A000000}"/>
    <cellStyle name="Normal 3" xfId="8" xr:uid="{00000000-0005-0000-0000-00003B000000}"/>
    <cellStyle name="Normal 3 11" xfId="9" xr:uid="{00000000-0005-0000-0000-00003C000000}"/>
    <cellStyle name="Normal 3 11 2" xfId="61" xr:uid="{00000000-0005-0000-0000-00003D000000}"/>
    <cellStyle name="Normal 3 2" xfId="47" xr:uid="{00000000-0005-0000-0000-00003E000000}"/>
    <cellStyle name="Normal 3 2 2" xfId="6" xr:uid="{00000000-0005-0000-0000-00003F000000}"/>
    <cellStyle name="Normal 3 3" xfId="54" xr:uid="{00000000-0005-0000-0000-000040000000}"/>
    <cellStyle name="Normal 4" xfId="48" xr:uid="{00000000-0005-0000-0000-000041000000}"/>
    <cellStyle name="Normal 4 2" xfId="31" xr:uid="{00000000-0005-0000-0000-000042000000}"/>
    <cellStyle name="Normal 4 2 2" xfId="52" xr:uid="{00000000-0005-0000-0000-000043000000}"/>
    <cellStyle name="Normal 42" xfId="78" xr:uid="{00000000-0005-0000-0000-000044000000}"/>
    <cellStyle name="Normal 5" xfId="55" xr:uid="{00000000-0005-0000-0000-000045000000}"/>
    <cellStyle name="Normal 53" xfId="26" xr:uid="{00000000-0005-0000-0000-000046000000}"/>
    <cellStyle name="Normal 56" xfId="25" xr:uid="{00000000-0005-0000-0000-000047000000}"/>
    <cellStyle name="Normal 6" xfId="64" xr:uid="{00000000-0005-0000-0000-000048000000}"/>
    <cellStyle name="Normal 60" xfId="18" xr:uid="{00000000-0005-0000-0000-000049000000}"/>
    <cellStyle name="Normal 61" xfId="19" xr:uid="{00000000-0005-0000-0000-00004A000000}"/>
    <cellStyle name="Normal 65" xfId="17" xr:uid="{00000000-0005-0000-0000-00004B000000}"/>
    <cellStyle name="Normal 66" xfId="24" xr:uid="{00000000-0005-0000-0000-00004C000000}"/>
    <cellStyle name="Normal 68" xfId="23" xr:uid="{00000000-0005-0000-0000-00004D000000}"/>
    <cellStyle name="Normal 69" xfId="28" xr:uid="{00000000-0005-0000-0000-00004E000000}"/>
    <cellStyle name="Normal 7" xfId="68" xr:uid="{00000000-0005-0000-0000-00004F000000}"/>
    <cellStyle name="Normal 7 2 3 2" xfId="53" xr:uid="{00000000-0005-0000-0000-000050000000}"/>
    <cellStyle name="Normal 71" xfId="27" xr:uid="{00000000-0005-0000-0000-000051000000}"/>
    <cellStyle name="Normal 72" xfId="21" xr:uid="{00000000-0005-0000-0000-000052000000}"/>
    <cellStyle name="Normal 74" xfId="20" xr:uid="{00000000-0005-0000-0000-000053000000}"/>
    <cellStyle name="Normal 9 2" xfId="32" xr:uid="{00000000-0005-0000-0000-000054000000}"/>
    <cellStyle name="Normal_modelo ACTA OBRA y MODIFICACION" xfId="5" xr:uid="{00000000-0005-0000-0000-000055000000}"/>
    <cellStyle name="Normal_PTO OFICIAL PREPLIEGO (CORREGIDO) 2" xfId="13" xr:uid="{00000000-0005-0000-0000-000056000000}"/>
    <cellStyle name="Porcentaje" xfId="2" builtinId="5"/>
    <cellStyle name="Porcentaje 2" xfId="36" xr:uid="{00000000-0005-0000-0000-000058000000}"/>
    <cellStyle name="Porcentaje 2 2" xfId="58" xr:uid="{00000000-0005-0000-0000-000059000000}"/>
    <cellStyle name="Porcentaje 3" xfId="42" xr:uid="{00000000-0005-0000-0000-00005A000000}"/>
    <cellStyle name="Porcentaje 4" xfId="66" xr:uid="{00000000-0005-0000-0000-00005B000000}"/>
    <cellStyle name="Porcentaje 5" xfId="73" xr:uid="{00000000-0005-0000-0000-00005C000000}"/>
    <cellStyle name="Porcentaje 8" xfId="63" xr:uid="{00000000-0005-0000-0000-00005D000000}"/>
    <cellStyle name="Porcentual 9" xfId="37" xr:uid="{00000000-0005-0000-0000-00005E000000}"/>
    <cellStyle name="Porcentual 9 2" xfId="69" xr:uid="{00000000-0005-0000-0000-00005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24.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externalLink" Target="externalLinks/externalLink45.xml"/><Relationship Id="rId159" Type="http://schemas.openxmlformats.org/officeDocument/2006/relationships/externalLink" Target="externalLinks/externalLink66.xml"/><Relationship Id="rId170" Type="http://schemas.openxmlformats.org/officeDocument/2006/relationships/externalLink" Target="externalLinks/externalLink77.xml"/><Relationship Id="rId191" Type="http://schemas.openxmlformats.org/officeDocument/2006/relationships/externalLink" Target="externalLinks/externalLink98.xml"/><Relationship Id="rId205" Type="http://schemas.openxmlformats.org/officeDocument/2006/relationships/externalLink" Target="externalLinks/externalLink112.xml"/><Relationship Id="rId107" Type="http://schemas.openxmlformats.org/officeDocument/2006/relationships/externalLink" Target="externalLinks/externalLink14.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externalLink" Target="externalLinks/externalLink35.xml"/><Relationship Id="rId149" Type="http://schemas.openxmlformats.org/officeDocument/2006/relationships/externalLink" Target="externalLinks/externalLink56.xml"/><Relationship Id="rId5" Type="http://schemas.openxmlformats.org/officeDocument/2006/relationships/worksheet" Target="worksheets/sheet5.xml"/><Relationship Id="rId95" Type="http://schemas.openxmlformats.org/officeDocument/2006/relationships/externalLink" Target="externalLinks/externalLink2.xml"/><Relationship Id="rId160" Type="http://schemas.openxmlformats.org/officeDocument/2006/relationships/externalLink" Target="externalLinks/externalLink67.xml"/><Relationship Id="rId181" Type="http://schemas.openxmlformats.org/officeDocument/2006/relationships/externalLink" Target="externalLinks/externalLink88.xml"/><Relationship Id="rId216" Type="http://schemas.openxmlformats.org/officeDocument/2006/relationships/calcChain" Target="calcChain.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externalLink" Target="externalLinks/externalLink25.xml"/><Relationship Id="rId139" Type="http://schemas.openxmlformats.org/officeDocument/2006/relationships/externalLink" Target="externalLinks/externalLink46.xml"/><Relationship Id="rId85" Type="http://schemas.openxmlformats.org/officeDocument/2006/relationships/worksheet" Target="worksheets/sheet85.xml"/><Relationship Id="rId150" Type="http://schemas.openxmlformats.org/officeDocument/2006/relationships/externalLink" Target="externalLinks/externalLink57.xml"/><Relationship Id="rId171" Type="http://schemas.openxmlformats.org/officeDocument/2006/relationships/externalLink" Target="externalLinks/externalLink78.xml"/><Relationship Id="rId192" Type="http://schemas.openxmlformats.org/officeDocument/2006/relationships/externalLink" Target="externalLinks/externalLink99.xml"/><Relationship Id="rId206" Type="http://schemas.openxmlformats.org/officeDocument/2006/relationships/externalLink" Target="externalLinks/externalLink113.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15.xml"/><Relationship Id="rId129" Type="http://schemas.openxmlformats.org/officeDocument/2006/relationships/externalLink" Target="externalLinks/externalLink36.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externalLink" Target="externalLinks/externalLink3.xml"/><Relationship Id="rId140" Type="http://schemas.openxmlformats.org/officeDocument/2006/relationships/externalLink" Target="externalLinks/externalLink47.xml"/><Relationship Id="rId161" Type="http://schemas.openxmlformats.org/officeDocument/2006/relationships/externalLink" Target="externalLinks/externalLink68.xml"/><Relationship Id="rId182" Type="http://schemas.openxmlformats.org/officeDocument/2006/relationships/externalLink" Target="externalLinks/externalLink89.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26.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externalLink" Target="externalLinks/externalLink37.xml"/><Relationship Id="rId151" Type="http://schemas.openxmlformats.org/officeDocument/2006/relationships/externalLink" Target="externalLinks/externalLink58.xml"/><Relationship Id="rId172" Type="http://schemas.openxmlformats.org/officeDocument/2006/relationships/externalLink" Target="externalLinks/externalLink79.xml"/><Relationship Id="rId193" Type="http://schemas.openxmlformats.org/officeDocument/2006/relationships/externalLink" Target="externalLinks/externalLink100.xml"/><Relationship Id="rId207" Type="http://schemas.openxmlformats.org/officeDocument/2006/relationships/externalLink" Target="externalLinks/externalLink114.xml"/><Relationship Id="rId13" Type="http://schemas.openxmlformats.org/officeDocument/2006/relationships/worksheet" Target="worksheets/sheet13.xml"/><Relationship Id="rId109" Type="http://schemas.openxmlformats.org/officeDocument/2006/relationships/externalLink" Target="externalLinks/externalLink16.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externalLink" Target="externalLinks/externalLink4.xml"/><Relationship Id="rId120" Type="http://schemas.openxmlformats.org/officeDocument/2006/relationships/externalLink" Target="externalLinks/externalLink27.xml"/><Relationship Id="rId141" Type="http://schemas.openxmlformats.org/officeDocument/2006/relationships/externalLink" Target="externalLinks/externalLink48.xml"/><Relationship Id="rId7" Type="http://schemas.openxmlformats.org/officeDocument/2006/relationships/worksheet" Target="worksheets/sheet7.xml"/><Relationship Id="rId162" Type="http://schemas.openxmlformats.org/officeDocument/2006/relationships/externalLink" Target="externalLinks/externalLink69.xml"/><Relationship Id="rId183" Type="http://schemas.openxmlformats.org/officeDocument/2006/relationships/externalLink" Target="externalLinks/externalLink90.xml"/><Relationship Id="rId24" Type="http://schemas.openxmlformats.org/officeDocument/2006/relationships/worksheet" Target="worksheets/sheet24.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externalLink" Target="externalLinks/externalLink17.xml"/><Relationship Id="rId131" Type="http://schemas.openxmlformats.org/officeDocument/2006/relationships/externalLink" Target="externalLinks/externalLink38.xml"/><Relationship Id="rId152" Type="http://schemas.openxmlformats.org/officeDocument/2006/relationships/externalLink" Target="externalLinks/externalLink59.xml"/><Relationship Id="rId173" Type="http://schemas.openxmlformats.org/officeDocument/2006/relationships/externalLink" Target="externalLinks/externalLink80.xml"/><Relationship Id="rId194" Type="http://schemas.openxmlformats.org/officeDocument/2006/relationships/externalLink" Target="externalLinks/externalLink101.xml"/><Relationship Id="rId208" Type="http://schemas.openxmlformats.org/officeDocument/2006/relationships/externalLink" Target="externalLinks/externalLink115.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externalLink" Target="externalLinks/externalLink7.xml"/><Relationship Id="rId105" Type="http://schemas.openxmlformats.org/officeDocument/2006/relationships/externalLink" Target="externalLinks/externalLink12.xml"/><Relationship Id="rId126" Type="http://schemas.openxmlformats.org/officeDocument/2006/relationships/externalLink" Target="externalLinks/externalLink33.xml"/><Relationship Id="rId147" Type="http://schemas.openxmlformats.org/officeDocument/2006/relationships/externalLink" Target="externalLinks/externalLink54.xml"/><Relationship Id="rId168" Type="http://schemas.openxmlformats.org/officeDocument/2006/relationships/externalLink" Target="externalLinks/externalLink7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externalLink" Target="externalLinks/externalLink5.xml"/><Relationship Id="rId121" Type="http://schemas.openxmlformats.org/officeDocument/2006/relationships/externalLink" Target="externalLinks/externalLink28.xml"/><Relationship Id="rId142" Type="http://schemas.openxmlformats.org/officeDocument/2006/relationships/externalLink" Target="externalLinks/externalLink49.xml"/><Relationship Id="rId163" Type="http://schemas.openxmlformats.org/officeDocument/2006/relationships/externalLink" Target="externalLinks/externalLink70.xml"/><Relationship Id="rId184" Type="http://schemas.openxmlformats.org/officeDocument/2006/relationships/externalLink" Target="externalLinks/externalLink91.xml"/><Relationship Id="rId189" Type="http://schemas.openxmlformats.org/officeDocument/2006/relationships/externalLink" Target="externalLinks/externalLink96.xml"/><Relationship Id="rId3" Type="http://schemas.openxmlformats.org/officeDocument/2006/relationships/worksheet" Target="worksheets/sheet3.xml"/><Relationship Id="rId214" Type="http://schemas.openxmlformats.org/officeDocument/2006/relationships/styles" Target="styles.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externalLink" Target="externalLinks/externalLink23.xml"/><Relationship Id="rId137" Type="http://schemas.openxmlformats.org/officeDocument/2006/relationships/externalLink" Target="externalLinks/externalLink44.xml"/><Relationship Id="rId158" Type="http://schemas.openxmlformats.org/officeDocument/2006/relationships/externalLink" Target="externalLinks/externalLink65.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externalLink" Target="externalLinks/externalLink18.xml"/><Relationship Id="rId132" Type="http://schemas.openxmlformats.org/officeDocument/2006/relationships/externalLink" Target="externalLinks/externalLink39.xml"/><Relationship Id="rId153" Type="http://schemas.openxmlformats.org/officeDocument/2006/relationships/externalLink" Target="externalLinks/externalLink60.xml"/><Relationship Id="rId174" Type="http://schemas.openxmlformats.org/officeDocument/2006/relationships/externalLink" Target="externalLinks/externalLink81.xml"/><Relationship Id="rId179" Type="http://schemas.openxmlformats.org/officeDocument/2006/relationships/externalLink" Target="externalLinks/externalLink86.xml"/><Relationship Id="rId195" Type="http://schemas.openxmlformats.org/officeDocument/2006/relationships/externalLink" Target="externalLinks/externalLink102.xml"/><Relationship Id="rId209" Type="http://schemas.openxmlformats.org/officeDocument/2006/relationships/externalLink" Target="externalLinks/externalLink116.xml"/><Relationship Id="rId190" Type="http://schemas.openxmlformats.org/officeDocument/2006/relationships/externalLink" Target="externalLinks/externalLink97.xml"/><Relationship Id="rId204" Type="http://schemas.openxmlformats.org/officeDocument/2006/relationships/externalLink" Target="externalLinks/externalLink11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13.xml"/><Relationship Id="rId127" Type="http://schemas.openxmlformats.org/officeDocument/2006/relationships/externalLink" Target="externalLinks/externalLink34.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externalLink" Target="externalLinks/externalLink1.xml"/><Relationship Id="rId99" Type="http://schemas.openxmlformats.org/officeDocument/2006/relationships/externalLink" Target="externalLinks/externalLink6.xml"/><Relationship Id="rId101" Type="http://schemas.openxmlformats.org/officeDocument/2006/relationships/externalLink" Target="externalLinks/externalLink8.xml"/><Relationship Id="rId122" Type="http://schemas.openxmlformats.org/officeDocument/2006/relationships/externalLink" Target="externalLinks/externalLink29.xml"/><Relationship Id="rId143" Type="http://schemas.openxmlformats.org/officeDocument/2006/relationships/externalLink" Target="externalLinks/externalLink50.xml"/><Relationship Id="rId148" Type="http://schemas.openxmlformats.org/officeDocument/2006/relationships/externalLink" Target="externalLinks/externalLink55.xml"/><Relationship Id="rId164" Type="http://schemas.openxmlformats.org/officeDocument/2006/relationships/externalLink" Target="externalLinks/externalLink71.xml"/><Relationship Id="rId169" Type="http://schemas.openxmlformats.org/officeDocument/2006/relationships/externalLink" Target="externalLinks/externalLink76.xml"/><Relationship Id="rId185" Type="http://schemas.openxmlformats.org/officeDocument/2006/relationships/externalLink" Target="externalLinks/externalLink92.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87.xml"/><Relationship Id="rId210" Type="http://schemas.openxmlformats.org/officeDocument/2006/relationships/externalLink" Target="externalLinks/externalLink117.xml"/><Relationship Id="rId215" Type="http://schemas.openxmlformats.org/officeDocument/2006/relationships/sharedStrings" Target="sharedStrings.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externalLink" Target="externalLinks/externalLink19.xml"/><Relationship Id="rId133" Type="http://schemas.openxmlformats.org/officeDocument/2006/relationships/externalLink" Target="externalLinks/externalLink40.xml"/><Relationship Id="rId154" Type="http://schemas.openxmlformats.org/officeDocument/2006/relationships/externalLink" Target="externalLinks/externalLink61.xml"/><Relationship Id="rId175" Type="http://schemas.openxmlformats.org/officeDocument/2006/relationships/externalLink" Target="externalLinks/externalLink82.xml"/><Relationship Id="rId196" Type="http://schemas.openxmlformats.org/officeDocument/2006/relationships/externalLink" Target="externalLinks/externalLink103.xml"/><Relationship Id="rId200" Type="http://schemas.openxmlformats.org/officeDocument/2006/relationships/externalLink" Target="externalLinks/externalLink107.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externalLink" Target="externalLinks/externalLink9.xml"/><Relationship Id="rId123" Type="http://schemas.openxmlformats.org/officeDocument/2006/relationships/externalLink" Target="externalLinks/externalLink30.xml"/><Relationship Id="rId144" Type="http://schemas.openxmlformats.org/officeDocument/2006/relationships/externalLink" Target="externalLinks/externalLink51.xml"/><Relationship Id="rId90" Type="http://schemas.openxmlformats.org/officeDocument/2006/relationships/worksheet" Target="worksheets/sheet90.xml"/><Relationship Id="rId165" Type="http://schemas.openxmlformats.org/officeDocument/2006/relationships/externalLink" Target="externalLinks/externalLink72.xml"/><Relationship Id="rId186" Type="http://schemas.openxmlformats.org/officeDocument/2006/relationships/externalLink" Target="externalLinks/externalLink93.xml"/><Relationship Id="rId211" Type="http://schemas.openxmlformats.org/officeDocument/2006/relationships/externalLink" Target="externalLinks/externalLink118.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externalLink" Target="externalLinks/externalLink20.xml"/><Relationship Id="rId134" Type="http://schemas.openxmlformats.org/officeDocument/2006/relationships/externalLink" Target="externalLinks/externalLink41.xml"/><Relationship Id="rId80" Type="http://schemas.openxmlformats.org/officeDocument/2006/relationships/worksheet" Target="worksheets/sheet80.xml"/><Relationship Id="rId155" Type="http://schemas.openxmlformats.org/officeDocument/2006/relationships/externalLink" Target="externalLinks/externalLink62.xml"/><Relationship Id="rId176" Type="http://schemas.openxmlformats.org/officeDocument/2006/relationships/externalLink" Target="externalLinks/externalLink83.xml"/><Relationship Id="rId197" Type="http://schemas.openxmlformats.org/officeDocument/2006/relationships/externalLink" Target="externalLinks/externalLink104.xml"/><Relationship Id="rId201" Type="http://schemas.openxmlformats.org/officeDocument/2006/relationships/externalLink" Target="externalLinks/externalLink108.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10.xml"/><Relationship Id="rId124" Type="http://schemas.openxmlformats.org/officeDocument/2006/relationships/externalLink" Target="externalLinks/externalLink31.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externalLink" Target="externalLinks/externalLink52.xml"/><Relationship Id="rId166" Type="http://schemas.openxmlformats.org/officeDocument/2006/relationships/externalLink" Target="externalLinks/externalLink73.xml"/><Relationship Id="rId187" Type="http://schemas.openxmlformats.org/officeDocument/2006/relationships/externalLink" Target="externalLinks/externalLink94.xml"/><Relationship Id="rId1" Type="http://schemas.openxmlformats.org/officeDocument/2006/relationships/worksheet" Target="worksheets/sheet1.xml"/><Relationship Id="rId212" Type="http://schemas.openxmlformats.org/officeDocument/2006/relationships/externalLink" Target="externalLinks/externalLink119.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21.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externalLink" Target="externalLinks/externalLink42.xml"/><Relationship Id="rId156" Type="http://schemas.openxmlformats.org/officeDocument/2006/relationships/externalLink" Target="externalLinks/externalLink63.xml"/><Relationship Id="rId177" Type="http://schemas.openxmlformats.org/officeDocument/2006/relationships/externalLink" Target="externalLinks/externalLink84.xml"/><Relationship Id="rId198" Type="http://schemas.openxmlformats.org/officeDocument/2006/relationships/externalLink" Target="externalLinks/externalLink105.xml"/><Relationship Id="rId202" Type="http://schemas.openxmlformats.org/officeDocument/2006/relationships/externalLink" Target="externalLinks/externalLink109.xml"/><Relationship Id="rId18" Type="http://schemas.openxmlformats.org/officeDocument/2006/relationships/worksheet" Target="worksheets/sheet18.xml"/><Relationship Id="rId39" Type="http://schemas.openxmlformats.org/officeDocument/2006/relationships/worksheet" Target="worksheets/sheet39.xml"/><Relationship Id="rId50" Type="http://schemas.openxmlformats.org/officeDocument/2006/relationships/worksheet" Target="worksheets/sheet50.xml"/><Relationship Id="rId104" Type="http://schemas.openxmlformats.org/officeDocument/2006/relationships/externalLink" Target="externalLinks/externalLink11.xml"/><Relationship Id="rId125" Type="http://schemas.openxmlformats.org/officeDocument/2006/relationships/externalLink" Target="externalLinks/externalLink32.xml"/><Relationship Id="rId146" Type="http://schemas.openxmlformats.org/officeDocument/2006/relationships/externalLink" Target="externalLinks/externalLink53.xml"/><Relationship Id="rId167" Type="http://schemas.openxmlformats.org/officeDocument/2006/relationships/externalLink" Target="externalLinks/externalLink74.xml"/><Relationship Id="rId188" Type="http://schemas.openxmlformats.org/officeDocument/2006/relationships/externalLink" Target="externalLinks/externalLink95.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worksheet" Target="worksheets/sheet29.xml"/><Relationship Id="rId40" Type="http://schemas.openxmlformats.org/officeDocument/2006/relationships/worksheet" Target="worksheets/sheet40.xml"/><Relationship Id="rId115" Type="http://schemas.openxmlformats.org/officeDocument/2006/relationships/externalLink" Target="externalLinks/externalLink22.xml"/><Relationship Id="rId136" Type="http://schemas.openxmlformats.org/officeDocument/2006/relationships/externalLink" Target="externalLinks/externalLink43.xml"/><Relationship Id="rId157" Type="http://schemas.openxmlformats.org/officeDocument/2006/relationships/externalLink" Target="externalLinks/externalLink64.xml"/><Relationship Id="rId178" Type="http://schemas.openxmlformats.org/officeDocument/2006/relationships/externalLink" Target="externalLinks/externalLink85.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externalLink" Target="externalLinks/externalLink106.xml"/><Relationship Id="rId203" Type="http://schemas.openxmlformats.org/officeDocument/2006/relationships/externalLink" Target="externalLinks/externalLink110.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3.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8.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5.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8.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6.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8.jpeg"/></Relationships>
</file>

<file path=xl/drawings/_rels/drawing37.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8.jpeg"/></Relationships>
</file>

<file path=xl/drawings/_rels/drawing38.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8.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2.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8.jpeg"/></Relationships>
</file>

<file path=xl/drawings/_rels/drawing43.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8.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9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9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9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93.xml.rels><?xml version="1.0" encoding="UTF-8" standalone="yes"?>
<Relationships xmlns="http://schemas.openxmlformats.org/package/2006/relationships"><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9.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458700"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6" name="Imagen 5" descr="http://www.presidencia.gov.co/prensa_new/historia/escudo.jp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458700"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401550"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89588"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401550"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6" name="Imagen 5" descr="http://www.presidencia.gov.co/prensa_new/historia/escudo.jpg">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401550" y="571500"/>
          <a:ext cx="0"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13607</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57150</xdr:colOff>
      <xdr:row>2</xdr:row>
      <xdr:rowOff>9525</xdr:rowOff>
    </xdr:from>
    <xdr:to>
      <xdr:col>1</xdr:col>
      <xdr:colOff>704850</xdr:colOff>
      <xdr:row>6</xdr:row>
      <xdr:rowOff>95250</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04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4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4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152400</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6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294409</xdr:colOff>
      <xdr:row>145</xdr:row>
      <xdr:rowOff>121227</xdr:rowOff>
    </xdr:to>
    <xdr:pic>
      <xdr:nvPicPr>
        <xdr:cNvPr id="5" name="Imagen 4">
          <a:extLst>
            <a:ext uri="{FF2B5EF4-FFF2-40B4-BE49-F238E27FC236}">
              <a16:creationId xmlns:a16="http://schemas.microsoft.com/office/drawing/2014/main" id="{00000000-0008-0000-0600-000005000000}"/>
            </a:ext>
          </a:extLst>
        </xdr:cNvPr>
        <xdr:cNvPicPr>
          <a:picLocks noChangeAspect="1"/>
        </xdr:cNvPicPr>
      </xdr:nvPicPr>
      <xdr:blipFill rotWithShape="1">
        <a:blip xmlns:r="http://schemas.openxmlformats.org/officeDocument/2006/relationships" r:embed="rId2"/>
        <a:srcRect l="17971" t="31491" r="9479" b="38913"/>
        <a:stretch/>
      </xdr:blipFill>
      <xdr:spPr>
        <a:xfrm>
          <a:off x="11568546" y="21526501"/>
          <a:ext cx="9438409" cy="2164772"/>
        </a:xfrm>
        <a:prstGeom prst="rect">
          <a:avLst/>
        </a:prstGeom>
      </xdr:spPr>
    </xdr:pic>
    <xdr:clientData/>
  </xdr:twoCellAnchor>
  <xdr:twoCellAnchor editAs="oneCell">
    <xdr:from>
      <xdr:col>1</xdr:col>
      <xdr:colOff>259773</xdr:colOff>
      <xdr:row>135</xdr:row>
      <xdr:rowOff>51955</xdr:rowOff>
    </xdr:from>
    <xdr:to>
      <xdr:col>12</xdr:col>
      <xdr:colOff>96488</xdr:colOff>
      <xdr:row>157</xdr:row>
      <xdr:rowOff>147206</xdr:rowOff>
    </xdr:to>
    <xdr:pic>
      <xdr:nvPicPr>
        <xdr:cNvPr id="10" name="Imagen 9">
          <a:extLst>
            <a:ext uri="{FF2B5EF4-FFF2-40B4-BE49-F238E27FC236}">
              <a16:creationId xmlns:a16="http://schemas.microsoft.com/office/drawing/2014/main" id="{00000000-0008-0000-0600-00000A000000}"/>
            </a:ext>
          </a:extLst>
        </xdr:cNvPr>
        <xdr:cNvPicPr>
          <a:picLocks noChangeAspect="1"/>
        </xdr:cNvPicPr>
      </xdr:nvPicPr>
      <xdr:blipFill rotWithShape="1">
        <a:blip xmlns:r="http://schemas.openxmlformats.org/officeDocument/2006/relationships" r:embed="rId3"/>
        <a:srcRect l="25730" t="26045" r="11095" b="25772"/>
        <a:stretch/>
      </xdr:blipFill>
      <xdr:spPr>
        <a:xfrm>
          <a:off x="467591" y="22063364"/>
          <a:ext cx="8218715" cy="35242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7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7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7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8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8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8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9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9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9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243137" name="Object 1" hidden="1">
              <a:extLst>
                <a:ext uri="{63B3BB69-23CF-44E3-9099-C40C66FF867C}">
                  <a14:compatExt spid="_x0000_s1243137"/>
                </a:ext>
                <a:ext uri="{FF2B5EF4-FFF2-40B4-BE49-F238E27FC236}">
                  <a16:creationId xmlns:a16="http://schemas.microsoft.com/office/drawing/2014/main" id="{00000000-0008-0000-0A00-000001F81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243138" name="Check Box 2" hidden="1">
              <a:extLst>
                <a:ext uri="{63B3BB69-23CF-44E3-9099-C40C66FF867C}">
                  <a14:compatExt spid="_x0000_s1243138"/>
                </a:ext>
                <a:ext uri="{FF2B5EF4-FFF2-40B4-BE49-F238E27FC236}">
                  <a16:creationId xmlns:a16="http://schemas.microsoft.com/office/drawing/2014/main" id="{00000000-0008-0000-0A00-000002F81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243139" name="Check Box 3" hidden="1">
              <a:extLst>
                <a:ext uri="{63B3BB69-23CF-44E3-9099-C40C66FF867C}">
                  <a14:compatExt spid="_x0000_s1243139"/>
                </a:ext>
                <a:ext uri="{FF2B5EF4-FFF2-40B4-BE49-F238E27FC236}">
                  <a16:creationId xmlns:a16="http://schemas.microsoft.com/office/drawing/2014/main" id="{00000000-0008-0000-0A00-000003F81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135083</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B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0B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0B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0C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0C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0C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76201</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2129" name="Object 1" hidden="1">
              <a:extLst>
                <a:ext uri="{63B3BB69-23CF-44E3-9099-C40C66FF867C}">
                  <a14:compatExt spid="_x0000_s1712129"/>
                </a:ext>
                <a:ext uri="{FF2B5EF4-FFF2-40B4-BE49-F238E27FC236}">
                  <a16:creationId xmlns:a16="http://schemas.microsoft.com/office/drawing/2014/main" id="{00000000-0008-0000-0D00-00000120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12130" name="Check Box 2" hidden="1">
              <a:extLst>
                <a:ext uri="{63B3BB69-23CF-44E3-9099-C40C66FF867C}">
                  <a14:compatExt spid="_x0000_s1712130"/>
                </a:ext>
                <a:ext uri="{FF2B5EF4-FFF2-40B4-BE49-F238E27FC236}">
                  <a16:creationId xmlns:a16="http://schemas.microsoft.com/office/drawing/2014/main" id="{00000000-0008-0000-0D00-0000022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12131" name="Check Box 3" hidden="1">
              <a:extLst>
                <a:ext uri="{63B3BB69-23CF-44E3-9099-C40C66FF867C}">
                  <a14:compatExt spid="_x0000_s1712131"/>
                </a:ext>
                <a:ext uri="{FF2B5EF4-FFF2-40B4-BE49-F238E27FC236}">
                  <a16:creationId xmlns:a16="http://schemas.microsoft.com/office/drawing/2014/main" id="{00000000-0008-0000-0D00-0000032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152401</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0E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0E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2771" name="Check Box 3" hidden="1">
              <a:extLst>
                <a:ext uri="{63B3BB69-23CF-44E3-9099-C40C66FF867C}">
                  <a14:compatExt spid="_x0000_s32771"/>
                </a:ext>
                <a:ext uri="{FF2B5EF4-FFF2-40B4-BE49-F238E27FC236}">
                  <a16:creationId xmlns:a16="http://schemas.microsoft.com/office/drawing/2014/main" id="{00000000-0008-0000-0E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9526</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4817" name="Object 1" hidden="1">
              <a:extLst>
                <a:ext uri="{63B3BB69-23CF-44E3-9099-C40C66FF867C}">
                  <a14:compatExt spid="_x0000_s34817"/>
                </a:ext>
                <a:ext uri="{FF2B5EF4-FFF2-40B4-BE49-F238E27FC236}">
                  <a16:creationId xmlns:a16="http://schemas.microsoft.com/office/drawing/2014/main" id="{00000000-0008-0000-0F00-0000018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4818" name="Check Box 2" hidden="1">
              <a:extLst>
                <a:ext uri="{63B3BB69-23CF-44E3-9099-C40C66FF867C}">
                  <a14:compatExt spid="_x0000_s34818"/>
                </a:ext>
                <a:ext uri="{FF2B5EF4-FFF2-40B4-BE49-F238E27FC236}">
                  <a16:creationId xmlns:a16="http://schemas.microsoft.com/office/drawing/2014/main" id="{00000000-0008-0000-0F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4819" name="Check Box 3" hidden="1">
              <a:extLst>
                <a:ext uri="{63B3BB69-23CF-44E3-9099-C40C66FF867C}">
                  <a14:compatExt spid="_x0000_s34819"/>
                </a:ext>
                <a:ext uri="{FF2B5EF4-FFF2-40B4-BE49-F238E27FC236}">
                  <a16:creationId xmlns:a16="http://schemas.microsoft.com/office/drawing/2014/main" id="{00000000-0008-0000-0F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9937" name="Object 1" hidden="1">
              <a:extLst>
                <a:ext uri="{63B3BB69-23CF-44E3-9099-C40C66FF867C}">
                  <a14:compatExt spid="_x0000_s39937"/>
                </a:ext>
                <a:ext uri="{FF2B5EF4-FFF2-40B4-BE49-F238E27FC236}">
                  <a16:creationId xmlns:a16="http://schemas.microsoft.com/office/drawing/2014/main" id="{00000000-0008-0000-1000-0000019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10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10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0961" name="Object 1" hidden="1">
              <a:extLst>
                <a:ext uri="{63B3BB69-23CF-44E3-9099-C40C66FF867C}">
                  <a14:compatExt spid="_x0000_s40961"/>
                </a:ext>
                <a:ext uri="{FF2B5EF4-FFF2-40B4-BE49-F238E27FC236}">
                  <a16:creationId xmlns:a16="http://schemas.microsoft.com/office/drawing/2014/main" id="{00000000-0008-0000-1100-000001A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0962" name="Check Box 2" hidden="1">
              <a:extLst>
                <a:ext uri="{63B3BB69-23CF-44E3-9099-C40C66FF867C}">
                  <a14:compatExt spid="_x0000_s40962"/>
                </a:ext>
                <a:ext uri="{FF2B5EF4-FFF2-40B4-BE49-F238E27FC236}">
                  <a16:creationId xmlns:a16="http://schemas.microsoft.com/office/drawing/2014/main" id="{00000000-0008-0000-11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0963" name="Check Box 3" hidden="1">
              <a:extLst>
                <a:ext uri="{63B3BB69-23CF-44E3-9099-C40C66FF867C}">
                  <a14:compatExt spid="_x0000_s40963"/>
                </a:ext>
                <a:ext uri="{FF2B5EF4-FFF2-40B4-BE49-F238E27FC236}">
                  <a16:creationId xmlns:a16="http://schemas.microsoft.com/office/drawing/2014/main" id="{00000000-0008-0000-11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31173</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3009" name="Object 1" hidden="1">
              <a:extLst>
                <a:ext uri="{63B3BB69-23CF-44E3-9099-C40C66FF867C}">
                  <a14:compatExt spid="_x0000_s43009"/>
                </a:ext>
                <a:ext uri="{FF2B5EF4-FFF2-40B4-BE49-F238E27FC236}">
                  <a16:creationId xmlns:a16="http://schemas.microsoft.com/office/drawing/2014/main" id="{00000000-0008-0000-1200-000001A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12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12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13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13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13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6</xdr:row>
      <xdr:rowOff>80530</xdr:rowOff>
    </xdr:to>
    <xdr:pic>
      <xdr:nvPicPr>
        <xdr:cNvPr id="2" name="Picture 227" descr="Invias">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3153" name="Object 1" hidden="1">
              <a:extLst>
                <a:ext uri="{63B3BB69-23CF-44E3-9099-C40C66FF867C}">
                  <a14:compatExt spid="_x0000_s1713153"/>
                </a:ext>
                <a:ext uri="{FF2B5EF4-FFF2-40B4-BE49-F238E27FC236}">
                  <a16:creationId xmlns:a16="http://schemas.microsoft.com/office/drawing/2014/main" id="{00000000-0008-0000-1400-00000124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713154" name="Check Box 2" hidden="1">
              <a:extLst>
                <a:ext uri="{63B3BB69-23CF-44E3-9099-C40C66FF867C}">
                  <a14:compatExt spid="_x0000_s1713154"/>
                </a:ext>
                <a:ext uri="{FF2B5EF4-FFF2-40B4-BE49-F238E27FC236}">
                  <a16:creationId xmlns:a16="http://schemas.microsoft.com/office/drawing/2014/main" id="{00000000-0008-0000-1400-00000224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713155" name="Check Box 3" hidden="1">
              <a:extLst>
                <a:ext uri="{63B3BB69-23CF-44E3-9099-C40C66FF867C}">
                  <a14:compatExt spid="_x0000_s1713155"/>
                </a:ext>
                <a:ext uri="{FF2B5EF4-FFF2-40B4-BE49-F238E27FC236}">
                  <a16:creationId xmlns:a16="http://schemas.microsoft.com/office/drawing/2014/main" id="{00000000-0008-0000-1400-00000324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103909</xdr:colOff>
      <xdr:row>1</xdr:row>
      <xdr:rowOff>138546</xdr:rowOff>
    </xdr:from>
    <xdr:to>
      <xdr:col>1</xdr:col>
      <xdr:colOff>761134</xdr:colOff>
      <xdr:row>6</xdr:row>
      <xdr:rowOff>119497</xdr:rowOff>
    </xdr:to>
    <xdr:pic>
      <xdr:nvPicPr>
        <xdr:cNvPr id="2" name="Picture 227" descr="Invias">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09996"/>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6081" name="Object 1" hidden="1">
              <a:extLst>
                <a:ext uri="{63B3BB69-23CF-44E3-9099-C40C66FF867C}">
                  <a14:compatExt spid="_x0000_s46081"/>
                </a:ext>
                <a:ext uri="{FF2B5EF4-FFF2-40B4-BE49-F238E27FC236}">
                  <a16:creationId xmlns:a16="http://schemas.microsoft.com/office/drawing/2014/main" id="{00000000-0008-0000-1500-000001B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46082" name="Check Box 2" hidden="1">
              <a:extLst>
                <a:ext uri="{63B3BB69-23CF-44E3-9099-C40C66FF867C}">
                  <a14:compatExt spid="_x0000_s46082"/>
                </a:ext>
                <a:ext uri="{FF2B5EF4-FFF2-40B4-BE49-F238E27FC236}">
                  <a16:creationId xmlns:a16="http://schemas.microsoft.com/office/drawing/2014/main" id="{00000000-0008-0000-1500-00000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46083" name="Check Box 3" hidden="1">
              <a:extLst>
                <a:ext uri="{63B3BB69-23CF-44E3-9099-C40C66FF867C}">
                  <a14:compatExt spid="_x0000_s46083"/>
                </a:ext>
                <a:ext uri="{FF2B5EF4-FFF2-40B4-BE49-F238E27FC236}">
                  <a16:creationId xmlns:a16="http://schemas.microsoft.com/office/drawing/2014/main" id="{00000000-0008-0000-1500-00000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103909</xdr:colOff>
      <xdr:row>2</xdr:row>
      <xdr:rowOff>17318</xdr:rowOff>
    </xdr:from>
    <xdr:to>
      <xdr:col>1</xdr:col>
      <xdr:colOff>761134</xdr:colOff>
      <xdr:row>6</xdr:row>
      <xdr:rowOff>135082</xdr:rowOff>
    </xdr:to>
    <xdr:pic>
      <xdr:nvPicPr>
        <xdr:cNvPr id="2" name="Picture 227" descr="Invias">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3"/>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9153" name="Object 1" hidden="1">
              <a:extLst>
                <a:ext uri="{63B3BB69-23CF-44E3-9099-C40C66FF867C}">
                  <a14:compatExt spid="_x0000_s49153"/>
                </a:ext>
                <a:ext uri="{FF2B5EF4-FFF2-40B4-BE49-F238E27FC236}">
                  <a16:creationId xmlns:a16="http://schemas.microsoft.com/office/drawing/2014/main" id="{00000000-0008-0000-16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9154" name="Check Box 2" hidden="1">
              <a:extLst>
                <a:ext uri="{63B3BB69-23CF-44E3-9099-C40C66FF867C}">
                  <a14:compatExt spid="_x0000_s49154"/>
                </a:ext>
                <a:ext uri="{FF2B5EF4-FFF2-40B4-BE49-F238E27FC236}">
                  <a16:creationId xmlns:a16="http://schemas.microsoft.com/office/drawing/2014/main" id="{00000000-0008-0000-1600-000002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9155" name="Check Box 3" hidden="1">
              <a:extLst>
                <a:ext uri="{63B3BB69-23CF-44E3-9099-C40C66FF867C}">
                  <a14:compatExt spid="_x0000_s49155"/>
                </a:ext>
                <a:ext uri="{FF2B5EF4-FFF2-40B4-BE49-F238E27FC236}">
                  <a16:creationId xmlns:a16="http://schemas.microsoft.com/office/drawing/2014/main" id="{00000000-0008-0000-1600-000003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107</xdr:row>
      <xdr:rowOff>108858</xdr:rowOff>
    </xdr:from>
    <xdr:to>
      <xdr:col>11</xdr:col>
      <xdr:colOff>231322</xdr:colOff>
      <xdr:row>143</xdr:row>
      <xdr:rowOff>13608</xdr:rowOff>
    </xdr:to>
    <xdr:pic>
      <xdr:nvPicPr>
        <xdr:cNvPr id="3" name="Imagen 2">
          <a:extLst>
            <a:ext uri="{FF2B5EF4-FFF2-40B4-BE49-F238E27FC236}">
              <a16:creationId xmlns:a16="http://schemas.microsoft.com/office/drawing/2014/main" id="{00000000-0008-0000-1600-000003000000}"/>
            </a:ext>
          </a:extLst>
        </xdr:cNvPr>
        <xdr:cNvPicPr>
          <a:picLocks noChangeAspect="1"/>
        </xdr:cNvPicPr>
      </xdr:nvPicPr>
      <xdr:blipFill rotWithShape="1">
        <a:blip xmlns:r="http://schemas.openxmlformats.org/officeDocument/2006/relationships" r:embed="rId2"/>
        <a:srcRect l="18931" t="15441" r="18731" b="5495"/>
        <a:stretch/>
      </xdr:blipFill>
      <xdr:spPr>
        <a:xfrm>
          <a:off x="0" y="18342429"/>
          <a:ext cx="8109858" cy="5783036"/>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2225" name="Object 1" hidden="1">
              <a:extLst>
                <a:ext uri="{63B3BB69-23CF-44E3-9099-C40C66FF867C}">
                  <a14:compatExt spid="_x0000_s52225"/>
                </a:ext>
                <a:ext uri="{FF2B5EF4-FFF2-40B4-BE49-F238E27FC236}">
                  <a16:creationId xmlns:a16="http://schemas.microsoft.com/office/drawing/2014/main" id="{00000000-0008-0000-1700-000001C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52226" name="Check Box 2" hidden="1">
              <a:extLst>
                <a:ext uri="{63B3BB69-23CF-44E3-9099-C40C66FF867C}">
                  <a14:compatExt spid="_x0000_s52226"/>
                </a:ext>
                <a:ext uri="{FF2B5EF4-FFF2-40B4-BE49-F238E27FC236}">
                  <a16:creationId xmlns:a16="http://schemas.microsoft.com/office/drawing/2014/main" id="{00000000-0008-0000-1700-00000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52227" name="Check Box 3" hidden="1">
              <a:extLst>
                <a:ext uri="{63B3BB69-23CF-44E3-9099-C40C66FF867C}">
                  <a14:compatExt spid="_x0000_s52227"/>
                </a:ext>
                <a:ext uri="{FF2B5EF4-FFF2-40B4-BE49-F238E27FC236}">
                  <a16:creationId xmlns:a16="http://schemas.microsoft.com/office/drawing/2014/main" id="{00000000-0008-0000-1700-00000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18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18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18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27214</xdr:colOff>
      <xdr:row>116</xdr:row>
      <xdr:rowOff>122464</xdr:rowOff>
    </xdr:from>
    <xdr:to>
      <xdr:col>9</xdr:col>
      <xdr:colOff>122464</xdr:colOff>
      <xdr:row>144</xdr:row>
      <xdr:rowOff>13608</xdr:rowOff>
    </xdr:to>
    <xdr:pic>
      <xdr:nvPicPr>
        <xdr:cNvPr id="4" name="Imagen 3">
          <a:extLst>
            <a:ext uri="{FF2B5EF4-FFF2-40B4-BE49-F238E27FC236}">
              <a16:creationId xmlns:a16="http://schemas.microsoft.com/office/drawing/2014/main" id="{00000000-0008-0000-1800-000004000000}"/>
            </a:ext>
          </a:extLst>
        </xdr:cNvPr>
        <xdr:cNvPicPr>
          <a:picLocks noChangeAspect="1"/>
        </xdr:cNvPicPr>
      </xdr:nvPicPr>
      <xdr:blipFill rotWithShape="1">
        <a:blip xmlns:r="http://schemas.openxmlformats.org/officeDocument/2006/relationships" r:embed="rId2"/>
        <a:srcRect t="22324" r="50841" b="16657"/>
        <a:stretch/>
      </xdr:blipFill>
      <xdr:spPr>
        <a:xfrm>
          <a:off x="27214" y="19730357"/>
          <a:ext cx="6395357" cy="4463144"/>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81643</xdr:colOff>
      <xdr:row>2</xdr:row>
      <xdr:rowOff>95249</xdr:rowOff>
    </xdr:from>
    <xdr:to>
      <xdr:col>1</xdr:col>
      <xdr:colOff>738868</xdr:colOff>
      <xdr:row>7</xdr:row>
      <xdr:rowOff>27462</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193" y="428624"/>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19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2466" name="Check Box 2" hidden="1">
              <a:extLst>
                <a:ext uri="{63B3BB69-23CF-44E3-9099-C40C66FF867C}">
                  <a14:compatExt spid="_x0000_s62466"/>
                </a:ext>
                <a:ext uri="{FF2B5EF4-FFF2-40B4-BE49-F238E27FC236}">
                  <a16:creationId xmlns:a16="http://schemas.microsoft.com/office/drawing/2014/main" id="{00000000-0008-0000-1900-000002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2467" name="Check Box 3" hidden="1">
              <a:extLst>
                <a:ext uri="{63B3BB69-23CF-44E3-9099-C40C66FF867C}">
                  <a14:compatExt spid="_x0000_s62467"/>
                </a:ext>
                <a:ext uri="{FF2B5EF4-FFF2-40B4-BE49-F238E27FC236}">
                  <a16:creationId xmlns:a16="http://schemas.microsoft.com/office/drawing/2014/main" id="{00000000-0008-0000-1900-000003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1A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3490" name="Check Box 2" hidden="1">
              <a:extLst>
                <a:ext uri="{63B3BB69-23CF-44E3-9099-C40C66FF867C}">
                  <a14:compatExt spid="_x0000_s63490"/>
                </a:ext>
                <a:ext uri="{FF2B5EF4-FFF2-40B4-BE49-F238E27FC236}">
                  <a16:creationId xmlns:a16="http://schemas.microsoft.com/office/drawing/2014/main" id="{00000000-0008-0000-1A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3491" name="Check Box 3" hidden="1">
              <a:extLst>
                <a:ext uri="{63B3BB69-23CF-44E3-9099-C40C66FF867C}">
                  <a14:compatExt spid="_x0000_s63491"/>
                </a:ext>
                <a:ext uri="{FF2B5EF4-FFF2-40B4-BE49-F238E27FC236}">
                  <a16:creationId xmlns:a16="http://schemas.microsoft.com/office/drawing/2014/main" id="{00000000-0008-0000-1A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2" name="Picture 227" descr="Invias">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1B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1B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1B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1C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C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C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0</xdr:rowOff>
    </xdr:to>
    <xdr:pic>
      <xdr:nvPicPr>
        <xdr:cNvPr id="2" name="Picture 227" descr="Invias">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286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9633" name="Object 1" hidden="1">
              <a:extLst>
                <a:ext uri="{63B3BB69-23CF-44E3-9099-C40C66FF867C}">
                  <a14:compatExt spid="_x0000_s69633"/>
                </a:ext>
                <a:ext uri="{FF2B5EF4-FFF2-40B4-BE49-F238E27FC236}">
                  <a16:creationId xmlns:a16="http://schemas.microsoft.com/office/drawing/2014/main" id="{00000000-0008-0000-1D00-0000011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69634" name="Check Box 2" hidden="1">
              <a:extLst>
                <a:ext uri="{63B3BB69-23CF-44E3-9099-C40C66FF867C}">
                  <a14:compatExt spid="_x0000_s69634"/>
                </a:ext>
                <a:ext uri="{FF2B5EF4-FFF2-40B4-BE49-F238E27FC236}">
                  <a16:creationId xmlns:a16="http://schemas.microsoft.com/office/drawing/2014/main" id="{00000000-0008-0000-1D00-00000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69635" name="Check Box 3" hidden="1">
              <a:extLst>
                <a:ext uri="{63B3BB69-23CF-44E3-9099-C40C66FF867C}">
                  <a14:compatExt spid="_x0000_s69635"/>
                </a:ext>
                <a:ext uri="{FF2B5EF4-FFF2-40B4-BE49-F238E27FC236}">
                  <a16:creationId xmlns:a16="http://schemas.microsoft.com/office/drawing/2014/main" id="{00000000-0008-0000-1D00-00000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51955</xdr:colOff>
      <xdr:row>2</xdr:row>
      <xdr:rowOff>17319</xdr:rowOff>
    </xdr:from>
    <xdr:to>
      <xdr:col>1</xdr:col>
      <xdr:colOff>709180</xdr:colOff>
      <xdr:row>6</xdr:row>
      <xdr:rowOff>135083</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3729" name="Object 1" hidden="1">
              <a:extLst>
                <a:ext uri="{63B3BB69-23CF-44E3-9099-C40C66FF867C}">
                  <a14:compatExt spid="_x0000_s73729"/>
                </a:ext>
                <a:ext uri="{FF2B5EF4-FFF2-40B4-BE49-F238E27FC236}">
                  <a16:creationId xmlns:a16="http://schemas.microsoft.com/office/drawing/2014/main" id="{00000000-0008-0000-1E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3730" name="Check Box 2" hidden="1">
              <a:extLst>
                <a:ext uri="{63B3BB69-23CF-44E3-9099-C40C66FF867C}">
                  <a14:compatExt spid="_x0000_s73730"/>
                </a:ext>
                <a:ext uri="{FF2B5EF4-FFF2-40B4-BE49-F238E27FC236}">
                  <a16:creationId xmlns:a16="http://schemas.microsoft.com/office/drawing/2014/main" id="{00000000-0008-0000-1E00-000002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3731" name="Check Box 3" hidden="1">
              <a:extLst>
                <a:ext uri="{63B3BB69-23CF-44E3-9099-C40C66FF867C}">
                  <a14:compatExt spid="_x0000_s73731"/>
                </a:ext>
                <a:ext uri="{FF2B5EF4-FFF2-40B4-BE49-F238E27FC236}">
                  <a16:creationId xmlns:a16="http://schemas.microsoft.com/office/drawing/2014/main" id="{00000000-0008-0000-1E00-000003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103909</xdr:colOff>
      <xdr:row>2</xdr:row>
      <xdr:rowOff>103910</xdr:rowOff>
    </xdr:from>
    <xdr:to>
      <xdr:col>1</xdr:col>
      <xdr:colOff>761134</xdr:colOff>
      <xdr:row>7</xdr:row>
      <xdr:rowOff>65810</xdr:rowOff>
    </xdr:to>
    <xdr:pic>
      <xdr:nvPicPr>
        <xdr:cNvPr id="2" name="Picture 227" descr="Invias">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5777" name="Object 1" hidden="1">
              <a:extLst>
                <a:ext uri="{63B3BB69-23CF-44E3-9099-C40C66FF867C}">
                  <a14:compatExt spid="_x0000_s75777"/>
                </a:ext>
                <a:ext uri="{FF2B5EF4-FFF2-40B4-BE49-F238E27FC236}">
                  <a16:creationId xmlns:a16="http://schemas.microsoft.com/office/drawing/2014/main" id="{00000000-0008-0000-1F00-0000012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5778" name="Check Box 2" hidden="1">
              <a:extLst>
                <a:ext uri="{63B3BB69-23CF-44E3-9099-C40C66FF867C}">
                  <a14:compatExt spid="_x0000_s75778"/>
                </a:ext>
                <a:ext uri="{FF2B5EF4-FFF2-40B4-BE49-F238E27FC236}">
                  <a16:creationId xmlns:a16="http://schemas.microsoft.com/office/drawing/2014/main" id="{00000000-0008-0000-1F00-00000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1F00-00000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0</xdr:col>
      <xdr:colOff>76200</xdr:colOff>
      <xdr:row>1</xdr:row>
      <xdr:rowOff>47625</xdr:rowOff>
    </xdr:from>
    <xdr:to>
      <xdr:col>1</xdr:col>
      <xdr:colOff>0</xdr:colOff>
      <xdr:row>6</xdr:row>
      <xdr:rowOff>66675</xdr:rowOff>
    </xdr:to>
    <xdr:pic>
      <xdr:nvPicPr>
        <xdr:cNvPr id="2" name="Picture 227" descr="Invias">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200" y="219075"/>
          <a:ext cx="133350" cy="847725"/>
        </a:xfrm>
        <a:prstGeom prst="rect">
          <a:avLst/>
        </a:prstGeom>
        <a:noFill/>
        <a:ln w="9525">
          <a:noFill/>
          <a:miter lim="800000"/>
          <a:headEnd/>
          <a:tailEnd/>
        </a:ln>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76200</xdr:colOff>
      <xdr:row>1</xdr:row>
      <xdr:rowOff>47625</xdr:rowOff>
    </xdr:from>
    <xdr:to>
      <xdr:col>1</xdr:col>
      <xdr:colOff>0</xdr:colOff>
      <xdr:row>6</xdr:row>
      <xdr:rowOff>66675</xdr:rowOff>
    </xdr:to>
    <xdr:pic>
      <xdr:nvPicPr>
        <xdr:cNvPr id="2" name="Picture 227" descr="Invias">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200" y="219075"/>
          <a:ext cx="133350" cy="847725"/>
        </a:xfrm>
        <a:prstGeom prst="rect">
          <a:avLst/>
        </a:prstGeom>
        <a:noFill/>
        <a:ln w="9525">
          <a:noFill/>
          <a:miter lim="800000"/>
          <a:headEnd/>
          <a:tailEnd/>
        </a:ln>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85725</xdr:colOff>
      <xdr:row>2</xdr:row>
      <xdr:rowOff>28575</xdr:rowOff>
    </xdr:from>
    <xdr:to>
      <xdr:col>1</xdr:col>
      <xdr:colOff>742950</xdr:colOff>
      <xdr:row>6</xdr:row>
      <xdr:rowOff>137680</xdr:rowOff>
    </xdr:to>
    <xdr:pic>
      <xdr:nvPicPr>
        <xdr:cNvPr id="2" name="Picture 227" descr="Invias">
          <a:extLst>
            <a:ext uri="{FF2B5EF4-FFF2-40B4-BE49-F238E27FC236}">
              <a16:creationId xmlns:a16="http://schemas.microsoft.com/office/drawing/2014/main" id="{00000000-0008-0000-2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5275" y="36195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9873" name="Object 1" hidden="1">
              <a:extLst>
                <a:ext uri="{63B3BB69-23CF-44E3-9099-C40C66FF867C}">
                  <a14:compatExt spid="_x0000_s79873"/>
                </a:ext>
                <a:ext uri="{FF2B5EF4-FFF2-40B4-BE49-F238E27FC236}">
                  <a16:creationId xmlns:a16="http://schemas.microsoft.com/office/drawing/2014/main" id="{00000000-0008-0000-2200-0000013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9874" name="Check Box 2" hidden="1">
              <a:extLst>
                <a:ext uri="{63B3BB69-23CF-44E3-9099-C40C66FF867C}">
                  <a14:compatExt spid="_x0000_s79874"/>
                </a:ext>
                <a:ext uri="{FF2B5EF4-FFF2-40B4-BE49-F238E27FC236}">
                  <a16:creationId xmlns:a16="http://schemas.microsoft.com/office/drawing/2014/main" id="{00000000-0008-0000-2200-000002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9875" name="Check Box 3" hidden="1">
              <a:extLst>
                <a:ext uri="{63B3BB69-23CF-44E3-9099-C40C66FF867C}">
                  <a14:compatExt spid="_x0000_s79875"/>
                </a:ext>
                <a:ext uri="{FF2B5EF4-FFF2-40B4-BE49-F238E27FC236}">
                  <a16:creationId xmlns:a16="http://schemas.microsoft.com/office/drawing/2014/main" id="{00000000-0008-0000-2200-000003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68036</xdr:colOff>
      <xdr:row>2</xdr:row>
      <xdr:rowOff>40822</xdr:rowOff>
    </xdr:from>
    <xdr:to>
      <xdr:col>1</xdr:col>
      <xdr:colOff>725261</xdr:colOff>
      <xdr:row>6</xdr:row>
      <xdr:rowOff>136320</xdr:rowOff>
    </xdr:to>
    <xdr:pic>
      <xdr:nvPicPr>
        <xdr:cNvPr id="2" name="Picture 227" descr="Invias">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7586" y="374197"/>
          <a:ext cx="657225" cy="76224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969" name="Object 1" hidden="1">
              <a:extLst>
                <a:ext uri="{63B3BB69-23CF-44E3-9099-C40C66FF867C}">
                  <a14:compatExt spid="_x0000_s83969"/>
                </a:ext>
                <a:ext uri="{FF2B5EF4-FFF2-40B4-BE49-F238E27FC236}">
                  <a16:creationId xmlns:a16="http://schemas.microsoft.com/office/drawing/2014/main" id="{00000000-0008-0000-2300-0000014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3970" name="Check Box 2" hidden="1">
              <a:extLst>
                <a:ext uri="{63B3BB69-23CF-44E3-9099-C40C66FF867C}">
                  <a14:compatExt spid="_x0000_s83970"/>
                </a:ext>
                <a:ext uri="{FF2B5EF4-FFF2-40B4-BE49-F238E27FC236}">
                  <a16:creationId xmlns:a16="http://schemas.microsoft.com/office/drawing/2014/main" id="{00000000-0008-0000-2300-000002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3971" name="Check Box 3" hidden="1">
              <a:extLst>
                <a:ext uri="{63B3BB69-23CF-44E3-9099-C40C66FF867C}">
                  <a14:compatExt spid="_x0000_s83971"/>
                </a:ext>
                <a:ext uri="{FF2B5EF4-FFF2-40B4-BE49-F238E27FC236}">
                  <a16:creationId xmlns:a16="http://schemas.microsoft.com/office/drawing/2014/main" id="{00000000-0008-0000-2300-000003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15</xdr:col>
      <xdr:colOff>700148</xdr:colOff>
      <xdr:row>23</xdr:row>
      <xdr:rowOff>2473</xdr:rowOff>
    </xdr:from>
    <xdr:to>
      <xdr:col>32</xdr:col>
      <xdr:colOff>755672</xdr:colOff>
      <xdr:row>67</xdr:row>
      <xdr:rowOff>108684</xdr:rowOff>
    </xdr:to>
    <xdr:pic>
      <xdr:nvPicPr>
        <xdr:cNvPr id="3" name="Imagen 2">
          <a:extLst>
            <a:ext uri="{FF2B5EF4-FFF2-40B4-BE49-F238E27FC236}">
              <a16:creationId xmlns:a16="http://schemas.microsoft.com/office/drawing/2014/main" id="{00000000-0008-0000-2300-000003000000}"/>
            </a:ext>
          </a:extLst>
        </xdr:cNvPr>
        <xdr:cNvPicPr>
          <a:picLocks noChangeAspect="1"/>
        </xdr:cNvPicPr>
      </xdr:nvPicPr>
      <xdr:blipFill>
        <a:blip xmlns:r="http://schemas.openxmlformats.org/officeDocument/2006/relationships" r:embed="rId2"/>
        <a:stretch>
          <a:fillRect/>
        </a:stretch>
      </xdr:blipFill>
      <xdr:spPr>
        <a:xfrm>
          <a:off x="12021291" y="3934937"/>
          <a:ext cx="13009524" cy="7562926"/>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68036</xdr:colOff>
      <xdr:row>2</xdr:row>
      <xdr:rowOff>40821</xdr:rowOff>
    </xdr:from>
    <xdr:to>
      <xdr:col>1</xdr:col>
      <xdr:colOff>725261</xdr:colOff>
      <xdr:row>6</xdr:row>
      <xdr:rowOff>136319</xdr:rowOff>
    </xdr:to>
    <xdr:pic>
      <xdr:nvPicPr>
        <xdr:cNvPr id="2" name="Picture 227" descr="Invias">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7586" y="374196"/>
          <a:ext cx="657225" cy="76224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8065" name="Object 1" hidden="1">
              <a:extLst>
                <a:ext uri="{63B3BB69-23CF-44E3-9099-C40C66FF867C}">
                  <a14:compatExt spid="_x0000_s88065"/>
                </a:ext>
                <a:ext uri="{FF2B5EF4-FFF2-40B4-BE49-F238E27FC236}">
                  <a16:creationId xmlns:a16="http://schemas.microsoft.com/office/drawing/2014/main" id="{00000000-0008-0000-2400-0000015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8066" name="Check Box 2" hidden="1">
              <a:extLst>
                <a:ext uri="{63B3BB69-23CF-44E3-9099-C40C66FF867C}">
                  <a14:compatExt spid="_x0000_s88066"/>
                </a:ext>
                <a:ext uri="{FF2B5EF4-FFF2-40B4-BE49-F238E27FC236}">
                  <a16:creationId xmlns:a16="http://schemas.microsoft.com/office/drawing/2014/main" id="{00000000-0008-0000-2400-000002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8067" name="Check Box 3" hidden="1">
              <a:extLst>
                <a:ext uri="{63B3BB69-23CF-44E3-9099-C40C66FF867C}">
                  <a14:compatExt spid="_x0000_s88067"/>
                </a:ext>
                <a:ext uri="{FF2B5EF4-FFF2-40B4-BE49-F238E27FC236}">
                  <a16:creationId xmlns:a16="http://schemas.microsoft.com/office/drawing/2014/main" id="{00000000-0008-0000-2400-000003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15</xdr:col>
      <xdr:colOff>571500</xdr:colOff>
      <xdr:row>38</xdr:row>
      <xdr:rowOff>51955</xdr:rowOff>
    </xdr:from>
    <xdr:to>
      <xdr:col>32</xdr:col>
      <xdr:colOff>627024</xdr:colOff>
      <xdr:row>84</xdr:row>
      <xdr:rowOff>64154</xdr:rowOff>
    </xdr:to>
    <xdr:pic>
      <xdr:nvPicPr>
        <xdr:cNvPr id="6" name="Imagen 5">
          <a:extLst>
            <a:ext uri="{FF2B5EF4-FFF2-40B4-BE49-F238E27FC236}">
              <a16:creationId xmlns:a16="http://schemas.microsoft.com/office/drawing/2014/main" id="{00000000-0008-0000-2400-000006000000}"/>
            </a:ext>
          </a:extLst>
        </xdr:cNvPr>
        <xdr:cNvPicPr>
          <a:picLocks noChangeAspect="1"/>
        </xdr:cNvPicPr>
      </xdr:nvPicPr>
      <xdr:blipFill>
        <a:blip xmlns:r="http://schemas.openxmlformats.org/officeDocument/2006/relationships" r:embed="rId2"/>
        <a:stretch>
          <a:fillRect/>
        </a:stretch>
      </xdr:blipFill>
      <xdr:spPr>
        <a:xfrm>
          <a:off x="12278591" y="6321137"/>
          <a:ext cx="13009524" cy="7562926"/>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80531</xdr:rowOff>
    </xdr:to>
    <xdr:pic>
      <xdr:nvPicPr>
        <xdr:cNvPr id="2" name="Picture 227" descr="Invias">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0961" name="Object 1" hidden="1">
              <a:extLst>
                <a:ext uri="{63B3BB69-23CF-44E3-9099-C40C66FF867C}">
                  <a14:compatExt spid="_x0000_s680961"/>
                </a:ext>
                <a:ext uri="{FF2B5EF4-FFF2-40B4-BE49-F238E27FC236}">
                  <a16:creationId xmlns:a16="http://schemas.microsoft.com/office/drawing/2014/main" id="{00000000-0008-0000-2500-000001640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680962" name="Check Box 2" hidden="1">
              <a:extLst>
                <a:ext uri="{63B3BB69-23CF-44E3-9099-C40C66FF867C}">
                  <a14:compatExt spid="_x0000_s680962"/>
                </a:ext>
                <a:ext uri="{FF2B5EF4-FFF2-40B4-BE49-F238E27FC236}">
                  <a16:creationId xmlns:a16="http://schemas.microsoft.com/office/drawing/2014/main" id="{00000000-0008-0000-2500-000002640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680963" name="Check Box 3" hidden="1">
              <a:extLst>
                <a:ext uri="{63B3BB69-23CF-44E3-9099-C40C66FF867C}">
                  <a14:compatExt spid="_x0000_s680963"/>
                </a:ext>
                <a:ext uri="{FF2B5EF4-FFF2-40B4-BE49-F238E27FC236}">
                  <a16:creationId xmlns:a16="http://schemas.microsoft.com/office/drawing/2014/main" id="{00000000-0008-0000-2500-000003640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19</xdr:col>
      <xdr:colOff>381000</xdr:colOff>
      <xdr:row>30</xdr:row>
      <xdr:rowOff>34635</xdr:rowOff>
    </xdr:from>
    <xdr:to>
      <xdr:col>36</xdr:col>
      <xdr:colOff>436524</xdr:colOff>
      <xdr:row>75</xdr:row>
      <xdr:rowOff>150743</xdr:rowOff>
    </xdr:to>
    <xdr:pic>
      <xdr:nvPicPr>
        <xdr:cNvPr id="6" name="Imagen 5">
          <a:extLst>
            <a:ext uri="{FF2B5EF4-FFF2-40B4-BE49-F238E27FC236}">
              <a16:creationId xmlns:a16="http://schemas.microsoft.com/office/drawing/2014/main" id="{00000000-0008-0000-2500-000006000000}"/>
            </a:ext>
          </a:extLst>
        </xdr:cNvPr>
        <xdr:cNvPicPr>
          <a:picLocks noChangeAspect="1"/>
        </xdr:cNvPicPr>
      </xdr:nvPicPr>
      <xdr:blipFill>
        <a:blip xmlns:r="http://schemas.openxmlformats.org/officeDocument/2006/relationships" r:embed="rId2"/>
        <a:stretch>
          <a:fillRect/>
        </a:stretch>
      </xdr:blipFill>
      <xdr:spPr>
        <a:xfrm>
          <a:off x="14633864" y="4952999"/>
          <a:ext cx="13009524" cy="7562926"/>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4331</xdr:rowOff>
    </xdr:to>
    <xdr:pic>
      <xdr:nvPicPr>
        <xdr:cNvPr id="2" name="Picture 227" descr="Invias">
          <a:extLst>
            <a:ext uri="{FF2B5EF4-FFF2-40B4-BE49-F238E27FC236}">
              <a16:creationId xmlns:a16="http://schemas.microsoft.com/office/drawing/2014/main" id="{00000000-0008-0000-2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98721" name="Object 1" hidden="1">
              <a:extLst>
                <a:ext uri="{63B3BB69-23CF-44E3-9099-C40C66FF867C}">
                  <a14:compatExt spid="_x0000_s798721"/>
                </a:ext>
                <a:ext uri="{FF2B5EF4-FFF2-40B4-BE49-F238E27FC236}">
                  <a16:creationId xmlns:a16="http://schemas.microsoft.com/office/drawing/2014/main" id="{00000000-0008-0000-2600-00000130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798722" name="Check Box 2" hidden="1">
              <a:extLst>
                <a:ext uri="{63B3BB69-23CF-44E3-9099-C40C66FF867C}">
                  <a14:compatExt spid="_x0000_s798722"/>
                </a:ext>
                <a:ext uri="{FF2B5EF4-FFF2-40B4-BE49-F238E27FC236}">
                  <a16:creationId xmlns:a16="http://schemas.microsoft.com/office/drawing/2014/main" id="{00000000-0008-0000-2600-00000230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798723" name="Check Box 3" hidden="1">
              <a:extLst>
                <a:ext uri="{63B3BB69-23CF-44E3-9099-C40C66FF867C}">
                  <a14:compatExt spid="_x0000_s798723"/>
                </a:ext>
                <a:ext uri="{FF2B5EF4-FFF2-40B4-BE49-F238E27FC236}">
                  <a16:creationId xmlns:a16="http://schemas.microsoft.com/office/drawing/2014/main" id="{00000000-0008-0000-2600-00000330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5</xdr:row>
      <xdr:rowOff>99581</xdr:rowOff>
    </xdr:to>
    <xdr:pic>
      <xdr:nvPicPr>
        <xdr:cNvPr id="2" name="Picture 227" descr="Invias">
          <a:extLst>
            <a:ext uri="{FF2B5EF4-FFF2-40B4-BE49-F238E27FC236}">
              <a16:creationId xmlns:a16="http://schemas.microsoft.com/office/drawing/2014/main" id="{00000000-0008-0000-2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6191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99745" name="Object 1" hidden="1">
              <a:extLst>
                <a:ext uri="{63B3BB69-23CF-44E3-9099-C40C66FF867C}">
                  <a14:compatExt spid="_x0000_s799745"/>
                </a:ext>
                <a:ext uri="{FF2B5EF4-FFF2-40B4-BE49-F238E27FC236}">
                  <a16:creationId xmlns:a16="http://schemas.microsoft.com/office/drawing/2014/main" id="{00000000-0008-0000-2700-00000134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137160</xdr:rowOff>
        </xdr:to>
        <xdr:sp macro="" textlink="">
          <xdr:nvSpPr>
            <xdr:cNvPr id="799746" name="Check Box 2" hidden="1">
              <a:extLst>
                <a:ext uri="{63B3BB69-23CF-44E3-9099-C40C66FF867C}">
                  <a14:compatExt spid="_x0000_s799746"/>
                </a:ext>
                <a:ext uri="{FF2B5EF4-FFF2-40B4-BE49-F238E27FC236}">
                  <a16:creationId xmlns:a16="http://schemas.microsoft.com/office/drawing/2014/main" id="{00000000-0008-0000-2700-00000234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137160</xdr:rowOff>
        </xdr:to>
        <xdr:sp macro="" textlink="">
          <xdr:nvSpPr>
            <xdr:cNvPr id="799747" name="Check Box 3" hidden="1">
              <a:extLst>
                <a:ext uri="{63B3BB69-23CF-44E3-9099-C40C66FF867C}">
                  <a14:compatExt spid="_x0000_s799747"/>
                </a:ext>
                <a:ext uri="{FF2B5EF4-FFF2-40B4-BE49-F238E27FC236}">
                  <a16:creationId xmlns:a16="http://schemas.microsoft.com/office/drawing/2014/main" id="{00000000-0008-0000-2700-00000334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5</xdr:row>
      <xdr:rowOff>32906</xdr:rowOff>
    </xdr:to>
    <xdr:pic>
      <xdr:nvPicPr>
        <xdr:cNvPr id="2" name="Picture 227" descr="Invias">
          <a:extLst>
            <a:ext uri="{FF2B5EF4-FFF2-40B4-BE49-F238E27FC236}">
              <a16:creationId xmlns:a16="http://schemas.microsoft.com/office/drawing/2014/main" id="{00000000-0008-0000-2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55245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00769" name="Object 1" hidden="1">
              <a:extLst>
                <a:ext uri="{63B3BB69-23CF-44E3-9099-C40C66FF867C}">
                  <a14:compatExt spid="_x0000_s800769"/>
                </a:ext>
                <a:ext uri="{FF2B5EF4-FFF2-40B4-BE49-F238E27FC236}">
                  <a16:creationId xmlns:a16="http://schemas.microsoft.com/office/drawing/2014/main" id="{00000000-0008-0000-2800-00000138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114300</xdr:rowOff>
        </xdr:to>
        <xdr:sp macro="" textlink="">
          <xdr:nvSpPr>
            <xdr:cNvPr id="800770" name="Check Box 2" hidden="1">
              <a:extLst>
                <a:ext uri="{63B3BB69-23CF-44E3-9099-C40C66FF867C}">
                  <a14:compatExt spid="_x0000_s800770"/>
                </a:ext>
                <a:ext uri="{FF2B5EF4-FFF2-40B4-BE49-F238E27FC236}">
                  <a16:creationId xmlns:a16="http://schemas.microsoft.com/office/drawing/2014/main" id="{00000000-0008-0000-2800-00000238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114300</xdr:rowOff>
        </xdr:to>
        <xdr:sp macro="" textlink="">
          <xdr:nvSpPr>
            <xdr:cNvPr id="800771" name="Check Box 3" hidden="1">
              <a:extLst>
                <a:ext uri="{63B3BB69-23CF-44E3-9099-C40C66FF867C}">
                  <a14:compatExt spid="_x0000_s800771"/>
                </a:ext>
                <a:ext uri="{FF2B5EF4-FFF2-40B4-BE49-F238E27FC236}">
                  <a16:creationId xmlns:a16="http://schemas.microsoft.com/office/drawing/2014/main" id="{00000000-0008-0000-2800-00000338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2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9329" name="Object 1" hidden="1">
              <a:extLst>
                <a:ext uri="{63B3BB69-23CF-44E3-9099-C40C66FF867C}">
                  <a14:compatExt spid="_x0000_s99329"/>
                </a:ext>
                <a:ext uri="{FF2B5EF4-FFF2-40B4-BE49-F238E27FC236}">
                  <a16:creationId xmlns:a16="http://schemas.microsoft.com/office/drawing/2014/main" id="{00000000-0008-0000-2900-0000018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9330" name="Check Box 2" hidden="1">
              <a:extLst>
                <a:ext uri="{63B3BB69-23CF-44E3-9099-C40C66FF867C}">
                  <a14:compatExt spid="_x0000_s99330"/>
                </a:ext>
                <a:ext uri="{FF2B5EF4-FFF2-40B4-BE49-F238E27FC236}">
                  <a16:creationId xmlns:a16="http://schemas.microsoft.com/office/drawing/2014/main" id="{00000000-0008-0000-2900-000002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9331" name="Check Box 3" hidden="1">
              <a:extLst>
                <a:ext uri="{63B3BB69-23CF-44E3-9099-C40C66FF867C}">
                  <a14:compatExt spid="_x0000_s99331"/>
                </a:ext>
                <a:ext uri="{FF2B5EF4-FFF2-40B4-BE49-F238E27FC236}">
                  <a16:creationId xmlns:a16="http://schemas.microsoft.com/office/drawing/2014/main" id="{00000000-0008-0000-2900-000003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20</xdr:col>
      <xdr:colOff>345126</xdr:colOff>
      <xdr:row>42</xdr:row>
      <xdr:rowOff>4948</xdr:rowOff>
    </xdr:from>
    <xdr:to>
      <xdr:col>37</xdr:col>
      <xdr:colOff>400650</xdr:colOff>
      <xdr:row>86</xdr:row>
      <xdr:rowOff>90131</xdr:rowOff>
    </xdr:to>
    <xdr:pic>
      <xdr:nvPicPr>
        <xdr:cNvPr id="6" name="Imagen 5">
          <a:extLst>
            <a:ext uri="{FF2B5EF4-FFF2-40B4-BE49-F238E27FC236}">
              <a16:creationId xmlns:a16="http://schemas.microsoft.com/office/drawing/2014/main" id="{00000000-0008-0000-2900-000006000000}"/>
            </a:ext>
          </a:extLst>
        </xdr:cNvPr>
        <xdr:cNvPicPr>
          <a:picLocks noChangeAspect="1"/>
        </xdr:cNvPicPr>
      </xdr:nvPicPr>
      <xdr:blipFill>
        <a:blip xmlns:r="http://schemas.openxmlformats.org/officeDocument/2006/relationships" r:embed="rId2"/>
        <a:stretch>
          <a:fillRect/>
        </a:stretch>
      </xdr:blipFill>
      <xdr:spPr>
        <a:xfrm>
          <a:off x="15359990" y="6914903"/>
          <a:ext cx="13009524" cy="7306864"/>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114300</xdr:colOff>
      <xdr:row>9</xdr:row>
      <xdr:rowOff>142875</xdr:rowOff>
    </xdr:to>
    <xdr:sp macro="" textlink="">
      <xdr:nvSpPr>
        <xdr:cNvPr id="2" name="Text Box 225">
          <a:extLst>
            <a:ext uri="{FF2B5EF4-FFF2-40B4-BE49-F238E27FC236}">
              <a16:creationId xmlns:a16="http://schemas.microsoft.com/office/drawing/2014/main" id="{00000000-0008-0000-2A00-000002000000}"/>
            </a:ext>
          </a:extLst>
        </xdr:cNvPr>
        <xdr:cNvSpPr txBox="1">
          <a:spLocks noChangeArrowheads="1"/>
        </xdr:cNvSpPr>
      </xdr:nvSpPr>
      <xdr:spPr bwMode="auto">
        <a:xfrm>
          <a:off x="0" y="132397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161925</xdr:rowOff>
    </xdr:to>
    <xdr:sp macro="" textlink="">
      <xdr:nvSpPr>
        <xdr:cNvPr id="3" name="Text Box 225">
          <a:extLst>
            <a:ext uri="{FF2B5EF4-FFF2-40B4-BE49-F238E27FC236}">
              <a16:creationId xmlns:a16="http://schemas.microsoft.com/office/drawing/2014/main" id="{00000000-0008-0000-2A00-000003000000}"/>
            </a:ext>
          </a:extLst>
        </xdr:cNvPr>
        <xdr:cNvSpPr txBox="1">
          <a:spLocks noChangeArrowheads="1"/>
        </xdr:cNvSpPr>
      </xdr:nvSpPr>
      <xdr:spPr bwMode="auto">
        <a:xfrm>
          <a:off x="0" y="1162050"/>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4" name="Text Box 225">
          <a:extLst>
            <a:ext uri="{FF2B5EF4-FFF2-40B4-BE49-F238E27FC236}">
              <a16:creationId xmlns:a16="http://schemas.microsoft.com/office/drawing/2014/main" id="{00000000-0008-0000-2A00-000004000000}"/>
            </a:ext>
          </a:extLst>
        </xdr:cNvPr>
        <xdr:cNvSpPr txBox="1">
          <a:spLocks noChangeArrowheads="1"/>
        </xdr:cNvSpPr>
      </xdr:nvSpPr>
      <xdr:spPr bwMode="auto">
        <a:xfrm>
          <a:off x="0" y="1162050"/>
          <a:ext cx="11430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5" name="Text Box 225">
          <a:extLst>
            <a:ext uri="{FF2B5EF4-FFF2-40B4-BE49-F238E27FC236}">
              <a16:creationId xmlns:a16="http://schemas.microsoft.com/office/drawing/2014/main" id="{00000000-0008-0000-2A00-000005000000}"/>
            </a:ext>
          </a:extLst>
        </xdr:cNvPr>
        <xdr:cNvSpPr txBox="1">
          <a:spLocks noChangeArrowheads="1"/>
        </xdr:cNvSpPr>
      </xdr:nvSpPr>
      <xdr:spPr bwMode="auto">
        <a:xfrm>
          <a:off x="0" y="1162050"/>
          <a:ext cx="114300"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114300</xdr:colOff>
      <xdr:row>5</xdr:row>
      <xdr:rowOff>114300</xdr:rowOff>
    </xdr:to>
    <xdr:sp macro="" textlink="">
      <xdr:nvSpPr>
        <xdr:cNvPr id="6" name="Text Box 225">
          <a:extLst>
            <a:ext uri="{FF2B5EF4-FFF2-40B4-BE49-F238E27FC236}">
              <a16:creationId xmlns:a16="http://schemas.microsoft.com/office/drawing/2014/main" id="{00000000-0008-0000-2A00-000006000000}"/>
            </a:ext>
          </a:extLst>
        </xdr:cNvPr>
        <xdr:cNvSpPr txBox="1">
          <a:spLocks noChangeArrowheads="1"/>
        </xdr:cNvSpPr>
      </xdr:nvSpPr>
      <xdr:spPr bwMode="auto">
        <a:xfrm>
          <a:off x="0" y="676275"/>
          <a:ext cx="114300" cy="276225"/>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100447</xdr:rowOff>
    </xdr:to>
    <xdr:pic>
      <xdr:nvPicPr>
        <xdr:cNvPr id="7" name="Picture 227" descr="Invias">
          <a:extLst>
            <a:ext uri="{FF2B5EF4-FFF2-40B4-BE49-F238E27FC236}">
              <a16:creationId xmlns:a16="http://schemas.microsoft.com/office/drawing/2014/main" id="{00000000-0008-0000-2A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4993" name="Object 1" hidden="1">
              <a:extLst>
                <a:ext uri="{63B3BB69-23CF-44E3-9099-C40C66FF867C}">
                  <a14:compatExt spid="_x0000_s84993"/>
                </a:ext>
                <a:ext uri="{FF2B5EF4-FFF2-40B4-BE49-F238E27FC236}">
                  <a16:creationId xmlns:a16="http://schemas.microsoft.com/office/drawing/2014/main" id="{00000000-0008-0000-2A00-0000014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2A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2A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156576</xdr:colOff>
      <xdr:row>112</xdr:row>
      <xdr:rowOff>52192</xdr:rowOff>
    </xdr:from>
    <xdr:to>
      <xdr:col>14</xdr:col>
      <xdr:colOff>1</xdr:colOff>
      <xdr:row>137</xdr:row>
      <xdr:rowOff>130479</xdr:rowOff>
    </xdr:to>
    <xdr:pic>
      <xdr:nvPicPr>
        <xdr:cNvPr id="8" name="Imagen 7">
          <a:extLst>
            <a:ext uri="{FF2B5EF4-FFF2-40B4-BE49-F238E27FC236}">
              <a16:creationId xmlns:a16="http://schemas.microsoft.com/office/drawing/2014/main" id="{00000000-0008-0000-2A00-000008000000}"/>
            </a:ext>
          </a:extLst>
        </xdr:cNvPr>
        <xdr:cNvPicPr>
          <a:picLocks noChangeAspect="1"/>
        </xdr:cNvPicPr>
      </xdr:nvPicPr>
      <xdr:blipFill rotWithShape="1">
        <a:blip xmlns:r="http://schemas.openxmlformats.org/officeDocument/2006/relationships" r:embed="rId2"/>
        <a:srcRect l="11232" t="27115" r="9935" b="18298"/>
        <a:stretch/>
      </xdr:blipFill>
      <xdr:spPr>
        <a:xfrm>
          <a:off x="365343" y="18488939"/>
          <a:ext cx="10255685" cy="3992671"/>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a:extLst>
            <a:ext uri="{FF2B5EF4-FFF2-40B4-BE49-F238E27FC236}">
              <a16:creationId xmlns:a16="http://schemas.microsoft.com/office/drawing/2014/main" id="{00000000-0008-0000-2B00-000002000000}"/>
            </a:ext>
          </a:extLst>
        </xdr:cNvPr>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a:extLst>
            <a:ext uri="{FF2B5EF4-FFF2-40B4-BE49-F238E27FC236}">
              <a16:creationId xmlns:a16="http://schemas.microsoft.com/office/drawing/2014/main" id="{00000000-0008-0000-2B00-000003000000}"/>
            </a:ext>
          </a:extLst>
        </xdr:cNvPr>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a:extLst>
            <a:ext uri="{FF2B5EF4-FFF2-40B4-BE49-F238E27FC236}">
              <a16:creationId xmlns:a16="http://schemas.microsoft.com/office/drawing/2014/main" id="{00000000-0008-0000-2B00-000004000000}"/>
            </a:ext>
          </a:extLst>
        </xdr:cNvPr>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a:extLst>
            <a:ext uri="{FF2B5EF4-FFF2-40B4-BE49-F238E27FC236}">
              <a16:creationId xmlns:a16="http://schemas.microsoft.com/office/drawing/2014/main" id="{00000000-0008-0000-2B00-000005000000}"/>
            </a:ext>
          </a:extLst>
        </xdr:cNvPr>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69273</xdr:colOff>
      <xdr:row>2</xdr:row>
      <xdr:rowOff>34637</xdr:rowOff>
    </xdr:from>
    <xdr:to>
      <xdr:col>1</xdr:col>
      <xdr:colOff>726498</xdr:colOff>
      <xdr:row>6</xdr:row>
      <xdr:rowOff>152401</xdr:rowOff>
    </xdr:to>
    <xdr:pic>
      <xdr:nvPicPr>
        <xdr:cNvPr id="6" name="Picture 227" descr="Invias">
          <a:extLst>
            <a:ext uri="{FF2B5EF4-FFF2-40B4-BE49-F238E27FC236}">
              <a16:creationId xmlns:a16="http://schemas.microsoft.com/office/drawing/2014/main" id="{00000000-0008-0000-2B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9089" name="Object 1" hidden="1">
              <a:extLst>
                <a:ext uri="{63B3BB69-23CF-44E3-9099-C40C66FF867C}">
                  <a14:compatExt spid="_x0000_s89089"/>
                </a:ext>
                <a:ext uri="{FF2B5EF4-FFF2-40B4-BE49-F238E27FC236}">
                  <a16:creationId xmlns:a16="http://schemas.microsoft.com/office/drawing/2014/main" id="{00000000-0008-0000-2B00-0000015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9090" name="Check Box 2" hidden="1">
              <a:extLst>
                <a:ext uri="{63B3BB69-23CF-44E3-9099-C40C66FF867C}">
                  <a14:compatExt spid="_x0000_s89090"/>
                </a:ext>
                <a:ext uri="{FF2B5EF4-FFF2-40B4-BE49-F238E27FC236}">
                  <a16:creationId xmlns:a16="http://schemas.microsoft.com/office/drawing/2014/main" id="{00000000-0008-0000-2B00-00000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9091" name="Check Box 3" hidden="1">
              <a:extLst>
                <a:ext uri="{63B3BB69-23CF-44E3-9099-C40C66FF867C}">
                  <a14:compatExt spid="_x0000_s89091"/>
                </a:ext>
                <a:ext uri="{FF2B5EF4-FFF2-40B4-BE49-F238E27FC236}">
                  <a16:creationId xmlns:a16="http://schemas.microsoft.com/office/drawing/2014/main" id="{00000000-0008-0000-2B00-00000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a:extLst>
            <a:ext uri="{FF2B5EF4-FFF2-40B4-BE49-F238E27FC236}">
              <a16:creationId xmlns:a16="http://schemas.microsoft.com/office/drawing/2014/main" id="{00000000-0008-0000-2C00-000002000000}"/>
            </a:ext>
          </a:extLst>
        </xdr:cNvPr>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a:extLst>
            <a:ext uri="{FF2B5EF4-FFF2-40B4-BE49-F238E27FC236}">
              <a16:creationId xmlns:a16="http://schemas.microsoft.com/office/drawing/2014/main" id="{00000000-0008-0000-2C00-000003000000}"/>
            </a:ext>
          </a:extLst>
        </xdr:cNvPr>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a:extLst>
            <a:ext uri="{FF2B5EF4-FFF2-40B4-BE49-F238E27FC236}">
              <a16:creationId xmlns:a16="http://schemas.microsoft.com/office/drawing/2014/main" id="{00000000-0008-0000-2C00-000004000000}"/>
            </a:ext>
          </a:extLst>
        </xdr:cNvPr>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a:extLst>
            <a:ext uri="{FF2B5EF4-FFF2-40B4-BE49-F238E27FC236}">
              <a16:creationId xmlns:a16="http://schemas.microsoft.com/office/drawing/2014/main" id="{00000000-0008-0000-2C00-000005000000}"/>
            </a:ext>
          </a:extLst>
        </xdr:cNvPr>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51955</xdr:colOff>
      <xdr:row>1</xdr:row>
      <xdr:rowOff>138546</xdr:rowOff>
    </xdr:from>
    <xdr:to>
      <xdr:col>1</xdr:col>
      <xdr:colOff>709180</xdr:colOff>
      <xdr:row>6</xdr:row>
      <xdr:rowOff>100447</xdr:rowOff>
    </xdr:to>
    <xdr:pic>
      <xdr:nvPicPr>
        <xdr:cNvPr id="6" name="Picture 227" descr="Invias">
          <a:extLst>
            <a:ext uri="{FF2B5EF4-FFF2-40B4-BE49-F238E27FC236}">
              <a16:creationId xmlns:a16="http://schemas.microsoft.com/office/drawing/2014/main" id="{00000000-0008-0000-2C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2161" name="Object 1" hidden="1">
              <a:extLst>
                <a:ext uri="{63B3BB69-23CF-44E3-9099-C40C66FF867C}">
                  <a14:compatExt spid="_x0000_s92161"/>
                </a:ext>
                <a:ext uri="{FF2B5EF4-FFF2-40B4-BE49-F238E27FC236}">
                  <a16:creationId xmlns:a16="http://schemas.microsoft.com/office/drawing/2014/main" id="{00000000-0008-0000-2C00-0000016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2162" name="Check Box 2" hidden="1">
              <a:extLst>
                <a:ext uri="{63B3BB69-23CF-44E3-9099-C40C66FF867C}">
                  <a14:compatExt spid="_x0000_s92162"/>
                </a:ext>
                <a:ext uri="{FF2B5EF4-FFF2-40B4-BE49-F238E27FC236}">
                  <a16:creationId xmlns:a16="http://schemas.microsoft.com/office/drawing/2014/main" id="{00000000-0008-0000-2C00-0000026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2163" name="Check Box 3" hidden="1">
              <a:extLst>
                <a:ext uri="{63B3BB69-23CF-44E3-9099-C40C66FF867C}">
                  <a14:compatExt spid="_x0000_s92163"/>
                </a:ext>
                <a:ext uri="{FF2B5EF4-FFF2-40B4-BE49-F238E27FC236}">
                  <a16:creationId xmlns:a16="http://schemas.microsoft.com/office/drawing/2014/main" id="{00000000-0008-0000-2C00-0000036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80531</xdr:rowOff>
    </xdr:to>
    <xdr:pic>
      <xdr:nvPicPr>
        <xdr:cNvPr id="2" name="Picture 227" descr="Invias">
          <a:extLst>
            <a:ext uri="{FF2B5EF4-FFF2-40B4-BE49-F238E27FC236}">
              <a16:creationId xmlns:a16="http://schemas.microsoft.com/office/drawing/2014/main" id="{00000000-0008-0000-2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4353" name="Object 1" hidden="1">
              <a:extLst>
                <a:ext uri="{63B3BB69-23CF-44E3-9099-C40C66FF867C}">
                  <a14:compatExt spid="_x0000_s1124353"/>
                </a:ext>
                <a:ext uri="{FF2B5EF4-FFF2-40B4-BE49-F238E27FC236}">
                  <a16:creationId xmlns:a16="http://schemas.microsoft.com/office/drawing/2014/main" id="{00000000-0008-0000-2D00-00000128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124354" name="Check Box 2" hidden="1">
              <a:extLst>
                <a:ext uri="{63B3BB69-23CF-44E3-9099-C40C66FF867C}">
                  <a14:compatExt spid="_x0000_s1124354"/>
                </a:ext>
                <a:ext uri="{FF2B5EF4-FFF2-40B4-BE49-F238E27FC236}">
                  <a16:creationId xmlns:a16="http://schemas.microsoft.com/office/drawing/2014/main" id="{00000000-0008-0000-2D00-0000022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124355" name="Check Box 3" hidden="1">
              <a:extLst>
                <a:ext uri="{63B3BB69-23CF-44E3-9099-C40C66FF867C}">
                  <a14:compatExt spid="_x0000_s1124355"/>
                </a:ext>
                <a:ext uri="{FF2B5EF4-FFF2-40B4-BE49-F238E27FC236}">
                  <a16:creationId xmlns:a16="http://schemas.microsoft.com/office/drawing/2014/main" id="{00000000-0008-0000-2D00-0000032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4331</xdr:rowOff>
    </xdr:to>
    <xdr:pic>
      <xdr:nvPicPr>
        <xdr:cNvPr id="2" name="Picture 227" descr="Invias">
          <a:extLst>
            <a:ext uri="{FF2B5EF4-FFF2-40B4-BE49-F238E27FC236}">
              <a16:creationId xmlns:a16="http://schemas.microsoft.com/office/drawing/2014/main" id="{00000000-0008-0000-2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7425" name="Object 1" hidden="1">
              <a:extLst>
                <a:ext uri="{63B3BB69-23CF-44E3-9099-C40C66FF867C}">
                  <a14:compatExt spid="_x0000_s1127425"/>
                </a:ext>
                <a:ext uri="{FF2B5EF4-FFF2-40B4-BE49-F238E27FC236}">
                  <a16:creationId xmlns:a16="http://schemas.microsoft.com/office/drawing/2014/main" id="{00000000-0008-0000-2E00-0000013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127426" name="Check Box 2" hidden="1">
              <a:extLst>
                <a:ext uri="{63B3BB69-23CF-44E3-9099-C40C66FF867C}">
                  <a14:compatExt spid="_x0000_s1127426"/>
                </a:ext>
                <a:ext uri="{FF2B5EF4-FFF2-40B4-BE49-F238E27FC236}">
                  <a16:creationId xmlns:a16="http://schemas.microsoft.com/office/drawing/2014/main" id="{00000000-0008-0000-2E00-000002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127427" name="Check Box 3" hidden="1">
              <a:extLst>
                <a:ext uri="{63B3BB69-23CF-44E3-9099-C40C66FF867C}">
                  <a14:compatExt spid="_x0000_s1127427"/>
                </a:ext>
                <a:ext uri="{FF2B5EF4-FFF2-40B4-BE49-F238E27FC236}">
                  <a16:creationId xmlns:a16="http://schemas.microsoft.com/office/drawing/2014/main" id="{00000000-0008-0000-2E00-000003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2" name="Picture 227" descr="Invias">
          <a:extLst>
            <a:ext uri="{FF2B5EF4-FFF2-40B4-BE49-F238E27FC236}">
              <a16:creationId xmlns:a16="http://schemas.microsoft.com/office/drawing/2014/main" id="{00000000-0008-0000-2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2F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2F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2F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3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00513" name="Object 1" hidden="1">
              <a:extLst>
                <a:ext uri="{63B3BB69-23CF-44E3-9099-C40C66FF867C}">
                  <a14:compatExt spid="_x0000_s1600513"/>
                </a:ext>
                <a:ext uri="{FF2B5EF4-FFF2-40B4-BE49-F238E27FC236}">
                  <a16:creationId xmlns:a16="http://schemas.microsoft.com/office/drawing/2014/main" id="{00000000-0008-0000-3000-0000016C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600514" name="Check Box 2" hidden="1">
              <a:extLst>
                <a:ext uri="{63B3BB69-23CF-44E3-9099-C40C66FF867C}">
                  <a14:compatExt spid="_x0000_s1600514"/>
                </a:ext>
                <a:ext uri="{FF2B5EF4-FFF2-40B4-BE49-F238E27FC236}">
                  <a16:creationId xmlns:a16="http://schemas.microsoft.com/office/drawing/2014/main" id="{00000000-0008-0000-3000-000002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600515" name="Check Box 3" hidden="1">
              <a:extLst>
                <a:ext uri="{63B3BB69-23CF-44E3-9099-C40C66FF867C}">
                  <a14:compatExt spid="_x0000_s1600515"/>
                </a:ext>
                <a:ext uri="{FF2B5EF4-FFF2-40B4-BE49-F238E27FC236}">
                  <a16:creationId xmlns:a16="http://schemas.microsoft.com/office/drawing/2014/main" id="{00000000-0008-0000-3000-000003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34637</xdr:colOff>
      <xdr:row>2</xdr:row>
      <xdr:rowOff>51956</xdr:rowOff>
    </xdr:from>
    <xdr:to>
      <xdr:col>1</xdr:col>
      <xdr:colOff>691862</xdr:colOff>
      <xdr:row>7</xdr:row>
      <xdr:rowOff>13856</xdr:rowOff>
    </xdr:to>
    <xdr:pic>
      <xdr:nvPicPr>
        <xdr:cNvPr id="6" name="Picture 227" descr="Invias">
          <a:extLst>
            <a:ext uri="{FF2B5EF4-FFF2-40B4-BE49-F238E27FC236}">
              <a16:creationId xmlns:a16="http://schemas.microsoft.com/office/drawing/2014/main" id="{00000000-0008-0000-30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00516" name="Object 4" hidden="1">
              <a:extLst>
                <a:ext uri="{63B3BB69-23CF-44E3-9099-C40C66FF867C}">
                  <a14:compatExt spid="_x0000_s1600516"/>
                </a:ext>
                <a:ext uri="{FF2B5EF4-FFF2-40B4-BE49-F238E27FC236}">
                  <a16:creationId xmlns:a16="http://schemas.microsoft.com/office/drawing/2014/main" id="{00000000-0008-0000-3000-0000046C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00517" name="Check Box 5" hidden="1">
              <a:extLst>
                <a:ext uri="{63B3BB69-23CF-44E3-9099-C40C66FF867C}">
                  <a14:compatExt spid="_x0000_s1600517"/>
                </a:ext>
                <a:ext uri="{FF2B5EF4-FFF2-40B4-BE49-F238E27FC236}">
                  <a16:creationId xmlns:a16="http://schemas.microsoft.com/office/drawing/2014/main" id="{00000000-0008-0000-3000-000005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00518" name="Check Box 6" hidden="1">
              <a:extLst>
                <a:ext uri="{63B3BB69-23CF-44E3-9099-C40C66FF867C}">
                  <a14:compatExt spid="_x0000_s1600518"/>
                </a:ext>
                <a:ext uri="{FF2B5EF4-FFF2-40B4-BE49-F238E27FC236}">
                  <a16:creationId xmlns:a16="http://schemas.microsoft.com/office/drawing/2014/main" id="{00000000-0008-0000-3000-000006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1</xdr:col>
      <xdr:colOff>86590</xdr:colOff>
      <xdr:row>2</xdr:row>
      <xdr:rowOff>103910</xdr:rowOff>
    </xdr:from>
    <xdr:to>
      <xdr:col>1</xdr:col>
      <xdr:colOff>743815</xdr:colOff>
      <xdr:row>7</xdr:row>
      <xdr:rowOff>65810</xdr:rowOff>
    </xdr:to>
    <xdr:pic>
      <xdr:nvPicPr>
        <xdr:cNvPr id="2" name="Picture 227" descr="Invias">
          <a:extLst>
            <a:ext uri="{FF2B5EF4-FFF2-40B4-BE49-F238E27FC236}">
              <a16:creationId xmlns:a16="http://schemas.microsoft.com/office/drawing/2014/main" id="{00000000-0008-0000-3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0353" name="Object 1" hidden="1">
              <a:extLst>
                <a:ext uri="{63B3BB69-23CF-44E3-9099-C40C66FF867C}">
                  <a14:compatExt spid="_x0000_s100353"/>
                </a:ext>
                <a:ext uri="{FF2B5EF4-FFF2-40B4-BE49-F238E27FC236}">
                  <a16:creationId xmlns:a16="http://schemas.microsoft.com/office/drawing/2014/main" id="{00000000-0008-0000-3100-0000018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00354" name="Check Box 2" hidden="1">
              <a:extLst>
                <a:ext uri="{63B3BB69-23CF-44E3-9099-C40C66FF867C}">
                  <a14:compatExt spid="_x0000_s100354"/>
                </a:ext>
                <a:ext uri="{FF2B5EF4-FFF2-40B4-BE49-F238E27FC236}">
                  <a16:creationId xmlns:a16="http://schemas.microsoft.com/office/drawing/2014/main" id="{00000000-0008-0000-3100-000002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00355" name="Check Box 3" hidden="1">
              <a:extLst>
                <a:ext uri="{63B3BB69-23CF-44E3-9099-C40C66FF867C}">
                  <a14:compatExt spid="_x0000_s100355"/>
                </a:ext>
                <a:ext uri="{FF2B5EF4-FFF2-40B4-BE49-F238E27FC236}">
                  <a16:creationId xmlns:a16="http://schemas.microsoft.com/office/drawing/2014/main" id="{00000000-0008-0000-3100-000003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1</xdr:col>
      <xdr:colOff>86591</xdr:colOff>
      <xdr:row>2</xdr:row>
      <xdr:rowOff>17319</xdr:rowOff>
    </xdr:from>
    <xdr:to>
      <xdr:col>1</xdr:col>
      <xdr:colOff>743816</xdr:colOff>
      <xdr:row>6</xdr:row>
      <xdr:rowOff>135083</xdr:rowOff>
    </xdr:to>
    <xdr:pic>
      <xdr:nvPicPr>
        <xdr:cNvPr id="2" name="Picture 227" descr="Invias">
          <a:extLst>
            <a:ext uri="{FF2B5EF4-FFF2-40B4-BE49-F238E27FC236}">
              <a16:creationId xmlns:a16="http://schemas.microsoft.com/office/drawing/2014/main" id="{00000000-0008-0000-3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8305" name="Object 1" hidden="1">
              <a:extLst>
                <a:ext uri="{63B3BB69-23CF-44E3-9099-C40C66FF867C}">
                  <a14:compatExt spid="_x0000_s98305"/>
                </a:ext>
                <a:ext uri="{FF2B5EF4-FFF2-40B4-BE49-F238E27FC236}">
                  <a16:creationId xmlns:a16="http://schemas.microsoft.com/office/drawing/2014/main" id="{00000000-0008-0000-3200-0000018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32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32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1</xdr:row>
      <xdr:rowOff>152400</xdr:rowOff>
    </xdr:to>
    <xdr:sp macro="" textlink="">
      <xdr:nvSpPr>
        <xdr:cNvPr id="2" name="Text Box 225">
          <a:extLst>
            <a:ext uri="{FF2B5EF4-FFF2-40B4-BE49-F238E27FC236}">
              <a16:creationId xmlns:a16="http://schemas.microsoft.com/office/drawing/2014/main" id="{00000000-0008-0000-3300-000002000000}"/>
            </a:ext>
          </a:extLst>
        </xdr:cNvPr>
        <xdr:cNvSpPr txBox="1">
          <a:spLocks noChangeArrowheads="1"/>
        </xdr:cNvSpPr>
      </xdr:nvSpPr>
      <xdr:spPr bwMode="auto">
        <a:xfrm>
          <a:off x="0" y="0"/>
          <a:ext cx="104775" cy="323850"/>
        </a:xfrm>
        <a:prstGeom prst="rect">
          <a:avLst/>
        </a:prstGeom>
        <a:noFill/>
        <a:ln w="9525">
          <a:noFill/>
          <a:miter lim="800000"/>
          <a:headEnd/>
          <a:tailEnd/>
        </a:ln>
      </xdr:spPr>
    </xdr:sp>
    <xdr:clientData/>
  </xdr:twoCellAnchor>
  <xdr:twoCellAnchor editAs="oneCell">
    <xdr:from>
      <xdr:col>0</xdr:col>
      <xdr:colOff>0</xdr:colOff>
      <xdr:row>57</xdr:row>
      <xdr:rowOff>0</xdr:rowOff>
    </xdr:from>
    <xdr:to>
      <xdr:col>0</xdr:col>
      <xdr:colOff>104775</xdr:colOff>
      <xdr:row>60</xdr:row>
      <xdr:rowOff>64942</xdr:rowOff>
    </xdr:to>
    <xdr:sp macro="" textlink="">
      <xdr:nvSpPr>
        <xdr:cNvPr id="3" name="Text Box 225">
          <a:extLst>
            <a:ext uri="{FF2B5EF4-FFF2-40B4-BE49-F238E27FC236}">
              <a16:creationId xmlns:a16="http://schemas.microsoft.com/office/drawing/2014/main" id="{00000000-0008-0000-3300-000003000000}"/>
            </a:ext>
          </a:extLst>
        </xdr:cNvPr>
        <xdr:cNvSpPr txBox="1">
          <a:spLocks noChangeArrowheads="1"/>
        </xdr:cNvSpPr>
      </xdr:nvSpPr>
      <xdr:spPr bwMode="auto">
        <a:xfrm>
          <a:off x="0" y="9486900"/>
          <a:ext cx="104775" cy="569767"/>
        </a:xfrm>
        <a:prstGeom prst="rect">
          <a:avLst/>
        </a:prstGeom>
        <a:noFill/>
        <a:ln w="9525">
          <a:noFill/>
          <a:miter lim="800000"/>
          <a:headEnd/>
          <a:tailEnd/>
        </a:ln>
      </xdr:spPr>
    </xdr:sp>
    <xdr:clientData/>
  </xdr:twoCellAnchor>
  <xdr:twoCellAnchor editAs="oneCell">
    <xdr:from>
      <xdr:col>0</xdr:col>
      <xdr:colOff>0</xdr:colOff>
      <xdr:row>57</xdr:row>
      <xdr:rowOff>0</xdr:rowOff>
    </xdr:from>
    <xdr:to>
      <xdr:col>0</xdr:col>
      <xdr:colOff>104775</xdr:colOff>
      <xdr:row>60</xdr:row>
      <xdr:rowOff>55417</xdr:rowOff>
    </xdr:to>
    <xdr:sp macro="" textlink="">
      <xdr:nvSpPr>
        <xdr:cNvPr id="4" name="Text Box 225">
          <a:extLst>
            <a:ext uri="{FF2B5EF4-FFF2-40B4-BE49-F238E27FC236}">
              <a16:creationId xmlns:a16="http://schemas.microsoft.com/office/drawing/2014/main" id="{00000000-0008-0000-3300-000004000000}"/>
            </a:ext>
          </a:extLst>
        </xdr:cNvPr>
        <xdr:cNvSpPr txBox="1">
          <a:spLocks noChangeArrowheads="1"/>
        </xdr:cNvSpPr>
      </xdr:nvSpPr>
      <xdr:spPr bwMode="auto">
        <a:xfrm>
          <a:off x="0" y="9486900"/>
          <a:ext cx="104775" cy="560242"/>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33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103910</xdr:rowOff>
    </xdr:from>
    <xdr:to>
      <xdr:col>1</xdr:col>
      <xdr:colOff>743816</xdr:colOff>
      <xdr:row>7</xdr:row>
      <xdr:rowOff>65810</xdr:rowOff>
    </xdr:to>
    <xdr:pic>
      <xdr:nvPicPr>
        <xdr:cNvPr id="6" name="Picture 227" descr="Invias">
          <a:extLst>
            <a:ext uri="{FF2B5EF4-FFF2-40B4-BE49-F238E27FC236}">
              <a16:creationId xmlns:a16="http://schemas.microsoft.com/office/drawing/2014/main" id="{00000000-0008-0000-33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1377" name="Object 1" hidden="1">
              <a:extLst>
                <a:ext uri="{63B3BB69-23CF-44E3-9099-C40C66FF867C}">
                  <a14:compatExt spid="_x0000_s101377"/>
                </a:ext>
                <a:ext uri="{FF2B5EF4-FFF2-40B4-BE49-F238E27FC236}">
                  <a16:creationId xmlns:a16="http://schemas.microsoft.com/office/drawing/2014/main" id="{00000000-0008-0000-3300-0000018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01378" name="Check Box 2" hidden="1">
              <a:extLst>
                <a:ext uri="{63B3BB69-23CF-44E3-9099-C40C66FF867C}">
                  <a14:compatExt spid="_x0000_s101378"/>
                </a:ext>
                <a:ext uri="{FF2B5EF4-FFF2-40B4-BE49-F238E27FC236}">
                  <a16:creationId xmlns:a16="http://schemas.microsoft.com/office/drawing/2014/main" id="{00000000-0008-0000-3300-000002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01379" name="Check Box 3" hidden="1">
              <a:extLst>
                <a:ext uri="{63B3BB69-23CF-44E3-9099-C40C66FF867C}">
                  <a14:compatExt spid="_x0000_s101379"/>
                </a:ext>
                <a:ext uri="{FF2B5EF4-FFF2-40B4-BE49-F238E27FC236}">
                  <a16:creationId xmlns:a16="http://schemas.microsoft.com/office/drawing/2014/main" id="{00000000-0008-0000-3300-000003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34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34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34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34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34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34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34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34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9569" name="Object 1" hidden="1">
              <a:extLst>
                <a:ext uri="{63B3BB69-23CF-44E3-9099-C40C66FF867C}">
                  <a14:compatExt spid="_x0000_s109569"/>
                </a:ext>
                <a:ext uri="{FF2B5EF4-FFF2-40B4-BE49-F238E27FC236}">
                  <a16:creationId xmlns:a16="http://schemas.microsoft.com/office/drawing/2014/main" id="{00000000-0008-0000-3500-000001A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09570" name="Check Box 2" hidden="1">
              <a:extLst>
                <a:ext uri="{63B3BB69-23CF-44E3-9099-C40C66FF867C}">
                  <a14:compatExt spid="_x0000_s109570"/>
                </a:ext>
                <a:ext uri="{FF2B5EF4-FFF2-40B4-BE49-F238E27FC236}">
                  <a16:creationId xmlns:a16="http://schemas.microsoft.com/office/drawing/2014/main" id="{00000000-0008-0000-3500-000002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09571" name="Check Box 3" hidden="1">
              <a:extLst>
                <a:ext uri="{63B3BB69-23CF-44E3-9099-C40C66FF867C}">
                  <a14:compatExt spid="_x0000_s109571"/>
                </a:ext>
                <a:ext uri="{FF2B5EF4-FFF2-40B4-BE49-F238E27FC236}">
                  <a16:creationId xmlns:a16="http://schemas.microsoft.com/office/drawing/2014/main" id="{00000000-0008-0000-3500-000003A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19050</xdr:rowOff>
    </xdr:to>
    <xdr:sp macro="" textlink="">
      <xdr:nvSpPr>
        <xdr:cNvPr id="2" name="Text Box 225">
          <a:extLst>
            <a:ext uri="{FF2B5EF4-FFF2-40B4-BE49-F238E27FC236}">
              <a16:creationId xmlns:a16="http://schemas.microsoft.com/office/drawing/2014/main" id="{00000000-0008-0000-3600-000002000000}"/>
            </a:ext>
          </a:extLst>
        </xdr:cNvPr>
        <xdr:cNvSpPr txBox="1">
          <a:spLocks noChangeArrowheads="1"/>
        </xdr:cNvSpPr>
      </xdr:nvSpPr>
      <xdr:spPr bwMode="auto">
        <a:xfrm>
          <a:off x="0" y="1504950"/>
          <a:ext cx="104775" cy="3619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123825</xdr:rowOff>
    </xdr:to>
    <xdr:sp macro="" textlink="">
      <xdr:nvSpPr>
        <xdr:cNvPr id="3" name="Text Box 225">
          <a:extLst>
            <a:ext uri="{FF2B5EF4-FFF2-40B4-BE49-F238E27FC236}">
              <a16:creationId xmlns:a16="http://schemas.microsoft.com/office/drawing/2014/main" id="{00000000-0008-0000-3600-000003000000}"/>
            </a:ext>
          </a:extLst>
        </xdr:cNvPr>
        <xdr:cNvSpPr txBox="1">
          <a:spLocks noChangeArrowheads="1"/>
        </xdr:cNvSpPr>
      </xdr:nvSpPr>
      <xdr:spPr bwMode="auto">
        <a:xfrm>
          <a:off x="0" y="1162050"/>
          <a:ext cx="104775" cy="2857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38100</xdr:rowOff>
    </xdr:to>
    <xdr:sp macro="" textlink="">
      <xdr:nvSpPr>
        <xdr:cNvPr id="4" name="Text Box 225">
          <a:extLst>
            <a:ext uri="{FF2B5EF4-FFF2-40B4-BE49-F238E27FC236}">
              <a16:creationId xmlns:a16="http://schemas.microsoft.com/office/drawing/2014/main" id="{00000000-0008-0000-3600-000004000000}"/>
            </a:ext>
          </a:extLst>
        </xdr:cNvPr>
        <xdr:cNvSpPr txBox="1">
          <a:spLocks noChangeArrowheads="1"/>
        </xdr:cNvSpPr>
      </xdr:nvSpPr>
      <xdr:spPr bwMode="auto">
        <a:xfrm>
          <a:off x="0" y="1162050"/>
          <a:ext cx="104775" cy="2000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5" name="Text Box 225">
          <a:extLst>
            <a:ext uri="{FF2B5EF4-FFF2-40B4-BE49-F238E27FC236}">
              <a16:creationId xmlns:a16="http://schemas.microsoft.com/office/drawing/2014/main" id="{00000000-0008-0000-3600-000005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123825</xdr:rowOff>
    </xdr:to>
    <xdr:sp macro="" textlink="">
      <xdr:nvSpPr>
        <xdr:cNvPr id="6" name="Text Box 225">
          <a:extLst>
            <a:ext uri="{FF2B5EF4-FFF2-40B4-BE49-F238E27FC236}">
              <a16:creationId xmlns:a16="http://schemas.microsoft.com/office/drawing/2014/main" id="{00000000-0008-0000-3600-000006000000}"/>
            </a:ext>
          </a:extLst>
        </xdr:cNvPr>
        <xdr:cNvSpPr txBox="1">
          <a:spLocks noChangeArrowheads="1"/>
        </xdr:cNvSpPr>
      </xdr:nvSpPr>
      <xdr:spPr bwMode="auto">
        <a:xfrm>
          <a:off x="0" y="676275"/>
          <a:ext cx="104775" cy="285750"/>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83994</xdr:rowOff>
    </xdr:to>
    <xdr:sp macro="" textlink="">
      <xdr:nvSpPr>
        <xdr:cNvPr id="7" name="Text Box 225">
          <a:extLst>
            <a:ext uri="{FF2B5EF4-FFF2-40B4-BE49-F238E27FC236}">
              <a16:creationId xmlns:a16="http://schemas.microsoft.com/office/drawing/2014/main" id="{00000000-0008-0000-3600-000007000000}"/>
            </a:ext>
          </a:extLst>
        </xdr:cNvPr>
        <xdr:cNvSpPr txBox="1">
          <a:spLocks noChangeArrowheads="1"/>
        </xdr:cNvSpPr>
      </xdr:nvSpPr>
      <xdr:spPr bwMode="auto">
        <a:xfrm>
          <a:off x="0" y="9324975"/>
          <a:ext cx="104775" cy="588819"/>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74469</xdr:rowOff>
    </xdr:to>
    <xdr:sp macro="" textlink="">
      <xdr:nvSpPr>
        <xdr:cNvPr id="8" name="Text Box 225">
          <a:extLst>
            <a:ext uri="{FF2B5EF4-FFF2-40B4-BE49-F238E27FC236}">
              <a16:creationId xmlns:a16="http://schemas.microsoft.com/office/drawing/2014/main" id="{00000000-0008-0000-3600-000008000000}"/>
            </a:ext>
          </a:extLst>
        </xdr:cNvPr>
        <xdr:cNvSpPr txBox="1">
          <a:spLocks noChangeArrowheads="1"/>
        </xdr:cNvSpPr>
      </xdr:nvSpPr>
      <xdr:spPr bwMode="auto">
        <a:xfrm>
          <a:off x="0" y="932497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9" name="Text Box 225">
          <a:extLst>
            <a:ext uri="{FF2B5EF4-FFF2-40B4-BE49-F238E27FC236}">
              <a16:creationId xmlns:a16="http://schemas.microsoft.com/office/drawing/2014/main" id="{00000000-0008-0000-3600-000009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69273</xdr:colOff>
      <xdr:row>2</xdr:row>
      <xdr:rowOff>69273</xdr:rowOff>
    </xdr:from>
    <xdr:to>
      <xdr:col>1</xdr:col>
      <xdr:colOff>726498</xdr:colOff>
      <xdr:row>7</xdr:row>
      <xdr:rowOff>31173</xdr:rowOff>
    </xdr:to>
    <xdr:pic>
      <xdr:nvPicPr>
        <xdr:cNvPr id="10" name="Picture 227" descr="Invias">
          <a:extLst>
            <a:ext uri="{FF2B5EF4-FFF2-40B4-BE49-F238E27FC236}">
              <a16:creationId xmlns:a16="http://schemas.microsoft.com/office/drawing/2014/main" id="{00000000-0008-0000-36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761" name="Object 1" hidden="1">
              <a:extLst>
                <a:ext uri="{63B3BB69-23CF-44E3-9099-C40C66FF867C}">
                  <a14:compatExt spid="_x0000_s117761"/>
                </a:ext>
                <a:ext uri="{FF2B5EF4-FFF2-40B4-BE49-F238E27FC236}">
                  <a16:creationId xmlns:a16="http://schemas.microsoft.com/office/drawing/2014/main" id="{00000000-0008-0000-3600-000001C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36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36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1</xdr:col>
      <xdr:colOff>86591</xdr:colOff>
      <xdr:row>2</xdr:row>
      <xdr:rowOff>51955</xdr:rowOff>
    </xdr:from>
    <xdr:to>
      <xdr:col>1</xdr:col>
      <xdr:colOff>743816</xdr:colOff>
      <xdr:row>7</xdr:row>
      <xdr:rowOff>13855</xdr:rowOff>
    </xdr:to>
    <xdr:pic>
      <xdr:nvPicPr>
        <xdr:cNvPr id="2" name="Picture 227" descr="Invias">
          <a:extLst>
            <a:ext uri="{FF2B5EF4-FFF2-40B4-BE49-F238E27FC236}">
              <a16:creationId xmlns:a16="http://schemas.microsoft.com/office/drawing/2014/main" id="{00000000-0008-0000-3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8785" name="Object 1" hidden="1">
              <a:extLst>
                <a:ext uri="{63B3BB69-23CF-44E3-9099-C40C66FF867C}">
                  <a14:compatExt spid="_x0000_s118785"/>
                </a:ext>
                <a:ext uri="{FF2B5EF4-FFF2-40B4-BE49-F238E27FC236}">
                  <a16:creationId xmlns:a16="http://schemas.microsoft.com/office/drawing/2014/main" id="{00000000-0008-0000-3700-000001D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8786" name="Check Box 2" hidden="1">
              <a:extLst>
                <a:ext uri="{63B3BB69-23CF-44E3-9099-C40C66FF867C}">
                  <a14:compatExt spid="_x0000_s118786"/>
                </a:ext>
                <a:ext uri="{FF2B5EF4-FFF2-40B4-BE49-F238E27FC236}">
                  <a16:creationId xmlns:a16="http://schemas.microsoft.com/office/drawing/2014/main" id="{00000000-0008-0000-3700-000002D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8787" name="Check Box 3" hidden="1">
              <a:extLst>
                <a:ext uri="{63B3BB69-23CF-44E3-9099-C40C66FF867C}">
                  <a14:compatExt spid="_x0000_s118787"/>
                </a:ext>
                <a:ext uri="{FF2B5EF4-FFF2-40B4-BE49-F238E27FC236}">
                  <a16:creationId xmlns:a16="http://schemas.microsoft.com/office/drawing/2014/main" id="{00000000-0008-0000-3700-000003D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7.xml><?xml version="1.0" encoding="utf-8"?>
<xdr:wsDr xmlns:xdr="http://schemas.openxmlformats.org/drawingml/2006/spreadsheetDrawing" xmlns:a="http://schemas.openxmlformats.org/drawingml/2006/main">
  <xdr:twoCellAnchor editAs="oneCell">
    <xdr:from>
      <xdr:col>1</xdr:col>
      <xdr:colOff>69273</xdr:colOff>
      <xdr:row>2</xdr:row>
      <xdr:rowOff>86591</xdr:rowOff>
    </xdr:from>
    <xdr:to>
      <xdr:col>1</xdr:col>
      <xdr:colOff>726498</xdr:colOff>
      <xdr:row>7</xdr:row>
      <xdr:rowOff>48491</xdr:rowOff>
    </xdr:to>
    <xdr:pic>
      <xdr:nvPicPr>
        <xdr:cNvPr id="2" name="Picture 227" descr="Invias">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6"/>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4145" name="Object 1" hidden="1">
              <a:extLst>
                <a:ext uri="{63B3BB69-23CF-44E3-9099-C40C66FF867C}">
                  <a14:compatExt spid="_x0000_s134145"/>
                </a:ext>
                <a:ext uri="{FF2B5EF4-FFF2-40B4-BE49-F238E27FC236}">
                  <a16:creationId xmlns:a16="http://schemas.microsoft.com/office/drawing/2014/main" id="{00000000-0008-0000-3800-0000010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34146" name="Check Box 2" hidden="1">
              <a:extLst>
                <a:ext uri="{63B3BB69-23CF-44E3-9099-C40C66FF867C}">
                  <a14:compatExt spid="_x0000_s134146"/>
                </a:ext>
                <a:ext uri="{FF2B5EF4-FFF2-40B4-BE49-F238E27FC236}">
                  <a16:creationId xmlns:a16="http://schemas.microsoft.com/office/drawing/2014/main" id="{00000000-0008-0000-3800-000002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34147" name="Check Box 3" hidden="1">
              <a:extLst>
                <a:ext uri="{63B3BB69-23CF-44E3-9099-C40C66FF867C}">
                  <a14:compatExt spid="_x0000_s134147"/>
                </a:ext>
                <a:ext uri="{FF2B5EF4-FFF2-40B4-BE49-F238E27FC236}">
                  <a16:creationId xmlns:a16="http://schemas.microsoft.com/office/drawing/2014/main" id="{00000000-0008-0000-3800-000003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8.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47625</xdr:rowOff>
    </xdr:to>
    <xdr:sp macro="" textlink="">
      <xdr:nvSpPr>
        <xdr:cNvPr id="2" name="Text Box 225">
          <a:extLst>
            <a:ext uri="{FF2B5EF4-FFF2-40B4-BE49-F238E27FC236}">
              <a16:creationId xmlns:a16="http://schemas.microsoft.com/office/drawing/2014/main" id="{00000000-0008-0000-3900-000002000000}"/>
            </a:ext>
          </a:extLst>
        </xdr:cNvPr>
        <xdr:cNvSpPr txBox="1">
          <a:spLocks noChangeArrowheads="1"/>
        </xdr:cNvSpPr>
      </xdr:nvSpPr>
      <xdr:spPr bwMode="auto">
        <a:xfrm>
          <a:off x="0" y="1504950"/>
          <a:ext cx="104775" cy="3905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39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39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39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39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85725</xdr:rowOff>
    </xdr:to>
    <xdr:sp macro="" textlink="">
      <xdr:nvSpPr>
        <xdr:cNvPr id="7" name="Text Box 225">
          <a:extLst>
            <a:ext uri="{FF2B5EF4-FFF2-40B4-BE49-F238E27FC236}">
              <a16:creationId xmlns:a16="http://schemas.microsoft.com/office/drawing/2014/main" id="{00000000-0008-0000-3900-000007000000}"/>
            </a:ext>
          </a:extLst>
        </xdr:cNvPr>
        <xdr:cNvSpPr txBox="1">
          <a:spLocks noChangeArrowheads="1"/>
        </xdr:cNvSpPr>
      </xdr:nvSpPr>
      <xdr:spPr bwMode="auto">
        <a:xfrm>
          <a:off x="0" y="0"/>
          <a:ext cx="104775" cy="419100"/>
        </a:xfrm>
        <a:prstGeom prst="rect">
          <a:avLst/>
        </a:prstGeom>
        <a:noFill/>
        <a:ln w="9525">
          <a:noFill/>
          <a:miter lim="800000"/>
          <a:headEnd/>
          <a:tailEnd/>
        </a:ln>
      </xdr:spPr>
    </xdr:sp>
    <xdr:clientData/>
  </xdr:twoCellAnchor>
  <xdr:twoCellAnchor editAs="oneCell">
    <xdr:from>
      <xdr:col>0</xdr:col>
      <xdr:colOff>0</xdr:colOff>
      <xdr:row>60</xdr:row>
      <xdr:rowOff>0</xdr:rowOff>
    </xdr:from>
    <xdr:to>
      <xdr:col>0</xdr:col>
      <xdr:colOff>104775</xdr:colOff>
      <xdr:row>63</xdr:row>
      <xdr:rowOff>103043</xdr:rowOff>
    </xdr:to>
    <xdr:sp macro="" textlink="">
      <xdr:nvSpPr>
        <xdr:cNvPr id="8" name="Text Box 225">
          <a:extLst>
            <a:ext uri="{FF2B5EF4-FFF2-40B4-BE49-F238E27FC236}">
              <a16:creationId xmlns:a16="http://schemas.microsoft.com/office/drawing/2014/main" id="{00000000-0008-0000-3900-000008000000}"/>
            </a:ext>
          </a:extLst>
        </xdr:cNvPr>
        <xdr:cNvSpPr txBox="1">
          <a:spLocks noChangeArrowheads="1"/>
        </xdr:cNvSpPr>
      </xdr:nvSpPr>
      <xdr:spPr bwMode="auto">
        <a:xfrm>
          <a:off x="0" y="9477375"/>
          <a:ext cx="104775" cy="607868"/>
        </a:xfrm>
        <a:prstGeom prst="rect">
          <a:avLst/>
        </a:prstGeom>
        <a:noFill/>
        <a:ln w="9525">
          <a:noFill/>
          <a:miter lim="800000"/>
          <a:headEnd/>
          <a:tailEnd/>
        </a:ln>
      </xdr:spPr>
    </xdr:sp>
    <xdr:clientData/>
  </xdr:twoCellAnchor>
  <xdr:twoCellAnchor editAs="oneCell">
    <xdr:from>
      <xdr:col>0</xdr:col>
      <xdr:colOff>0</xdr:colOff>
      <xdr:row>60</xdr:row>
      <xdr:rowOff>0</xdr:rowOff>
    </xdr:from>
    <xdr:to>
      <xdr:col>0</xdr:col>
      <xdr:colOff>104775</xdr:colOff>
      <xdr:row>63</xdr:row>
      <xdr:rowOff>93518</xdr:rowOff>
    </xdr:to>
    <xdr:sp macro="" textlink="">
      <xdr:nvSpPr>
        <xdr:cNvPr id="9" name="Text Box 225">
          <a:extLst>
            <a:ext uri="{FF2B5EF4-FFF2-40B4-BE49-F238E27FC236}">
              <a16:creationId xmlns:a16="http://schemas.microsoft.com/office/drawing/2014/main" id="{00000000-0008-0000-3900-000009000000}"/>
            </a:ext>
          </a:extLst>
        </xdr:cNvPr>
        <xdr:cNvSpPr txBox="1">
          <a:spLocks noChangeArrowheads="1"/>
        </xdr:cNvSpPr>
      </xdr:nvSpPr>
      <xdr:spPr bwMode="auto">
        <a:xfrm>
          <a:off x="0" y="9477375"/>
          <a:ext cx="104775" cy="59834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38100</xdr:rowOff>
    </xdr:to>
    <xdr:sp macro="" textlink="">
      <xdr:nvSpPr>
        <xdr:cNvPr id="10" name="Text Box 225">
          <a:extLst>
            <a:ext uri="{FF2B5EF4-FFF2-40B4-BE49-F238E27FC236}">
              <a16:creationId xmlns:a16="http://schemas.microsoft.com/office/drawing/2014/main" id="{00000000-0008-0000-3900-00000A000000}"/>
            </a:ext>
          </a:extLst>
        </xdr:cNvPr>
        <xdr:cNvSpPr txBox="1">
          <a:spLocks noChangeArrowheads="1"/>
        </xdr:cNvSpPr>
      </xdr:nvSpPr>
      <xdr:spPr bwMode="auto">
        <a:xfrm>
          <a:off x="0" y="504825"/>
          <a:ext cx="104775" cy="209550"/>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7</xdr:row>
      <xdr:rowOff>9526</xdr:rowOff>
    </xdr:to>
    <xdr:pic>
      <xdr:nvPicPr>
        <xdr:cNvPr id="11" name="Picture 227" descr="Invias">
          <a:extLst>
            <a:ext uri="{FF2B5EF4-FFF2-40B4-BE49-F238E27FC236}">
              <a16:creationId xmlns:a16="http://schemas.microsoft.com/office/drawing/2014/main" id="{00000000-0008-0000-39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1313" name="Object 1" hidden="1">
              <a:extLst>
                <a:ext uri="{63B3BB69-23CF-44E3-9099-C40C66FF867C}">
                  <a14:compatExt spid="_x0000_s141313"/>
                </a:ext>
                <a:ext uri="{FF2B5EF4-FFF2-40B4-BE49-F238E27FC236}">
                  <a16:creationId xmlns:a16="http://schemas.microsoft.com/office/drawing/2014/main" id="{00000000-0008-0000-3900-0000012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1314" name="Check Box 2" hidden="1">
              <a:extLst>
                <a:ext uri="{63B3BB69-23CF-44E3-9099-C40C66FF867C}">
                  <a14:compatExt spid="_x0000_s141314"/>
                </a:ext>
                <a:ext uri="{FF2B5EF4-FFF2-40B4-BE49-F238E27FC236}">
                  <a16:creationId xmlns:a16="http://schemas.microsoft.com/office/drawing/2014/main" id="{00000000-0008-0000-3900-0000022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1315" name="Check Box 3" hidden="1">
              <a:extLst>
                <a:ext uri="{63B3BB69-23CF-44E3-9099-C40C66FF867C}">
                  <a14:compatExt spid="_x0000_s141315"/>
                </a:ext>
                <a:ext uri="{FF2B5EF4-FFF2-40B4-BE49-F238E27FC236}">
                  <a16:creationId xmlns:a16="http://schemas.microsoft.com/office/drawing/2014/main" id="{00000000-0008-0000-3900-0000032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9.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47625</xdr:rowOff>
    </xdr:to>
    <xdr:sp macro="" textlink="">
      <xdr:nvSpPr>
        <xdr:cNvPr id="2" name="Text Box 225">
          <a:extLst>
            <a:ext uri="{FF2B5EF4-FFF2-40B4-BE49-F238E27FC236}">
              <a16:creationId xmlns:a16="http://schemas.microsoft.com/office/drawing/2014/main" id="{00000000-0008-0000-3A00-000002000000}"/>
            </a:ext>
          </a:extLst>
        </xdr:cNvPr>
        <xdr:cNvSpPr txBox="1">
          <a:spLocks noChangeArrowheads="1"/>
        </xdr:cNvSpPr>
      </xdr:nvSpPr>
      <xdr:spPr bwMode="auto">
        <a:xfrm>
          <a:off x="0" y="1504950"/>
          <a:ext cx="104775" cy="3905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3A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3A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3A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3A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85725</xdr:rowOff>
    </xdr:to>
    <xdr:sp macro="" textlink="">
      <xdr:nvSpPr>
        <xdr:cNvPr id="7" name="Text Box 225">
          <a:extLst>
            <a:ext uri="{FF2B5EF4-FFF2-40B4-BE49-F238E27FC236}">
              <a16:creationId xmlns:a16="http://schemas.microsoft.com/office/drawing/2014/main" id="{00000000-0008-0000-3A00-000007000000}"/>
            </a:ext>
          </a:extLst>
        </xdr:cNvPr>
        <xdr:cNvSpPr txBox="1">
          <a:spLocks noChangeArrowheads="1"/>
        </xdr:cNvSpPr>
      </xdr:nvSpPr>
      <xdr:spPr bwMode="auto">
        <a:xfrm>
          <a:off x="0" y="0"/>
          <a:ext cx="104775" cy="419100"/>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103043</xdr:rowOff>
    </xdr:to>
    <xdr:sp macro="" textlink="">
      <xdr:nvSpPr>
        <xdr:cNvPr id="8" name="Text Box 225">
          <a:extLst>
            <a:ext uri="{FF2B5EF4-FFF2-40B4-BE49-F238E27FC236}">
              <a16:creationId xmlns:a16="http://schemas.microsoft.com/office/drawing/2014/main" id="{00000000-0008-0000-3A00-000008000000}"/>
            </a:ext>
          </a:extLst>
        </xdr:cNvPr>
        <xdr:cNvSpPr txBox="1">
          <a:spLocks noChangeArrowheads="1"/>
        </xdr:cNvSpPr>
      </xdr:nvSpPr>
      <xdr:spPr bwMode="auto">
        <a:xfrm>
          <a:off x="0" y="9315450"/>
          <a:ext cx="104775" cy="607869"/>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93518</xdr:rowOff>
    </xdr:to>
    <xdr:sp macro="" textlink="">
      <xdr:nvSpPr>
        <xdr:cNvPr id="9" name="Text Box 225">
          <a:extLst>
            <a:ext uri="{FF2B5EF4-FFF2-40B4-BE49-F238E27FC236}">
              <a16:creationId xmlns:a16="http://schemas.microsoft.com/office/drawing/2014/main" id="{00000000-0008-0000-3A00-000009000000}"/>
            </a:ext>
          </a:extLst>
        </xdr:cNvPr>
        <xdr:cNvSpPr txBox="1">
          <a:spLocks noChangeArrowheads="1"/>
        </xdr:cNvSpPr>
      </xdr:nvSpPr>
      <xdr:spPr bwMode="auto">
        <a:xfrm>
          <a:off x="0" y="9315450"/>
          <a:ext cx="104775" cy="5983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38100</xdr:rowOff>
    </xdr:to>
    <xdr:sp macro="" textlink="">
      <xdr:nvSpPr>
        <xdr:cNvPr id="10" name="Text Box 225">
          <a:extLst>
            <a:ext uri="{FF2B5EF4-FFF2-40B4-BE49-F238E27FC236}">
              <a16:creationId xmlns:a16="http://schemas.microsoft.com/office/drawing/2014/main" id="{00000000-0008-0000-3A00-00000A000000}"/>
            </a:ext>
          </a:extLst>
        </xdr:cNvPr>
        <xdr:cNvSpPr txBox="1">
          <a:spLocks noChangeArrowheads="1"/>
        </xdr:cNvSpPr>
      </xdr:nvSpPr>
      <xdr:spPr bwMode="auto">
        <a:xfrm>
          <a:off x="0" y="504825"/>
          <a:ext cx="104775" cy="209550"/>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7</xdr:row>
      <xdr:rowOff>9526</xdr:rowOff>
    </xdr:to>
    <xdr:pic>
      <xdr:nvPicPr>
        <xdr:cNvPr id="11" name="Picture 227" descr="Invias">
          <a:extLst>
            <a:ext uri="{FF2B5EF4-FFF2-40B4-BE49-F238E27FC236}">
              <a16:creationId xmlns:a16="http://schemas.microsoft.com/office/drawing/2014/main" id="{00000000-0008-0000-3A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2337" name="Object 1" hidden="1">
              <a:extLst>
                <a:ext uri="{63B3BB69-23CF-44E3-9099-C40C66FF867C}">
                  <a14:compatExt spid="_x0000_s142337"/>
                </a:ext>
                <a:ext uri="{FF2B5EF4-FFF2-40B4-BE49-F238E27FC236}">
                  <a16:creationId xmlns:a16="http://schemas.microsoft.com/office/drawing/2014/main" id="{00000000-0008-0000-3A00-0000012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2338" name="Check Box 2" hidden="1">
              <a:extLst>
                <a:ext uri="{63B3BB69-23CF-44E3-9099-C40C66FF867C}">
                  <a14:compatExt spid="_x0000_s142338"/>
                </a:ext>
                <a:ext uri="{FF2B5EF4-FFF2-40B4-BE49-F238E27FC236}">
                  <a16:creationId xmlns:a16="http://schemas.microsoft.com/office/drawing/2014/main" id="{00000000-0008-0000-3A00-0000022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2339" name="Check Box 3" hidden="1">
              <a:extLst>
                <a:ext uri="{63B3BB69-23CF-44E3-9099-C40C66FF867C}">
                  <a14:compatExt spid="_x0000_s142339"/>
                </a:ext>
                <a:ext uri="{FF2B5EF4-FFF2-40B4-BE49-F238E27FC236}">
                  <a16:creationId xmlns:a16="http://schemas.microsoft.com/office/drawing/2014/main" id="{00000000-0008-0000-3A00-0000032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0.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66675</xdr:rowOff>
    </xdr:to>
    <xdr:sp macro="" textlink="">
      <xdr:nvSpPr>
        <xdr:cNvPr id="2" name="Text Box 225">
          <a:extLst>
            <a:ext uri="{FF2B5EF4-FFF2-40B4-BE49-F238E27FC236}">
              <a16:creationId xmlns:a16="http://schemas.microsoft.com/office/drawing/2014/main" id="{00000000-0008-0000-3B00-000002000000}"/>
            </a:ext>
          </a:extLst>
        </xdr:cNvPr>
        <xdr:cNvSpPr txBox="1">
          <a:spLocks noChangeArrowheads="1"/>
        </xdr:cNvSpPr>
      </xdr:nvSpPr>
      <xdr:spPr bwMode="auto">
        <a:xfrm>
          <a:off x="0" y="1504950"/>
          <a:ext cx="104775" cy="4095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3B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3B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3B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3B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95250</xdr:rowOff>
    </xdr:to>
    <xdr:sp macro="" textlink="">
      <xdr:nvSpPr>
        <xdr:cNvPr id="7" name="Text Box 225">
          <a:extLst>
            <a:ext uri="{FF2B5EF4-FFF2-40B4-BE49-F238E27FC236}">
              <a16:creationId xmlns:a16="http://schemas.microsoft.com/office/drawing/2014/main" id="{00000000-0008-0000-3B00-000007000000}"/>
            </a:ext>
          </a:extLst>
        </xdr:cNvPr>
        <xdr:cNvSpPr txBox="1">
          <a:spLocks noChangeArrowheads="1"/>
        </xdr:cNvSpPr>
      </xdr:nvSpPr>
      <xdr:spPr bwMode="auto">
        <a:xfrm>
          <a:off x="0" y="0"/>
          <a:ext cx="104775" cy="428625"/>
        </a:xfrm>
        <a:prstGeom prst="rect">
          <a:avLst/>
        </a:prstGeom>
        <a:noFill/>
        <a:ln w="9525">
          <a:noFill/>
          <a:miter lim="800000"/>
          <a:headEnd/>
          <a:tailEnd/>
        </a:ln>
      </xdr:spPr>
    </xdr:sp>
    <xdr:clientData/>
  </xdr:twoCellAnchor>
  <xdr:twoCellAnchor editAs="oneCell">
    <xdr:from>
      <xdr:col>0</xdr:col>
      <xdr:colOff>0</xdr:colOff>
      <xdr:row>62</xdr:row>
      <xdr:rowOff>0</xdr:rowOff>
    </xdr:from>
    <xdr:to>
      <xdr:col>0</xdr:col>
      <xdr:colOff>104775</xdr:colOff>
      <xdr:row>65</xdr:row>
      <xdr:rowOff>122094</xdr:rowOff>
    </xdr:to>
    <xdr:sp macro="" textlink="">
      <xdr:nvSpPr>
        <xdr:cNvPr id="8" name="Text Box 225">
          <a:extLst>
            <a:ext uri="{FF2B5EF4-FFF2-40B4-BE49-F238E27FC236}">
              <a16:creationId xmlns:a16="http://schemas.microsoft.com/office/drawing/2014/main" id="{00000000-0008-0000-3B00-000008000000}"/>
            </a:ext>
          </a:extLst>
        </xdr:cNvPr>
        <xdr:cNvSpPr txBox="1">
          <a:spLocks noChangeArrowheads="1"/>
        </xdr:cNvSpPr>
      </xdr:nvSpPr>
      <xdr:spPr bwMode="auto">
        <a:xfrm>
          <a:off x="0" y="9639300"/>
          <a:ext cx="104775" cy="626918"/>
        </a:xfrm>
        <a:prstGeom prst="rect">
          <a:avLst/>
        </a:prstGeom>
        <a:noFill/>
        <a:ln w="9525">
          <a:noFill/>
          <a:miter lim="800000"/>
          <a:headEnd/>
          <a:tailEnd/>
        </a:ln>
      </xdr:spPr>
    </xdr:sp>
    <xdr:clientData/>
  </xdr:twoCellAnchor>
  <xdr:twoCellAnchor editAs="oneCell">
    <xdr:from>
      <xdr:col>0</xdr:col>
      <xdr:colOff>0</xdr:colOff>
      <xdr:row>62</xdr:row>
      <xdr:rowOff>0</xdr:rowOff>
    </xdr:from>
    <xdr:to>
      <xdr:col>0</xdr:col>
      <xdr:colOff>104775</xdr:colOff>
      <xdr:row>65</xdr:row>
      <xdr:rowOff>112569</xdr:rowOff>
    </xdr:to>
    <xdr:sp macro="" textlink="">
      <xdr:nvSpPr>
        <xdr:cNvPr id="9" name="Text Box 225">
          <a:extLst>
            <a:ext uri="{FF2B5EF4-FFF2-40B4-BE49-F238E27FC236}">
              <a16:creationId xmlns:a16="http://schemas.microsoft.com/office/drawing/2014/main" id="{00000000-0008-0000-3B00-000009000000}"/>
            </a:ext>
          </a:extLst>
        </xdr:cNvPr>
        <xdr:cNvSpPr txBox="1">
          <a:spLocks noChangeArrowheads="1"/>
        </xdr:cNvSpPr>
      </xdr:nvSpPr>
      <xdr:spPr bwMode="auto">
        <a:xfrm>
          <a:off x="0" y="9639300"/>
          <a:ext cx="104775" cy="61739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47625</xdr:rowOff>
    </xdr:to>
    <xdr:sp macro="" textlink="">
      <xdr:nvSpPr>
        <xdr:cNvPr id="10" name="Text Box 225">
          <a:extLst>
            <a:ext uri="{FF2B5EF4-FFF2-40B4-BE49-F238E27FC236}">
              <a16:creationId xmlns:a16="http://schemas.microsoft.com/office/drawing/2014/main" id="{00000000-0008-0000-3B00-00000A000000}"/>
            </a:ext>
          </a:extLst>
        </xdr:cNvPr>
        <xdr:cNvSpPr txBox="1">
          <a:spLocks noChangeArrowheads="1"/>
        </xdr:cNvSpPr>
      </xdr:nvSpPr>
      <xdr:spPr bwMode="auto">
        <a:xfrm>
          <a:off x="0" y="504825"/>
          <a:ext cx="104775" cy="21907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7</xdr:row>
      <xdr:rowOff>28576</xdr:rowOff>
    </xdr:to>
    <xdr:pic>
      <xdr:nvPicPr>
        <xdr:cNvPr id="11" name="Picture 227" descr="Invias">
          <a:extLst>
            <a:ext uri="{FF2B5EF4-FFF2-40B4-BE49-F238E27FC236}">
              <a16:creationId xmlns:a16="http://schemas.microsoft.com/office/drawing/2014/main" id="{00000000-0008-0000-3B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8226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61" name="Object 1" hidden="1">
              <a:extLst>
                <a:ext uri="{63B3BB69-23CF-44E3-9099-C40C66FF867C}">
                  <a14:compatExt spid="_x0000_s143361"/>
                </a:ext>
                <a:ext uri="{FF2B5EF4-FFF2-40B4-BE49-F238E27FC236}">
                  <a16:creationId xmlns:a16="http://schemas.microsoft.com/office/drawing/2014/main" id="{00000000-0008-0000-3B00-0000013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3362" name="Check Box 2" hidden="1">
              <a:extLst>
                <a:ext uri="{63B3BB69-23CF-44E3-9099-C40C66FF867C}">
                  <a14:compatExt spid="_x0000_s143362"/>
                </a:ext>
                <a:ext uri="{FF2B5EF4-FFF2-40B4-BE49-F238E27FC236}">
                  <a16:creationId xmlns:a16="http://schemas.microsoft.com/office/drawing/2014/main" id="{00000000-0008-0000-3B00-0000023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3363" name="Check Box 3" hidden="1">
              <a:extLst>
                <a:ext uri="{63B3BB69-23CF-44E3-9099-C40C66FF867C}">
                  <a14:compatExt spid="_x0000_s143363"/>
                </a:ext>
                <a:ext uri="{FF2B5EF4-FFF2-40B4-BE49-F238E27FC236}">
                  <a16:creationId xmlns:a16="http://schemas.microsoft.com/office/drawing/2014/main" id="{00000000-0008-0000-3B00-0000033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1.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6</xdr:row>
      <xdr:rowOff>80530</xdr:rowOff>
    </xdr:to>
    <xdr:pic>
      <xdr:nvPicPr>
        <xdr:cNvPr id="2" name="Picture 227" descr="Invias">
          <a:extLst>
            <a:ext uri="{FF2B5EF4-FFF2-40B4-BE49-F238E27FC236}">
              <a16:creationId xmlns:a16="http://schemas.microsoft.com/office/drawing/2014/main" id="{00000000-0008-0000-3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6465" name="Object 1" hidden="1">
              <a:extLst>
                <a:ext uri="{63B3BB69-23CF-44E3-9099-C40C66FF867C}">
                  <a14:compatExt spid="_x0000_s1726465"/>
                </a:ext>
                <a:ext uri="{FF2B5EF4-FFF2-40B4-BE49-F238E27FC236}">
                  <a16:creationId xmlns:a16="http://schemas.microsoft.com/office/drawing/2014/main" id="{00000000-0008-0000-3C00-00000158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726466" name="Check Box 2" hidden="1">
              <a:extLst>
                <a:ext uri="{63B3BB69-23CF-44E3-9099-C40C66FF867C}">
                  <a14:compatExt spid="_x0000_s1726466"/>
                </a:ext>
                <a:ext uri="{FF2B5EF4-FFF2-40B4-BE49-F238E27FC236}">
                  <a16:creationId xmlns:a16="http://schemas.microsoft.com/office/drawing/2014/main" id="{00000000-0008-0000-3C00-0000025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726467" name="Check Box 3" hidden="1">
              <a:extLst>
                <a:ext uri="{63B3BB69-23CF-44E3-9099-C40C66FF867C}">
                  <a14:compatExt spid="_x0000_s1726467"/>
                </a:ext>
                <a:ext uri="{FF2B5EF4-FFF2-40B4-BE49-F238E27FC236}">
                  <a16:creationId xmlns:a16="http://schemas.microsoft.com/office/drawing/2014/main" id="{00000000-0008-0000-3C00-0000035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3D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3D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3D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3D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3D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3D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3D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3D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3D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3D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3D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3D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3D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3.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3E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3E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3E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3E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3E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3E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3E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3E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3E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3E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3E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4626" name="Check Box 2" hidden="1">
              <a:extLst>
                <a:ext uri="{63B3BB69-23CF-44E3-9099-C40C66FF867C}">
                  <a14:compatExt spid="_x0000_s154626"/>
                </a:ext>
                <a:ext uri="{FF2B5EF4-FFF2-40B4-BE49-F238E27FC236}">
                  <a16:creationId xmlns:a16="http://schemas.microsoft.com/office/drawing/2014/main" id="{00000000-0008-0000-3E00-000002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4627" name="Check Box 3" hidden="1">
              <a:extLst>
                <a:ext uri="{63B3BB69-23CF-44E3-9099-C40C66FF867C}">
                  <a14:compatExt spid="_x0000_s154627"/>
                </a:ext>
                <a:ext uri="{FF2B5EF4-FFF2-40B4-BE49-F238E27FC236}">
                  <a16:creationId xmlns:a16="http://schemas.microsoft.com/office/drawing/2014/main" id="{00000000-0008-0000-3E00-000003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4.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3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6673" name="Object 1" hidden="1">
              <a:extLst>
                <a:ext uri="{63B3BB69-23CF-44E3-9099-C40C66FF867C}">
                  <a14:compatExt spid="_x0000_s156673"/>
                </a:ext>
                <a:ext uri="{FF2B5EF4-FFF2-40B4-BE49-F238E27FC236}">
                  <a16:creationId xmlns:a16="http://schemas.microsoft.com/office/drawing/2014/main" id="{00000000-0008-0000-3F00-0000016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6674" name="Check Box 2" hidden="1">
              <a:extLst>
                <a:ext uri="{63B3BB69-23CF-44E3-9099-C40C66FF867C}">
                  <a14:compatExt spid="_x0000_s156674"/>
                </a:ext>
                <a:ext uri="{FF2B5EF4-FFF2-40B4-BE49-F238E27FC236}">
                  <a16:creationId xmlns:a16="http://schemas.microsoft.com/office/drawing/2014/main" id="{00000000-0008-0000-3F00-0000026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6675" name="Check Box 3" hidden="1">
              <a:extLst>
                <a:ext uri="{63B3BB69-23CF-44E3-9099-C40C66FF867C}">
                  <a14:compatExt spid="_x0000_s156675"/>
                </a:ext>
                <a:ext uri="{FF2B5EF4-FFF2-40B4-BE49-F238E27FC236}">
                  <a16:creationId xmlns:a16="http://schemas.microsoft.com/office/drawing/2014/main" id="{00000000-0008-0000-3F00-0000036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5.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6</xdr:row>
      <xdr:rowOff>111454</xdr:rowOff>
    </xdr:to>
    <xdr:pic>
      <xdr:nvPicPr>
        <xdr:cNvPr id="2" name="Picture 227" descr="Invias">
          <a:extLst>
            <a:ext uri="{FF2B5EF4-FFF2-40B4-BE49-F238E27FC236}">
              <a16:creationId xmlns:a16="http://schemas.microsoft.com/office/drawing/2014/main" id="{00000000-0008-0000-4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59798"/>
          <a:ext cx="647700" cy="804181"/>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4177" name="Object 1" hidden="1">
              <a:extLst>
                <a:ext uri="{63B3BB69-23CF-44E3-9099-C40C66FF867C}">
                  <a14:compatExt spid="_x0000_s1714177"/>
                </a:ext>
                <a:ext uri="{FF2B5EF4-FFF2-40B4-BE49-F238E27FC236}">
                  <a16:creationId xmlns:a16="http://schemas.microsoft.com/office/drawing/2014/main" id="{00000000-0008-0000-4000-00000128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14178" name="Check Box 2" hidden="1">
              <a:extLst>
                <a:ext uri="{63B3BB69-23CF-44E3-9099-C40C66FF867C}">
                  <a14:compatExt spid="_x0000_s1714178"/>
                </a:ext>
                <a:ext uri="{FF2B5EF4-FFF2-40B4-BE49-F238E27FC236}">
                  <a16:creationId xmlns:a16="http://schemas.microsoft.com/office/drawing/2014/main" id="{00000000-0008-0000-4000-0000022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14179" name="Check Box 3" hidden="1">
              <a:extLst>
                <a:ext uri="{63B3BB69-23CF-44E3-9099-C40C66FF867C}">
                  <a14:compatExt spid="_x0000_s1714179"/>
                </a:ext>
                <a:ext uri="{FF2B5EF4-FFF2-40B4-BE49-F238E27FC236}">
                  <a16:creationId xmlns:a16="http://schemas.microsoft.com/office/drawing/2014/main" id="{00000000-0008-0000-4000-0000032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6.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6</xdr:row>
      <xdr:rowOff>116898</xdr:rowOff>
    </xdr:to>
    <xdr:pic>
      <xdr:nvPicPr>
        <xdr:cNvPr id="2" name="Picture 227" descr="Invias">
          <a:extLst>
            <a:ext uri="{FF2B5EF4-FFF2-40B4-BE49-F238E27FC236}">
              <a16:creationId xmlns:a16="http://schemas.microsoft.com/office/drawing/2014/main" id="{00000000-0008-0000-4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02648"/>
          <a:ext cx="647700"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5201" name="Object 1" hidden="1">
              <a:extLst>
                <a:ext uri="{63B3BB69-23CF-44E3-9099-C40C66FF867C}">
                  <a14:compatExt spid="_x0000_s1715201"/>
                </a:ext>
                <a:ext uri="{FF2B5EF4-FFF2-40B4-BE49-F238E27FC236}">
                  <a16:creationId xmlns:a16="http://schemas.microsoft.com/office/drawing/2014/main" id="{00000000-0008-0000-4100-0000012C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15202" name="Check Box 2" hidden="1">
              <a:extLst>
                <a:ext uri="{63B3BB69-23CF-44E3-9099-C40C66FF867C}">
                  <a14:compatExt spid="_x0000_s1715202"/>
                </a:ext>
                <a:ext uri="{FF2B5EF4-FFF2-40B4-BE49-F238E27FC236}">
                  <a16:creationId xmlns:a16="http://schemas.microsoft.com/office/drawing/2014/main" id="{00000000-0008-0000-4100-0000022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15203" name="Check Box 3" hidden="1">
              <a:extLst>
                <a:ext uri="{63B3BB69-23CF-44E3-9099-C40C66FF867C}">
                  <a14:compatExt spid="_x0000_s1715203"/>
                </a:ext>
                <a:ext uri="{FF2B5EF4-FFF2-40B4-BE49-F238E27FC236}">
                  <a16:creationId xmlns:a16="http://schemas.microsoft.com/office/drawing/2014/main" id="{00000000-0008-0000-4100-0000032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7.xml><?xml version="1.0" encoding="utf-8"?>
<xdr:wsDr xmlns:xdr="http://schemas.openxmlformats.org/drawingml/2006/spreadsheetDrawing" xmlns:a="http://schemas.openxmlformats.org/drawingml/2006/main">
  <xdr:twoCellAnchor editAs="oneCell">
    <xdr:from>
      <xdr:col>1</xdr:col>
      <xdr:colOff>103909</xdr:colOff>
      <xdr:row>2</xdr:row>
      <xdr:rowOff>121228</xdr:rowOff>
    </xdr:from>
    <xdr:to>
      <xdr:col>1</xdr:col>
      <xdr:colOff>761134</xdr:colOff>
      <xdr:row>7</xdr:row>
      <xdr:rowOff>83128</xdr:rowOff>
    </xdr:to>
    <xdr:pic>
      <xdr:nvPicPr>
        <xdr:cNvPr id="2" name="Picture 227" descr="Invias">
          <a:extLst>
            <a:ext uri="{FF2B5EF4-FFF2-40B4-BE49-F238E27FC236}">
              <a16:creationId xmlns:a16="http://schemas.microsoft.com/office/drawing/2014/main" id="{00000000-0008-0000-4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54603"/>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41" name="Object 1" hidden="1">
              <a:extLst>
                <a:ext uri="{63B3BB69-23CF-44E3-9099-C40C66FF867C}">
                  <a14:compatExt spid="_x0000_s163841"/>
                </a:ext>
                <a:ext uri="{FF2B5EF4-FFF2-40B4-BE49-F238E27FC236}">
                  <a16:creationId xmlns:a16="http://schemas.microsoft.com/office/drawing/2014/main" id="{00000000-0008-0000-42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3842" name="Check Box 2" hidden="1">
              <a:extLst>
                <a:ext uri="{63B3BB69-23CF-44E3-9099-C40C66FF867C}">
                  <a14:compatExt spid="_x0000_s163842"/>
                </a:ext>
                <a:ext uri="{FF2B5EF4-FFF2-40B4-BE49-F238E27FC236}">
                  <a16:creationId xmlns:a16="http://schemas.microsoft.com/office/drawing/2014/main" id="{00000000-0008-0000-4200-000002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3843" name="Check Box 3" hidden="1">
              <a:extLst>
                <a:ext uri="{63B3BB69-23CF-44E3-9099-C40C66FF867C}">
                  <a14:compatExt spid="_x0000_s163843"/>
                </a:ext>
                <a:ext uri="{FF2B5EF4-FFF2-40B4-BE49-F238E27FC236}">
                  <a16:creationId xmlns:a16="http://schemas.microsoft.com/office/drawing/2014/main" id="{00000000-0008-0000-4200-000003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8.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4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43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43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43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9.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4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44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44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44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0.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2" name="Picture 227" descr="Invias">
          <a:extLst>
            <a:ext uri="{FF2B5EF4-FFF2-40B4-BE49-F238E27FC236}">
              <a16:creationId xmlns:a16="http://schemas.microsoft.com/office/drawing/2014/main" id="{00000000-0008-0000-4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7937" name="Object 1" hidden="1">
              <a:extLst>
                <a:ext uri="{63B3BB69-23CF-44E3-9099-C40C66FF867C}">
                  <a14:compatExt spid="_x0000_s167937"/>
                </a:ext>
                <a:ext uri="{FF2B5EF4-FFF2-40B4-BE49-F238E27FC236}">
                  <a16:creationId xmlns:a16="http://schemas.microsoft.com/office/drawing/2014/main" id="{00000000-0008-0000-45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7938" name="Check Box 2" hidden="1">
              <a:extLst>
                <a:ext uri="{63B3BB69-23CF-44E3-9099-C40C66FF867C}">
                  <a14:compatExt spid="_x0000_s167938"/>
                </a:ext>
                <a:ext uri="{FF2B5EF4-FFF2-40B4-BE49-F238E27FC236}">
                  <a16:creationId xmlns:a16="http://schemas.microsoft.com/office/drawing/2014/main" id="{00000000-0008-0000-4500-000002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7939" name="Check Box 3" hidden="1">
              <a:extLst>
                <a:ext uri="{63B3BB69-23CF-44E3-9099-C40C66FF867C}">
                  <a14:compatExt spid="_x0000_s167939"/>
                </a:ext>
                <a:ext uri="{FF2B5EF4-FFF2-40B4-BE49-F238E27FC236}">
                  <a16:creationId xmlns:a16="http://schemas.microsoft.com/office/drawing/2014/main" id="{00000000-0008-0000-4500-000003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1.xml><?xml version="1.0" encoding="utf-8"?>
<xdr:wsDr xmlns:xdr="http://schemas.openxmlformats.org/drawingml/2006/spreadsheetDrawing" xmlns:a="http://schemas.openxmlformats.org/drawingml/2006/main">
  <xdr:twoCellAnchor editAs="oneCell">
    <xdr:from>
      <xdr:col>1</xdr:col>
      <xdr:colOff>57150</xdr:colOff>
      <xdr:row>1</xdr:row>
      <xdr:rowOff>142875</xdr:rowOff>
    </xdr:from>
    <xdr:to>
      <xdr:col>1</xdr:col>
      <xdr:colOff>714375</xdr:colOff>
      <xdr:row>6</xdr:row>
      <xdr:rowOff>90055</xdr:rowOff>
    </xdr:to>
    <xdr:pic>
      <xdr:nvPicPr>
        <xdr:cNvPr id="2" name="Picture 227" descr="Invias">
          <a:extLst>
            <a:ext uri="{FF2B5EF4-FFF2-40B4-BE49-F238E27FC236}">
              <a16:creationId xmlns:a16="http://schemas.microsoft.com/office/drawing/2014/main" id="{00000000-0008-0000-4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1432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9985" name="Object 1" hidden="1">
              <a:extLst>
                <a:ext uri="{63B3BB69-23CF-44E3-9099-C40C66FF867C}">
                  <a14:compatExt spid="_x0000_s169985"/>
                </a:ext>
                <a:ext uri="{FF2B5EF4-FFF2-40B4-BE49-F238E27FC236}">
                  <a16:creationId xmlns:a16="http://schemas.microsoft.com/office/drawing/2014/main" id="{00000000-0008-0000-4600-0000019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9986" name="Check Box 2" hidden="1">
              <a:extLst>
                <a:ext uri="{63B3BB69-23CF-44E3-9099-C40C66FF867C}">
                  <a14:compatExt spid="_x0000_s169986"/>
                </a:ext>
                <a:ext uri="{FF2B5EF4-FFF2-40B4-BE49-F238E27FC236}">
                  <a16:creationId xmlns:a16="http://schemas.microsoft.com/office/drawing/2014/main" id="{00000000-0008-0000-4600-0000029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9987" name="Check Box 3" hidden="1">
              <a:extLst>
                <a:ext uri="{63B3BB69-23CF-44E3-9099-C40C66FF867C}">
                  <a14:compatExt spid="_x0000_s169987"/>
                </a:ext>
                <a:ext uri="{FF2B5EF4-FFF2-40B4-BE49-F238E27FC236}">
                  <a16:creationId xmlns:a16="http://schemas.microsoft.com/office/drawing/2014/main" id="{00000000-0008-0000-4600-0000039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2.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4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8273" name="Object 1" hidden="1">
              <a:extLst>
                <a:ext uri="{63B3BB69-23CF-44E3-9099-C40C66FF867C}">
                  <a14:compatExt spid="_x0000_s1718273"/>
                </a:ext>
                <a:ext uri="{FF2B5EF4-FFF2-40B4-BE49-F238E27FC236}">
                  <a16:creationId xmlns:a16="http://schemas.microsoft.com/office/drawing/2014/main" id="{00000000-0008-0000-4700-00000138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18274" name="Check Box 2" hidden="1">
              <a:extLst>
                <a:ext uri="{63B3BB69-23CF-44E3-9099-C40C66FF867C}">
                  <a14:compatExt spid="_x0000_s1718274"/>
                </a:ext>
                <a:ext uri="{FF2B5EF4-FFF2-40B4-BE49-F238E27FC236}">
                  <a16:creationId xmlns:a16="http://schemas.microsoft.com/office/drawing/2014/main" id="{00000000-0008-0000-4700-0000023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18275" name="Check Box 3" hidden="1">
              <a:extLst>
                <a:ext uri="{63B3BB69-23CF-44E3-9099-C40C66FF867C}">
                  <a14:compatExt spid="_x0000_s1718275"/>
                </a:ext>
                <a:ext uri="{FF2B5EF4-FFF2-40B4-BE49-F238E27FC236}">
                  <a16:creationId xmlns:a16="http://schemas.microsoft.com/office/drawing/2014/main" id="{00000000-0008-0000-4700-0000033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3.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48492</xdr:rowOff>
    </xdr:to>
    <xdr:pic>
      <xdr:nvPicPr>
        <xdr:cNvPr id="2" name="Picture 227" descr="Invias">
          <a:extLst>
            <a:ext uri="{FF2B5EF4-FFF2-40B4-BE49-F238E27FC236}">
              <a16:creationId xmlns:a16="http://schemas.microsoft.com/office/drawing/2014/main" id="{00000000-0008-0000-4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48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2034" name="Check Box 2" hidden="1">
              <a:extLst>
                <a:ext uri="{63B3BB69-23CF-44E3-9099-C40C66FF867C}">
                  <a14:compatExt spid="_x0000_s172034"/>
                </a:ext>
                <a:ext uri="{FF2B5EF4-FFF2-40B4-BE49-F238E27FC236}">
                  <a16:creationId xmlns:a16="http://schemas.microsoft.com/office/drawing/2014/main" id="{00000000-0008-0000-4800-000002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2035" name="Check Box 3" hidden="1">
              <a:extLst>
                <a:ext uri="{63B3BB69-23CF-44E3-9099-C40C66FF867C}">
                  <a14:compatExt spid="_x0000_s172035"/>
                </a:ext>
                <a:ext uri="{FF2B5EF4-FFF2-40B4-BE49-F238E27FC236}">
                  <a16:creationId xmlns:a16="http://schemas.microsoft.com/office/drawing/2014/main" id="{00000000-0008-0000-4800-000003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4.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49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49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49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49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49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49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5.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4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4A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4A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4A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6.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4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4B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4B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4B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7.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4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4C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4C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4C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8.xml><?xml version="1.0" encoding="utf-8"?>
<xdr:wsDr xmlns:xdr="http://schemas.openxmlformats.org/drawingml/2006/spreadsheetDrawing" xmlns:a="http://schemas.openxmlformats.org/drawingml/2006/main">
  <xdr:twoCellAnchor editAs="oneCell">
    <xdr:from>
      <xdr:col>1</xdr:col>
      <xdr:colOff>95250</xdr:colOff>
      <xdr:row>1</xdr:row>
      <xdr:rowOff>127000</xdr:rowOff>
    </xdr:from>
    <xdr:to>
      <xdr:col>1</xdr:col>
      <xdr:colOff>752475</xdr:colOff>
      <xdr:row>6</xdr:row>
      <xdr:rowOff>77355</xdr:rowOff>
    </xdr:to>
    <xdr:pic>
      <xdr:nvPicPr>
        <xdr:cNvPr id="2" name="Picture 227" descr="Invias">
          <a:extLst>
            <a:ext uri="{FF2B5EF4-FFF2-40B4-BE49-F238E27FC236}">
              <a16:creationId xmlns:a16="http://schemas.microsoft.com/office/drawing/2014/main" id="{00000000-0008-0000-4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4800" y="298450"/>
          <a:ext cx="657225" cy="77903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9201" name="Object 1" hidden="1">
              <a:extLst>
                <a:ext uri="{63B3BB69-23CF-44E3-9099-C40C66FF867C}">
                  <a14:compatExt spid="_x0000_s179201"/>
                </a:ext>
                <a:ext uri="{FF2B5EF4-FFF2-40B4-BE49-F238E27FC236}">
                  <a16:creationId xmlns:a16="http://schemas.microsoft.com/office/drawing/2014/main" id="{00000000-0008-0000-4D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9202" name="Check Box 2" hidden="1">
              <a:extLst>
                <a:ext uri="{63B3BB69-23CF-44E3-9099-C40C66FF867C}">
                  <a14:compatExt spid="_x0000_s179202"/>
                </a:ext>
                <a:ext uri="{FF2B5EF4-FFF2-40B4-BE49-F238E27FC236}">
                  <a16:creationId xmlns:a16="http://schemas.microsoft.com/office/drawing/2014/main" id="{00000000-0008-0000-4D00-00000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9203" name="Check Box 3" hidden="1">
              <a:extLst>
                <a:ext uri="{63B3BB69-23CF-44E3-9099-C40C66FF867C}">
                  <a14:compatExt spid="_x0000_s179203"/>
                </a:ext>
                <a:ext uri="{FF2B5EF4-FFF2-40B4-BE49-F238E27FC236}">
                  <a16:creationId xmlns:a16="http://schemas.microsoft.com/office/drawing/2014/main" id="{00000000-0008-0000-4D00-00000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9.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4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4E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4E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4E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0.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4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4F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4F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4F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1.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5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50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50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50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2.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5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51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51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51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3.xml><?xml version="1.0" encoding="utf-8"?>
<xdr:wsDr xmlns:xdr="http://schemas.openxmlformats.org/drawingml/2006/spreadsheetDrawing" xmlns:a="http://schemas.openxmlformats.org/drawingml/2006/main">
  <xdr:twoCellAnchor editAs="oneCell">
    <xdr:from>
      <xdr:col>1</xdr:col>
      <xdr:colOff>38100</xdr:colOff>
      <xdr:row>2</xdr:row>
      <xdr:rowOff>28575</xdr:rowOff>
    </xdr:from>
    <xdr:to>
      <xdr:col>1</xdr:col>
      <xdr:colOff>695325</xdr:colOff>
      <xdr:row>6</xdr:row>
      <xdr:rowOff>137680</xdr:rowOff>
    </xdr:to>
    <xdr:pic>
      <xdr:nvPicPr>
        <xdr:cNvPr id="2" name="Picture 227" descr="Invias">
          <a:extLst>
            <a:ext uri="{FF2B5EF4-FFF2-40B4-BE49-F238E27FC236}">
              <a16:creationId xmlns:a16="http://schemas.microsoft.com/office/drawing/2014/main" id="{00000000-0008-0000-5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7650" y="36195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6609" name="Object 1" hidden="1">
              <a:extLst>
                <a:ext uri="{63B3BB69-23CF-44E3-9099-C40C66FF867C}">
                  <a14:compatExt spid="_x0000_s196609"/>
                </a:ext>
                <a:ext uri="{FF2B5EF4-FFF2-40B4-BE49-F238E27FC236}">
                  <a16:creationId xmlns:a16="http://schemas.microsoft.com/office/drawing/2014/main" id="{00000000-0008-0000-5200-0000010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6610" name="Check Box 2" hidden="1">
              <a:extLst>
                <a:ext uri="{63B3BB69-23CF-44E3-9099-C40C66FF867C}">
                  <a14:compatExt spid="_x0000_s196610"/>
                </a:ext>
                <a:ext uri="{FF2B5EF4-FFF2-40B4-BE49-F238E27FC236}">
                  <a16:creationId xmlns:a16="http://schemas.microsoft.com/office/drawing/2014/main" id="{00000000-0008-0000-5200-0000020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6611" name="Check Box 3" hidden="1">
              <a:extLst>
                <a:ext uri="{63B3BB69-23CF-44E3-9099-C40C66FF867C}">
                  <a14:compatExt spid="_x0000_s196611"/>
                </a:ext>
                <a:ext uri="{FF2B5EF4-FFF2-40B4-BE49-F238E27FC236}">
                  <a16:creationId xmlns:a16="http://schemas.microsoft.com/office/drawing/2014/main" id="{00000000-0008-0000-5200-0000030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4.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5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9297" name="Object 1" hidden="1">
              <a:extLst>
                <a:ext uri="{63B3BB69-23CF-44E3-9099-C40C66FF867C}">
                  <a14:compatExt spid="_x0000_s1719297"/>
                </a:ext>
                <a:ext uri="{FF2B5EF4-FFF2-40B4-BE49-F238E27FC236}">
                  <a16:creationId xmlns:a16="http://schemas.microsoft.com/office/drawing/2014/main" id="{00000000-0008-0000-5300-0000013C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19298" name="Check Box 2" hidden="1">
              <a:extLst>
                <a:ext uri="{63B3BB69-23CF-44E3-9099-C40C66FF867C}">
                  <a14:compatExt spid="_x0000_s1719298"/>
                </a:ext>
                <a:ext uri="{FF2B5EF4-FFF2-40B4-BE49-F238E27FC236}">
                  <a16:creationId xmlns:a16="http://schemas.microsoft.com/office/drawing/2014/main" id="{00000000-0008-0000-5300-0000023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19299" name="Check Box 3" hidden="1">
              <a:extLst>
                <a:ext uri="{63B3BB69-23CF-44E3-9099-C40C66FF867C}">
                  <a14:compatExt spid="_x0000_s1719299"/>
                </a:ext>
                <a:ext uri="{FF2B5EF4-FFF2-40B4-BE49-F238E27FC236}">
                  <a16:creationId xmlns:a16="http://schemas.microsoft.com/office/drawing/2014/main" id="{00000000-0008-0000-5300-0000033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5.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5</xdr:row>
      <xdr:rowOff>85726</xdr:rowOff>
    </xdr:to>
    <xdr:pic>
      <xdr:nvPicPr>
        <xdr:cNvPr id="2" name="Picture 227" descr="Invias">
          <a:extLst>
            <a:ext uri="{FF2B5EF4-FFF2-40B4-BE49-F238E27FC236}">
              <a16:creationId xmlns:a16="http://schemas.microsoft.com/office/drawing/2014/main" id="{00000000-0008-0000-5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622589"/>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1345" name="Object 1" hidden="1">
              <a:extLst>
                <a:ext uri="{63B3BB69-23CF-44E3-9099-C40C66FF867C}">
                  <a14:compatExt spid="_x0000_s1721345"/>
                </a:ext>
                <a:ext uri="{FF2B5EF4-FFF2-40B4-BE49-F238E27FC236}">
                  <a16:creationId xmlns:a16="http://schemas.microsoft.com/office/drawing/2014/main" id="{00000000-0008-0000-5400-00000144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137160</xdr:rowOff>
        </xdr:to>
        <xdr:sp macro="" textlink="">
          <xdr:nvSpPr>
            <xdr:cNvPr id="1721346" name="Check Box 2" hidden="1">
              <a:extLst>
                <a:ext uri="{63B3BB69-23CF-44E3-9099-C40C66FF867C}">
                  <a14:compatExt spid="_x0000_s1721346"/>
                </a:ext>
                <a:ext uri="{FF2B5EF4-FFF2-40B4-BE49-F238E27FC236}">
                  <a16:creationId xmlns:a16="http://schemas.microsoft.com/office/drawing/2014/main" id="{00000000-0008-0000-5400-00000244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137160</xdr:rowOff>
        </xdr:to>
        <xdr:sp macro="" textlink="">
          <xdr:nvSpPr>
            <xdr:cNvPr id="1721347" name="Check Box 3" hidden="1">
              <a:extLst>
                <a:ext uri="{63B3BB69-23CF-44E3-9099-C40C66FF867C}">
                  <a14:compatExt spid="_x0000_s1721347"/>
                </a:ext>
                <a:ext uri="{FF2B5EF4-FFF2-40B4-BE49-F238E27FC236}">
                  <a16:creationId xmlns:a16="http://schemas.microsoft.com/office/drawing/2014/main" id="{00000000-0008-0000-5400-00000344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6.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5</xdr:row>
      <xdr:rowOff>19051</xdr:rowOff>
    </xdr:to>
    <xdr:pic>
      <xdr:nvPicPr>
        <xdr:cNvPr id="2" name="Picture 227" descr="Invias">
          <a:extLst>
            <a:ext uri="{FF2B5EF4-FFF2-40B4-BE49-F238E27FC236}">
              <a16:creationId xmlns:a16="http://schemas.microsoft.com/office/drawing/2014/main" id="{00000000-0008-0000-5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5559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2369" name="Object 1" hidden="1">
              <a:extLst>
                <a:ext uri="{63B3BB69-23CF-44E3-9099-C40C66FF867C}">
                  <a14:compatExt spid="_x0000_s1722369"/>
                </a:ext>
                <a:ext uri="{FF2B5EF4-FFF2-40B4-BE49-F238E27FC236}">
                  <a16:creationId xmlns:a16="http://schemas.microsoft.com/office/drawing/2014/main" id="{00000000-0008-0000-5500-00000148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114300</xdr:rowOff>
        </xdr:to>
        <xdr:sp macro="" textlink="">
          <xdr:nvSpPr>
            <xdr:cNvPr id="1722370" name="Check Box 2" hidden="1">
              <a:extLst>
                <a:ext uri="{63B3BB69-23CF-44E3-9099-C40C66FF867C}">
                  <a14:compatExt spid="_x0000_s1722370"/>
                </a:ext>
                <a:ext uri="{FF2B5EF4-FFF2-40B4-BE49-F238E27FC236}">
                  <a16:creationId xmlns:a16="http://schemas.microsoft.com/office/drawing/2014/main" id="{00000000-0008-0000-5500-0000024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114300</xdr:rowOff>
        </xdr:to>
        <xdr:sp macro="" textlink="">
          <xdr:nvSpPr>
            <xdr:cNvPr id="1722371" name="Check Box 3" hidden="1">
              <a:extLst>
                <a:ext uri="{63B3BB69-23CF-44E3-9099-C40C66FF867C}">
                  <a14:compatExt spid="_x0000_s1722371"/>
                </a:ext>
                <a:ext uri="{FF2B5EF4-FFF2-40B4-BE49-F238E27FC236}">
                  <a16:creationId xmlns:a16="http://schemas.microsoft.com/office/drawing/2014/main" id="{00000000-0008-0000-5500-0000034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7.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5</xdr:row>
      <xdr:rowOff>19051</xdr:rowOff>
    </xdr:to>
    <xdr:pic>
      <xdr:nvPicPr>
        <xdr:cNvPr id="2" name="Picture 227" descr="Invias">
          <a:extLst>
            <a:ext uri="{FF2B5EF4-FFF2-40B4-BE49-F238E27FC236}">
              <a16:creationId xmlns:a16="http://schemas.microsoft.com/office/drawing/2014/main" id="{00000000-0008-0000-5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5559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3393" name="Object 1" hidden="1">
              <a:extLst>
                <a:ext uri="{63B3BB69-23CF-44E3-9099-C40C66FF867C}">
                  <a14:compatExt spid="_x0000_s1723393"/>
                </a:ext>
                <a:ext uri="{FF2B5EF4-FFF2-40B4-BE49-F238E27FC236}">
                  <a16:creationId xmlns:a16="http://schemas.microsoft.com/office/drawing/2014/main" id="{00000000-0008-0000-5600-0000014C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114300</xdr:rowOff>
        </xdr:to>
        <xdr:sp macro="" textlink="">
          <xdr:nvSpPr>
            <xdr:cNvPr id="1723394" name="Check Box 2" hidden="1">
              <a:extLst>
                <a:ext uri="{63B3BB69-23CF-44E3-9099-C40C66FF867C}">
                  <a14:compatExt spid="_x0000_s1723394"/>
                </a:ext>
                <a:ext uri="{FF2B5EF4-FFF2-40B4-BE49-F238E27FC236}">
                  <a16:creationId xmlns:a16="http://schemas.microsoft.com/office/drawing/2014/main" id="{00000000-0008-0000-5600-0000024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114300</xdr:rowOff>
        </xdr:to>
        <xdr:sp macro="" textlink="">
          <xdr:nvSpPr>
            <xdr:cNvPr id="1723395" name="Check Box 3" hidden="1">
              <a:extLst>
                <a:ext uri="{63B3BB69-23CF-44E3-9099-C40C66FF867C}">
                  <a14:compatExt spid="_x0000_s1723395"/>
                </a:ext>
                <a:ext uri="{FF2B5EF4-FFF2-40B4-BE49-F238E27FC236}">
                  <a16:creationId xmlns:a16="http://schemas.microsoft.com/office/drawing/2014/main" id="{00000000-0008-0000-5600-0000034C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5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4417" name="Object 1" hidden="1">
              <a:extLst>
                <a:ext uri="{63B3BB69-23CF-44E3-9099-C40C66FF867C}">
                  <a14:compatExt spid="_x0000_s1724417"/>
                </a:ext>
                <a:ext uri="{FF2B5EF4-FFF2-40B4-BE49-F238E27FC236}">
                  <a16:creationId xmlns:a16="http://schemas.microsoft.com/office/drawing/2014/main" id="{00000000-0008-0000-5700-00000150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24418" name="Check Box 2" hidden="1">
              <a:extLst>
                <a:ext uri="{63B3BB69-23CF-44E3-9099-C40C66FF867C}">
                  <a14:compatExt spid="_x0000_s1724418"/>
                </a:ext>
                <a:ext uri="{FF2B5EF4-FFF2-40B4-BE49-F238E27FC236}">
                  <a16:creationId xmlns:a16="http://schemas.microsoft.com/office/drawing/2014/main" id="{00000000-0008-0000-5700-0000025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24419" name="Check Box 3" hidden="1">
              <a:extLst>
                <a:ext uri="{63B3BB69-23CF-44E3-9099-C40C66FF867C}">
                  <a14:compatExt spid="_x0000_s1724419"/>
                </a:ext>
                <a:ext uri="{FF2B5EF4-FFF2-40B4-BE49-F238E27FC236}">
                  <a16:creationId xmlns:a16="http://schemas.microsoft.com/office/drawing/2014/main" id="{00000000-0008-0000-5700-0000035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9.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2" name="Picture 227" descr="Invias">
          <a:extLst>
            <a:ext uri="{FF2B5EF4-FFF2-40B4-BE49-F238E27FC236}">
              <a16:creationId xmlns:a16="http://schemas.microsoft.com/office/drawing/2014/main" id="{00000000-0008-0000-5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219075"/>
          <a:ext cx="0" cy="86677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3" name="Text Box 225">
          <a:extLst>
            <a:ext uri="{FF2B5EF4-FFF2-40B4-BE49-F238E27FC236}">
              <a16:creationId xmlns:a16="http://schemas.microsoft.com/office/drawing/2014/main" id="{00000000-0008-0000-5800-000003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a:extLst>
            <a:ext uri="{FF2B5EF4-FFF2-40B4-BE49-F238E27FC236}">
              <a16:creationId xmlns:a16="http://schemas.microsoft.com/office/drawing/2014/main" id="{00000000-0008-0000-5800-000004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5" name="Picture 227" descr="Invias">
          <a:extLst>
            <a:ext uri="{FF2B5EF4-FFF2-40B4-BE49-F238E27FC236}">
              <a16:creationId xmlns:a16="http://schemas.microsoft.com/office/drawing/2014/main" id="{00000000-0008-0000-58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36765" y="401411"/>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3777" name="Object 1" hidden="1">
              <a:extLst>
                <a:ext uri="{63B3BB69-23CF-44E3-9099-C40C66FF867C}">
                  <a14:compatExt spid="_x0000_s203777"/>
                </a:ext>
                <a:ext uri="{FF2B5EF4-FFF2-40B4-BE49-F238E27FC236}">
                  <a16:creationId xmlns:a16="http://schemas.microsoft.com/office/drawing/2014/main" id="{00000000-0008-0000-58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3778" name="Check Box 2" hidden="1">
              <a:extLst>
                <a:ext uri="{63B3BB69-23CF-44E3-9099-C40C66FF867C}">
                  <a14:compatExt spid="_x0000_s203778"/>
                </a:ext>
                <a:ext uri="{FF2B5EF4-FFF2-40B4-BE49-F238E27FC236}">
                  <a16:creationId xmlns:a16="http://schemas.microsoft.com/office/drawing/2014/main" id="{00000000-0008-0000-5800-000002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3779" name="Check Box 3" hidden="1">
              <a:extLst>
                <a:ext uri="{63B3BB69-23CF-44E3-9099-C40C66FF867C}">
                  <a14:compatExt spid="_x0000_s203779"/>
                </a:ext>
                <a:ext uri="{FF2B5EF4-FFF2-40B4-BE49-F238E27FC236}">
                  <a16:creationId xmlns:a16="http://schemas.microsoft.com/office/drawing/2014/main" id="{00000000-0008-0000-5800-000003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0.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5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59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59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59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1.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a16="http://schemas.microsoft.com/office/drawing/2014/main" id="{00000000-0008-0000-5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477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5A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5826" name="Check Box 2" hidden="1">
              <a:extLst>
                <a:ext uri="{63B3BB69-23CF-44E3-9099-C40C66FF867C}">
                  <a14:compatExt spid="_x0000_s205826"/>
                </a:ext>
                <a:ext uri="{FF2B5EF4-FFF2-40B4-BE49-F238E27FC236}">
                  <a16:creationId xmlns:a16="http://schemas.microsoft.com/office/drawing/2014/main" id="{00000000-0008-0000-5A00-00000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5827" name="Check Box 3" hidden="1">
              <a:extLst>
                <a:ext uri="{63B3BB69-23CF-44E3-9099-C40C66FF867C}">
                  <a14:compatExt spid="_x0000_s205827"/>
                </a:ext>
                <a:ext uri="{FF2B5EF4-FFF2-40B4-BE49-F238E27FC236}">
                  <a16:creationId xmlns:a16="http://schemas.microsoft.com/office/drawing/2014/main" id="{00000000-0008-0000-5A00-00000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2.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5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5905" name="Object 1" hidden="1">
              <a:extLst>
                <a:ext uri="{63B3BB69-23CF-44E3-9099-C40C66FF867C}">
                  <a14:compatExt spid="_x0000_s1915905"/>
                </a:ext>
                <a:ext uri="{FF2B5EF4-FFF2-40B4-BE49-F238E27FC236}">
                  <a16:creationId xmlns:a16="http://schemas.microsoft.com/office/drawing/2014/main" id="{00000000-0008-0000-5B00-0000013C1D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915906" name="Check Box 2" hidden="1">
              <a:extLst>
                <a:ext uri="{63B3BB69-23CF-44E3-9099-C40C66FF867C}">
                  <a14:compatExt spid="_x0000_s1915906"/>
                </a:ext>
                <a:ext uri="{FF2B5EF4-FFF2-40B4-BE49-F238E27FC236}">
                  <a16:creationId xmlns:a16="http://schemas.microsoft.com/office/drawing/2014/main" id="{00000000-0008-0000-5B00-0000023C1D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915907" name="Check Box 3" hidden="1">
              <a:extLst>
                <a:ext uri="{63B3BB69-23CF-44E3-9099-C40C66FF867C}">
                  <a14:compatExt spid="_x0000_s1915907"/>
                </a:ext>
                <a:ext uri="{FF2B5EF4-FFF2-40B4-BE49-F238E27FC236}">
                  <a16:creationId xmlns:a16="http://schemas.microsoft.com/office/drawing/2014/main" id="{00000000-0008-0000-5B00-0000033C1D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3.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6</xdr:row>
      <xdr:rowOff>80530</xdr:rowOff>
    </xdr:to>
    <xdr:pic>
      <xdr:nvPicPr>
        <xdr:cNvPr id="2" name="Picture 227" descr="Invias">
          <a:extLst>
            <a:ext uri="{FF2B5EF4-FFF2-40B4-BE49-F238E27FC236}">
              <a16:creationId xmlns:a16="http://schemas.microsoft.com/office/drawing/2014/main" id="{00000000-0008-0000-5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6929" name="Object 1" hidden="1">
              <a:extLst>
                <a:ext uri="{63B3BB69-23CF-44E3-9099-C40C66FF867C}">
                  <a14:compatExt spid="_x0000_s1916929"/>
                </a:ext>
                <a:ext uri="{FF2B5EF4-FFF2-40B4-BE49-F238E27FC236}">
                  <a16:creationId xmlns:a16="http://schemas.microsoft.com/office/drawing/2014/main" id="{00000000-0008-0000-5C00-000001401D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916930" name="Check Box 2" hidden="1">
              <a:extLst>
                <a:ext uri="{63B3BB69-23CF-44E3-9099-C40C66FF867C}">
                  <a14:compatExt spid="_x0000_s1916930"/>
                </a:ext>
                <a:ext uri="{FF2B5EF4-FFF2-40B4-BE49-F238E27FC236}">
                  <a16:creationId xmlns:a16="http://schemas.microsoft.com/office/drawing/2014/main" id="{00000000-0008-0000-5C00-000002401D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916931" name="Check Box 3" hidden="1">
              <a:extLst>
                <a:ext uri="{63B3BB69-23CF-44E3-9099-C40C66FF867C}">
                  <a14:compatExt spid="_x0000_s1916931"/>
                </a:ext>
                <a:ext uri="{FF2B5EF4-FFF2-40B4-BE49-F238E27FC236}">
                  <a16:creationId xmlns:a16="http://schemas.microsoft.com/office/drawing/2014/main" id="{00000000-0008-0000-5C00-000003401D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Paral. 1"/>
      <sheetName val="Paral. 2"/>
      <sheetName val="Paral. 3"/>
      <sheetName val="Paral.4"/>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TARIFAS"/>
      <sheetName val="OCTUBRE"/>
      <sheetName val="Sheet1"/>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 val="Ind_SerieEmpcanasta gral y  (3"/>
      <sheetName val="Gabinetes ctrol, prot. y med. "/>
      <sheetName val="PREACTA 5"/>
      <sheetName val="PREACTA 6"/>
      <sheetName val="LIS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oleObject" Target="../embeddings/oleObject1.bin"/><Relationship Id="rId7"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3.xml"/><Relationship Id="rId6" Type="http://schemas.openxmlformats.org/officeDocument/2006/relationships/image" Target="../media/image5.emf"/><Relationship Id="rId5" Type="http://schemas.openxmlformats.org/officeDocument/2006/relationships/oleObject" Target="../embeddings/oleObject2.bin"/><Relationship Id="rId4"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3.vml"/><Relationship Id="rId1" Type="http://schemas.openxmlformats.org/officeDocument/2006/relationships/drawing" Target="../drawings/drawing5.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5.emf"/></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4.vml"/><Relationship Id="rId1" Type="http://schemas.openxmlformats.org/officeDocument/2006/relationships/drawing" Target="../drawings/drawing6.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5.emf"/></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4.bin"/><Relationship Id="rId6" Type="http://schemas.openxmlformats.org/officeDocument/2006/relationships/ctrlProp" Target="../ctrlProps/ctrlProp9.xml"/><Relationship Id="rId5" Type="http://schemas.openxmlformats.org/officeDocument/2006/relationships/image" Target="../media/image5.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6.vml"/><Relationship Id="rId1" Type="http://schemas.openxmlformats.org/officeDocument/2006/relationships/drawing" Target="../drawings/drawing8.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5.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7.vml"/><Relationship Id="rId1" Type="http://schemas.openxmlformats.org/officeDocument/2006/relationships/drawing" Target="../drawings/drawing9.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5.emf"/></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8.vml"/><Relationship Id="rId1" Type="http://schemas.openxmlformats.org/officeDocument/2006/relationships/drawing" Target="../drawings/drawing10.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5.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9.vml"/><Relationship Id="rId1" Type="http://schemas.openxmlformats.org/officeDocument/2006/relationships/drawing" Target="../drawings/drawing11.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5.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0.vml"/><Relationship Id="rId1" Type="http://schemas.openxmlformats.org/officeDocument/2006/relationships/drawing" Target="../drawings/drawing12.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5.emf"/></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2.xml"/><Relationship Id="rId2" Type="http://schemas.openxmlformats.org/officeDocument/2006/relationships/drawing" Target="../drawings/drawing13.xml"/><Relationship Id="rId1" Type="http://schemas.openxmlformats.org/officeDocument/2006/relationships/printerSettings" Target="../printerSettings/printerSettings5.bin"/><Relationship Id="rId6" Type="http://schemas.openxmlformats.org/officeDocument/2006/relationships/ctrlProp" Target="../ctrlProps/ctrlProp21.xml"/><Relationship Id="rId5" Type="http://schemas.openxmlformats.org/officeDocument/2006/relationships/image" Target="../media/image5.emf"/><Relationship Id="rId4" Type="http://schemas.openxmlformats.org/officeDocument/2006/relationships/oleObject" Target="../embeddings/oleObject13.bin"/></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5.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5.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5.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5.vml"/><Relationship Id="rId1" Type="http://schemas.openxmlformats.org/officeDocument/2006/relationships/drawing" Target="../drawings/drawing17.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5.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8.bin"/><Relationship Id="rId2" Type="http://schemas.openxmlformats.org/officeDocument/2006/relationships/vmlDrawing" Target="../drawings/vmlDrawing16.vml"/><Relationship Id="rId1" Type="http://schemas.openxmlformats.org/officeDocument/2006/relationships/drawing" Target="../drawings/drawing18.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5.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7.vml"/><Relationship Id="rId1" Type="http://schemas.openxmlformats.org/officeDocument/2006/relationships/drawing" Target="../drawings/drawing19.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5.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20.bin"/><Relationship Id="rId2" Type="http://schemas.openxmlformats.org/officeDocument/2006/relationships/vmlDrawing" Target="../drawings/vmlDrawing18.vml"/><Relationship Id="rId1" Type="http://schemas.openxmlformats.org/officeDocument/2006/relationships/drawing" Target="../drawings/drawing20.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5.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1.bin"/><Relationship Id="rId2" Type="http://schemas.openxmlformats.org/officeDocument/2006/relationships/vmlDrawing" Target="../drawings/vmlDrawing19.vml"/><Relationship Id="rId1" Type="http://schemas.openxmlformats.org/officeDocument/2006/relationships/drawing" Target="../drawings/drawing21.xml"/><Relationship Id="rId6" Type="http://schemas.openxmlformats.org/officeDocument/2006/relationships/ctrlProp" Target="../ctrlProps/ctrlProp38.xml"/><Relationship Id="rId5" Type="http://schemas.openxmlformats.org/officeDocument/2006/relationships/ctrlProp" Target="../ctrlProps/ctrlProp37.xml"/><Relationship Id="rId4" Type="http://schemas.openxmlformats.org/officeDocument/2006/relationships/image" Target="../media/image5.emf"/></Relationships>
</file>

<file path=xl/worksheets/_rels/sheet22.xml.rels><?xml version="1.0" encoding="UTF-8" standalone="yes"?>
<Relationships xmlns="http://schemas.openxmlformats.org/package/2006/relationships"><Relationship Id="rId3" Type="http://schemas.openxmlformats.org/officeDocument/2006/relationships/oleObject" Target="../embeddings/oleObject22.bin"/><Relationship Id="rId2" Type="http://schemas.openxmlformats.org/officeDocument/2006/relationships/vmlDrawing" Target="../drawings/vmlDrawing20.vml"/><Relationship Id="rId1" Type="http://schemas.openxmlformats.org/officeDocument/2006/relationships/drawing" Target="../drawings/drawing22.xml"/><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image" Target="../media/image5.emf"/></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1.vml"/><Relationship Id="rId1" Type="http://schemas.openxmlformats.org/officeDocument/2006/relationships/drawing" Target="../drawings/drawing23.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5.emf"/></Relationships>
</file>

<file path=xl/worksheets/_rels/sheet24.xml.rels><?xml version="1.0" encoding="UTF-8" standalone="yes"?>
<Relationships xmlns="http://schemas.openxmlformats.org/package/2006/relationships"><Relationship Id="rId3" Type="http://schemas.openxmlformats.org/officeDocument/2006/relationships/oleObject" Target="../embeddings/oleObject24.bin"/><Relationship Id="rId2" Type="http://schemas.openxmlformats.org/officeDocument/2006/relationships/vmlDrawing" Target="../drawings/vmlDrawing22.vml"/><Relationship Id="rId1" Type="http://schemas.openxmlformats.org/officeDocument/2006/relationships/drawing" Target="../drawings/drawing24.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5.emf"/></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25.bin"/><Relationship Id="rId2" Type="http://schemas.openxmlformats.org/officeDocument/2006/relationships/vmlDrawing" Target="../drawings/vmlDrawing23.vml"/><Relationship Id="rId1" Type="http://schemas.openxmlformats.org/officeDocument/2006/relationships/drawing" Target="../drawings/drawing25.xm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image" Target="../media/image5.emf"/></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48.xml"/><Relationship Id="rId2" Type="http://schemas.openxmlformats.org/officeDocument/2006/relationships/drawing" Target="../drawings/drawing26.xml"/><Relationship Id="rId1" Type="http://schemas.openxmlformats.org/officeDocument/2006/relationships/printerSettings" Target="../printerSettings/printerSettings6.bin"/><Relationship Id="rId6" Type="http://schemas.openxmlformats.org/officeDocument/2006/relationships/ctrlProp" Target="../ctrlProps/ctrlProp47.xml"/><Relationship Id="rId5" Type="http://schemas.openxmlformats.org/officeDocument/2006/relationships/image" Target="../media/image5.emf"/><Relationship Id="rId4" Type="http://schemas.openxmlformats.org/officeDocument/2006/relationships/oleObject" Target="../embeddings/oleObject26.bin"/></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5.vml"/><Relationship Id="rId1" Type="http://schemas.openxmlformats.org/officeDocument/2006/relationships/drawing" Target="../drawings/drawing27.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5.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26.vml"/><Relationship Id="rId1" Type="http://schemas.openxmlformats.org/officeDocument/2006/relationships/drawing" Target="../drawings/drawing28.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5.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27.vml"/><Relationship Id="rId1" Type="http://schemas.openxmlformats.org/officeDocument/2006/relationships/drawing" Target="../drawings/drawing29.xml"/><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image" Target="../media/image5.emf"/></Relationships>
</file>

<file path=xl/worksheets/_rels/sheet30.xml.rels><?xml version="1.0" encoding="UTF-8" standalone="yes"?>
<Relationships xmlns="http://schemas.openxmlformats.org/package/2006/relationships"><Relationship Id="rId3" Type="http://schemas.openxmlformats.org/officeDocument/2006/relationships/oleObject" Target="../embeddings/oleObject30.bin"/><Relationship Id="rId2" Type="http://schemas.openxmlformats.org/officeDocument/2006/relationships/vmlDrawing" Target="../drawings/vmlDrawing28.vml"/><Relationship Id="rId1" Type="http://schemas.openxmlformats.org/officeDocument/2006/relationships/drawing" Target="../drawings/drawing30.xml"/><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image" Target="../media/image5.emf"/></Relationships>
</file>

<file path=xl/worksheets/_rels/sheet31.xml.rels><?xml version="1.0" encoding="UTF-8" standalone="yes"?>
<Relationships xmlns="http://schemas.openxmlformats.org/package/2006/relationships"><Relationship Id="rId3" Type="http://schemas.openxmlformats.org/officeDocument/2006/relationships/oleObject" Target="../embeddings/oleObject31.bin"/><Relationship Id="rId2" Type="http://schemas.openxmlformats.org/officeDocument/2006/relationships/vmlDrawing" Target="../drawings/vmlDrawing29.vml"/><Relationship Id="rId1" Type="http://schemas.openxmlformats.org/officeDocument/2006/relationships/drawing" Target="../drawings/drawing31.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5.emf"/></Relationships>
</file>

<file path=xl/worksheets/_rels/sheet32.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30.vml"/><Relationship Id="rId1" Type="http://schemas.openxmlformats.org/officeDocument/2006/relationships/drawing" Target="../drawings/drawing32.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5.emf"/></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33.bin"/><Relationship Id="rId2" Type="http://schemas.openxmlformats.org/officeDocument/2006/relationships/vmlDrawing" Target="../drawings/vmlDrawing31.vml"/><Relationship Id="rId1" Type="http://schemas.openxmlformats.org/officeDocument/2006/relationships/drawing" Target="../drawings/drawing35.xml"/><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image" Target="../media/image5.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34.bin"/><Relationship Id="rId2" Type="http://schemas.openxmlformats.org/officeDocument/2006/relationships/vmlDrawing" Target="../drawings/vmlDrawing32.vml"/><Relationship Id="rId1" Type="http://schemas.openxmlformats.org/officeDocument/2006/relationships/drawing" Target="../drawings/drawing36.xml"/><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image" Target="../media/image5.emf"/></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35.bin"/><Relationship Id="rId2" Type="http://schemas.openxmlformats.org/officeDocument/2006/relationships/vmlDrawing" Target="../drawings/vmlDrawing33.vml"/><Relationship Id="rId1" Type="http://schemas.openxmlformats.org/officeDocument/2006/relationships/drawing" Target="../drawings/drawing37.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5.emf"/></Relationships>
</file>

<file path=xl/worksheets/_rels/sheet38.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4.vml"/><Relationship Id="rId1" Type="http://schemas.openxmlformats.org/officeDocument/2006/relationships/drawing" Target="../drawings/drawing38.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5.emf"/></Relationships>
</file>

<file path=xl/worksheets/_rels/sheet39.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5.vml"/><Relationship Id="rId1" Type="http://schemas.openxmlformats.org/officeDocument/2006/relationships/drawing" Target="../drawings/drawing39.xml"/><Relationship Id="rId6" Type="http://schemas.openxmlformats.org/officeDocument/2006/relationships/ctrlProp" Target="../ctrlProps/ctrlProp70.xml"/><Relationship Id="rId5" Type="http://schemas.openxmlformats.org/officeDocument/2006/relationships/ctrlProp" Target="../ctrlProps/ctrlProp69.xml"/><Relationship Id="rId4" Type="http://schemas.openxmlformats.org/officeDocument/2006/relationships/image" Target="../media/image5.emf"/></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38.bin"/><Relationship Id="rId2" Type="http://schemas.openxmlformats.org/officeDocument/2006/relationships/vmlDrawing" Target="../drawings/vmlDrawing36.vml"/><Relationship Id="rId1" Type="http://schemas.openxmlformats.org/officeDocument/2006/relationships/drawing" Target="../drawings/drawing40.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5.emf"/></Relationships>
</file>

<file path=xl/worksheets/_rels/sheet41.xml.rels><?xml version="1.0" encoding="UTF-8" standalone="yes"?>
<Relationships xmlns="http://schemas.openxmlformats.org/package/2006/relationships"><Relationship Id="rId3" Type="http://schemas.openxmlformats.org/officeDocument/2006/relationships/oleObject" Target="../embeddings/oleObject39.bin"/><Relationship Id="rId2" Type="http://schemas.openxmlformats.org/officeDocument/2006/relationships/vmlDrawing" Target="../drawings/vmlDrawing37.vml"/><Relationship Id="rId1" Type="http://schemas.openxmlformats.org/officeDocument/2006/relationships/drawing" Target="../drawings/drawing41.xml"/><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image" Target="../media/image5.emf"/></Relationships>
</file>

<file path=xl/worksheets/_rels/sheet42.xml.rels><?xml version="1.0" encoding="UTF-8" standalone="yes"?>
<Relationships xmlns="http://schemas.openxmlformats.org/package/2006/relationships"><Relationship Id="rId3" Type="http://schemas.openxmlformats.org/officeDocument/2006/relationships/oleObject" Target="../embeddings/oleObject40.bin"/><Relationship Id="rId2" Type="http://schemas.openxmlformats.org/officeDocument/2006/relationships/vmlDrawing" Target="../drawings/vmlDrawing38.vml"/><Relationship Id="rId1" Type="http://schemas.openxmlformats.org/officeDocument/2006/relationships/drawing" Target="../drawings/drawing42.xml"/><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image" Target="../media/image5.emf"/></Relationships>
</file>

<file path=xl/worksheets/_rels/sheet43.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39.vml"/><Relationship Id="rId1" Type="http://schemas.openxmlformats.org/officeDocument/2006/relationships/drawing" Target="../drawings/drawing43.xml"/><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image" Target="../media/image5.emf"/></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40.vml"/><Relationship Id="rId1" Type="http://schemas.openxmlformats.org/officeDocument/2006/relationships/drawing" Target="../drawings/drawing44.xml"/><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image" Target="../media/image5.emf"/></Relationships>
</file>

<file path=xl/worksheets/_rels/sheet45.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1.vml"/><Relationship Id="rId1" Type="http://schemas.openxmlformats.org/officeDocument/2006/relationships/drawing" Target="../drawings/drawing45.xml"/><Relationship Id="rId6" Type="http://schemas.openxmlformats.org/officeDocument/2006/relationships/ctrlProp" Target="../ctrlProps/ctrlProp82.xml"/><Relationship Id="rId5" Type="http://schemas.openxmlformats.org/officeDocument/2006/relationships/ctrlProp" Target="../ctrlProps/ctrlProp81.xml"/><Relationship Id="rId4" Type="http://schemas.openxmlformats.org/officeDocument/2006/relationships/image" Target="../media/image5.emf"/></Relationships>
</file>

<file path=xl/worksheets/_rels/sheet46.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42.vml"/><Relationship Id="rId1" Type="http://schemas.openxmlformats.org/officeDocument/2006/relationships/drawing" Target="../drawings/drawing46.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5.emf"/></Relationships>
</file>

<file path=xl/worksheets/_rels/sheet47.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43.vml"/><Relationship Id="rId1" Type="http://schemas.openxmlformats.org/officeDocument/2006/relationships/drawing" Target="../drawings/drawing47.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5.emf"/></Relationships>
</file>

<file path=xl/worksheets/_rels/sheet48.xml.rels><?xml version="1.0" encoding="UTF-8" standalone="yes"?>
<Relationships xmlns="http://schemas.openxmlformats.org/package/2006/relationships"><Relationship Id="rId3" Type="http://schemas.openxmlformats.org/officeDocument/2006/relationships/oleObject" Target="../embeddings/oleObject46.bin"/><Relationship Id="rId2" Type="http://schemas.openxmlformats.org/officeDocument/2006/relationships/vmlDrawing" Target="../drawings/vmlDrawing44.vml"/><Relationship Id="rId1" Type="http://schemas.openxmlformats.org/officeDocument/2006/relationships/drawing" Target="../drawings/drawing48.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5.emf"/></Relationships>
</file>

<file path=xl/worksheets/_rels/sheet49.xml.rels><?xml version="1.0" encoding="UTF-8" standalone="yes"?>
<Relationships xmlns="http://schemas.openxmlformats.org/package/2006/relationships"><Relationship Id="rId8" Type="http://schemas.openxmlformats.org/officeDocument/2006/relationships/ctrlProp" Target="../ctrlProps/ctrlProp91.xml"/><Relationship Id="rId3" Type="http://schemas.openxmlformats.org/officeDocument/2006/relationships/oleObject" Target="../embeddings/oleObject47.bin"/><Relationship Id="rId7" Type="http://schemas.openxmlformats.org/officeDocument/2006/relationships/ctrlProp" Target="../ctrlProps/ctrlProp90.xml"/><Relationship Id="rId2" Type="http://schemas.openxmlformats.org/officeDocument/2006/relationships/vmlDrawing" Target="../drawings/vmlDrawing45.vml"/><Relationship Id="rId1" Type="http://schemas.openxmlformats.org/officeDocument/2006/relationships/drawing" Target="../drawings/drawing49.xml"/><Relationship Id="rId6" Type="http://schemas.openxmlformats.org/officeDocument/2006/relationships/ctrlProp" Target="../ctrlProps/ctrlProp89.xml"/><Relationship Id="rId5" Type="http://schemas.openxmlformats.org/officeDocument/2006/relationships/oleObject" Target="../embeddings/oleObject48.bin"/><Relationship Id="rId4" Type="http://schemas.openxmlformats.org/officeDocument/2006/relationships/image" Target="../media/image5.emf"/><Relationship Id="rId9" Type="http://schemas.openxmlformats.org/officeDocument/2006/relationships/ctrlProp" Target="../ctrlProps/ctrlProp92.xml"/></Relationships>
</file>

<file path=xl/worksheets/_rels/sheet50.xml.rels><?xml version="1.0" encoding="UTF-8" standalone="yes"?>
<Relationships xmlns="http://schemas.openxmlformats.org/package/2006/relationships"><Relationship Id="rId3" Type="http://schemas.openxmlformats.org/officeDocument/2006/relationships/oleObject" Target="../embeddings/oleObject49.bin"/><Relationship Id="rId2" Type="http://schemas.openxmlformats.org/officeDocument/2006/relationships/vmlDrawing" Target="../drawings/vmlDrawing46.vml"/><Relationship Id="rId1" Type="http://schemas.openxmlformats.org/officeDocument/2006/relationships/drawing" Target="../drawings/drawing50.xml"/><Relationship Id="rId6" Type="http://schemas.openxmlformats.org/officeDocument/2006/relationships/ctrlProp" Target="../ctrlProps/ctrlProp94.xml"/><Relationship Id="rId5" Type="http://schemas.openxmlformats.org/officeDocument/2006/relationships/ctrlProp" Target="../ctrlProps/ctrlProp93.xml"/><Relationship Id="rId4" Type="http://schemas.openxmlformats.org/officeDocument/2006/relationships/image" Target="../media/image5.emf"/></Relationships>
</file>

<file path=xl/worksheets/_rels/sheet51.xml.rels><?xml version="1.0" encoding="UTF-8" standalone="yes"?>
<Relationships xmlns="http://schemas.openxmlformats.org/package/2006/relationships"><Relationship Id="rId3" Type="http://schemas.openxmlformats.org/officeDocument/2006/relationships/oleObject" Target="../embeddings/oleObject50.bin"/><Relationship Id="rId2" Type="http://schemas.openxmlformats.org/officeDocument/2006/relationships/vmlDrawing" Target="../drawings/vmlDrawing47.vml"/><Relationship Id="rId1" Type="http://schemas.openxmlformats.org/officeDocument/2006/relationships/drawing" Target="../drawings/drawing51.xml"/><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image" Target="../media/image5.emf"/></Relationships>
</file>

<file path=xl/worksheets/_rels/sheet52.xml.rels><?xml version="1.0" encoding="UTF-8" standalone="yes"?>
<Relationships xmlns="http://schemas.openxmlformats.org/package/2006/relationships"><Relationship Id="rId3" Type="http://schemas.openxmlformats.org/officeDocument/2006/relationships/oleObject" Target="../embeddings/oleObject51.bin"/><Relationship Id="rId2" Type="http://schemas.openxmlformats.org/officeDocument/2006/relationships/vmlDrawing" Target="../drawings/vmlDrawing48.vml"/><Relationship Id="rId1" Type="http://schemas.openxmlformats.org/officeDocument/2006/relationships/drawing" Target="../drawings/drawing52.xml"/><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image" Target="../media/image5.emf"/></Relationships>
</file>

<file path=xl/worksheets/_rels/sheet53.xml.rels><?xml version="1.0" encoding="UTF-8" standalone="yes"?>
<Relationships xmlns="http://schemas.openxmlformats.org/package/2006/relationships"><Relationship Id="rId3" Type="http://schemas.openxmlformats.org/officeDocument/2006/relationships/oleObject" Target="../embeddings/oleObject52.bin"/><Relationship Id="rId2" Type="http://schemas.openxmlformats.org/officeDocument/2006/relationships/vmlDrawing" Target="../drawings/vmlDrawing49.vml"/><Relationship Id="rId1" Type="http://schemas.openxmlformats.org/officeDocument/2006/relationships/drawing" Target="../drawings/drawing53.xml"/><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image" Target="../media/image5.emf"/></Relationships>
</file>

<file path=xl/worksheets/_rels/sheet54.xml.rels><?xml version="1.0" encoding="UTF-8" standalone="yes"?>
<Relationships xmlns="http://schemas.openxmlformats.org/package/2006/relationships"><Relationship Id="rId3" Type="http://schemas.openxmlformats.org/officeDocument/2006/relationships/oleObject" Target="../embeddings/oleObject53.bin"/><Relationship Id="rId2" Type="http://schemas.openxmlformats.org/officeDocument/2006/relationships/vmlDrawing" Target="../drawings/vmlDrawing50.vml"/><Relationship Id="rId1" Type="http://schemas.openxmlformats.org/officeDocument/2006/relationships/drawing" Target="../drawings/drawing54.xml"/><Relationship Id="rId6" Type="http://schemas.openxmlformats.org/officeDocument/2006/relationships/ctrlProp" Target="../ctrlProps/ctrlProp102.xml"/><Relationship Id="rId5" Type="http://schemas.openxmlformats.org/officeDocument/2006/relationships/ctrlProp" Target="../ctrlProps/ctrlProp101.xml"/><Relationship Id="rId4" Type="http://schemas.openxmlformats.org/officeDocument/2006/relationships/image" Target="../media/image5.emf"/></Relationships>
</file>

<file path=xl/worksheets/_rels/sheet55.xml.rels><?xml version="1.0" encoding="UTF-8" standalone="yes"?>
<Relationships xmlns="http://schemas.openxmlformats.org/package/2006/relationships"><Relationship Id="rId3" Type="http://schemas.openxmlformats.org/officeDocument/2006/relationships/oleObject" Target="../embeddings/oleObject54.bin"/><Relationship Id="rId2" Type="http://schemas.openxmlformats.org/officeDocument/2006/relationships/vmlDrawing" Target="../drawings/vmlDrawing51.vml"/><Relationship Id="rId1" Type="http://schemas.openxmlformats.org/officeDocument/2006/relationships/drawing" Target="../drawings/drawing55.xml"/><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image" Target="../media/image5.emf"/></Relationships>
</file>

<file path=xl/worksheets/_rels/sheet56.xml.rels><?xml version="1.0" encoding="UTF-8" standalone="yes"?>
<Relationships xmlns="http://schemas.openxmlformats.org/package/2006/relationships"><Relationship Id="rId3" Type="http://schemas.openxmlformats.org/officeDocument/2006/relationships/oleObject" Target="../embeddings/oleObject55.bin"/><Relationship Id="rId2" Type="http://schemas.openxmlformats.org/officeDocument/2006/relationships/vmlDrawing" Target="../drawings/vmlDrawing52.vml"/><Relationship Id="rId1" Type="http://schemas.openxmlformats.org/officeDocument/2006/relationships/drawing" Target="../drawings/drawing56.xml"/><Relationship Id="rId6" Type="http://schemas.openxmlformats.org/officeDocument/2006/relationships/ctrlProp" Target="../ctrlProps/ctrlProp106.xml"/><Relationship Id="rId5" Type="http://schemas.openxmlformats.org/officeDocument/2006/relationships/ctrlProp" Target="../ctrlProps/ctrlProp105.xml"/><Relationship Id="rId4" Type="http://schemas.openxmlformats.org/officeDocument/2006/relationships/image" Target="../media/image5.emf"/></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53.vml"/><Relationship Id="rId7" Type="http://schemas.openxmlformats.org/officeDocument/2006/relationships/ctrlProp" Target="../ctrlProps/ctrlProp108.xml"/><Relationship Id="rId2" Type="http://schemas.openxmlformats.org/officeDocument/2006/relationships/drawing" Target="../drawings/drawing57.xml"/><Relationship Id="rId1" Type="http://schemas.openxmlformats.org/officeDocument/2006/relationships/printerSettings" Target="../printerSettings/printerSettings7.bin"/><Relationship Id="rId6" Type="http://schemas.openxmlformats.org/officeDocument/2006/relationships/ctrlProp" Target="../ctrlProps/ctrlProp107.xml"/><Relationship Id="rId5" Type="http://schemas.openxmlformats.org/officeDocument/2006/relationships/image" Target="../media/image5.emf"/><Relationship Id="rId4" Type="http://schemas.openxmlformats.org/officeDocument/2006/relationships/oleObject" Target="../embeddings/oleObject56.bin"/></Relationships>
</file>

<file path=xl/worksheets/_rels/sheet58.xml.rels><?xml version="1.0" encoding="UTF-8" standalone="yes"?>
<Relationships xmlns="http://schemas.openxmlformats.org/package/2006/relationships"><Relationship Id="rId3" Type="http://schemas.openxmlformats.org/officeDocument/2006/relationships/oleObject" Target="../embeddings/oleObject57.bin"/><Relationship Id="rId2" Type="http://schemas.openxmlformats.org/officeDocument/2006/relationships/vmlDrawing" Target="../drawings/vmlDrawing54.vml"/><Relationship Id="rId1" Type="http://schemas.openxmlformats.org/officeDocument/2006/relationships/drawing" Target="../drawings/drawing58.xml"/><Relationship Id="rId6" Type="http://schemas.openxmlformats.org/officeDocument/2006/relationships/ctrlProp" Target="../ctrlProps/ctrlProp110.xml"/><Relationship Id="rId5" Type="http://schemas.openxmlformats.org/officeDocument/2006/relationships/ctrlProp" Target="../ctrlProps/ctrlProp109.xml"/><Relationship Id="rId4" Type="http://schemas.openxmlformats.org/officeDocument/2006/relationships/image" Target="../media/image5.emf"/></Relationships>
</file>

<file path=xl/worksheets/_rels/sheet59.xml.rels><?xml version="1.0" encoding="UTF-8" standalone="yes"?>
<Relationships xmlns="http://schemas.openxmlformats.org/package/2006/relationships"><Relationship Id="rId3" Type="http://schemas.openxmlformats.org/officeDocument/2006/relationships/oleObject" Target="../embeddings/oleObject58.bin"/><Relationship Id="rId2" Type="http://schemas.openxmlformats.org/officeDocument/2006/relationships/vmlDrawing" Target="../drawings/vmlDrawing55.vml"/><Relationship Id="rId1" Type="http://schemas.openxmlformats.org/officeDocument/2006/relationships/drawing" Target="../drawings/drawing59.xml"/><Relationship Id="rId6" Type="http://schemas.openxmlformats.org/officeDocument/2006/relationships/ctrlProp" Target="../ctrlProps/ctrlProp112.xml"/><Relationship Id="rId5" Type="http://schemas.openxmlformats.org/officeDocument/2006/relationships/ctrlProp" Target="../ctrlProps/ctrlProp111.xml"/><Relationship Id="rId4" Type="http://schemas.openxmlformats.org/officeDocument/2006/relationships/image" Target="../media/image5.emf"/></Relationships>
</file>

<file path=xl/worksheets/_rels/sheet60.xml.rels><?xml version="1.0" encoding="UTF-8" standalone="yes"?>
<Relationships xmlns="http://schemas.openxmlformats.org/package/2006/relationships"><Relationship Id="rId3" Type="http://schemas.openxmlformats.org/officeDocument/2006/relationships/oleObject" Target="../embeddings/oleObject59.bin"/><Relationship Id="rId2" Type="http://schemas.openxmlformats.org/officeDocument/2006/relationships/vmlDrawing" Target="../drawings/vmlDrawing56.vml"/><Relationship Id="rId1" Type="http://schemas.openxmlformats.org/officeDocument/2006/relationships/drawing" Target="../drawings/drawing60.xml"/><Relationship Id="rId6" Type="http://schemas.openxmlformats.org/officeDocument/2006/relationships/ctrlProp" Target="../ctrlProps/ctrlProp114.xml"/><Relationship Id="rId5" Type="http://schemas.openxmlformats.org/officeDocument/2006/relationships/ctrlProp" Target="../ctrlProps/ctrlProp113.xml"/><Relationship Id="rId4" Type="http://schemas.openxmlformats.org/officeDocument/2006/relationships/image" Target="../media/image5.emf"/></Relationships>
</file>

<file path=xl/worksheets/_rels/sheet61.xml.rels><?xml version="1.0" encoding="UTF-8" standalone="yes"?>
<Relationships xmlns="http://schemas.openxmlformats.org/package/2006/relationships"><Relationship Id="rId3" Type="http://schemas.openxmlformats.org/officeDocument/2006/relationships/oleObject" Target="../embeddings/oleObject60.bin"/><Relationship Id="rId2" Type="http://schemas.openxmlformats.org/officeDocument/2006/relationships/vmlDrawing" Target="../drawings/vmlDrawing57.vml"/><Relationship Id="rId1" Type="http://schemas.openxmlformats.org/officeDocument/2006/relationships/drawing" Target="../drawings/drawing61.xml"/><Relationship Id="rId6" Type="http://schemas.openxmlformats.org/officeDocument/2006/relationships/ctrlProp" Target="../ctrlProps/ctrlProp116.xml"/><Relationship Id="rId5" Type="http://schemas.openxmlformats.org/officeDocument/2006/relationships/ctrlProp" Target="../ctrlProps/ctrlProp115.xml"/><Relationship Id="rId4" Type="http://schemas.openxmlformats.org/officeDocument/2006/relationships/image" Target="../media/image5.emf"/></Relationships>
</file>

<file path=xl/worksheets/_rels/sheet62.xml.rels><?xml version="1.0" encoding="UTF-8" standalone="yes"?>
<Relationships xmlns="http://schemas.openxmlformats.org/package/2006/relationships"><Relationship Id="rId3" Type="http://schemas.openxmlformats.org/officeDocument/2006/relationships/oleObject" Target="../embeddings/oleObject61.bin"/><Relationship Id="rId2" Type="http://schemas.openxmlformats.org/officeDocument/2006/relationships/vmlDrawing" Target="../drawings/vmlDrawing58.vml"/><Relationship Id="rId1" Type="http://schemas.openxmlformats.org/officeDocument/2006/relationships/drawing" Target="../drawings/drawing62.xml"/><Relationship Id="rId6" Type="http://schemas.openxmlformats.org/officeDocument/2006/relationships/ctrlProp" Target="../ctrlProps/ctrlProp118.xml"/><Relationship Id="rId5" Type="http://schemas.openxmlformats.org/officeDocument/2006/relationships/ctrlProp" Target="../ctrlProps/ctrlProp117.xml"/><Relationship Id="rId4" Type="http://schemas.openxmlformats.org/officeDocument/2006/relationships/image" Target="../media/image5.emf"/></Relationships>
</file>

<file path=xl/worksheets/_rels/sheet63.xml.rels><?xml version="1.0" encoding="UTF-8" standalone="yes"?>
<Relationships xmlns="http://schemas.openxmlformats.org/package/2006/relationships"><Relationship Id="rId3" Type="http://schemas.openxmlformats.org/officeDocument/2006/relationships/oleObject" Target="../embeddings/oleObject62.bin"/><Relationship Id="rId2" Type="http://schemas.openxmlformats.org/officeDocument/2006/relationships/vmlDrawing" Target="../drawings/vmlDrawing59.vml"/><Relationship Id="rId1" Type="http://schemas.openxmlformats.org/officeDocument/2006/relationships/drawing" Target="../drawings/drawing63.xml"/><Relationship Id="rId6" Type="http://schemas.openxmlformats.org/officeDocument/2006/relationships/ctrlProp" Target="../ctrlProps/ctrlProp120.xml"/><Relationship Id="rId5" Type="http://schemas.openxmlformats.org/officeDocument/2006/relationships/ctrlProp" Target="../ctrlProps/ctrlProp119.xml"/><Relationship Id="rId4" Type="http://schemas.openxmlformats.org/officeDocument/2006/relationships/image" Target="../media/image5.emf"/></Relationships>
</file>

<file path=xl/worksheets/_rels/sheet64.xml.rels><?xml version="1.0" encoding="UTF-8" standalone="yes"?>
<Relationships xmlns="http://schemas.openxmlformats.org/package/2006/relationships"><Relationship Id="rId3" Type="http://schemas.openxmlformats.org/officeDocument/2006/relationships/oleObject" Target="../embeddings/oleObject63.bin"/><Relationship Id="rId2" Type="http://schemas.openxmlformats.org/officeDocument/2006/relationships/vmlDrawing" Target="../drawings/vmlDrawing60.vml"/><Relationship Id="rId1" Type="http://schemas.openxmlformats.org/officeDocument/2006/relationships/drawing" Target="../drawings/drawing64.xml"/><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image" Target="../media/image5.emf"/></Relationships>
</file>

<file path=xl/worksheets/_rels/sheet65.xml.rels><?xml version="1.0" encoding="UTF-8" standalone="yes"?>
<Relationships xmlns="http://schemas.openxmlformats.org/package/2006/relationships"><Relationship Id="rId3" Type="http://schemas.openxmlformats.org/officeDocument/2006/relationships/oleObject" Target="../embeddings/oleObject64.bin"/><Relationship Id="rId2" Type="http://schemas.openxmlformats.org/officeDocument/2006/relationships/vmlDrawing" Target="../drawings/vmlDrawing61.vml"/><Relationship Id="rId1" Type="http://schemas.openxmlformats.org/officeDocument/2006/relationships/drawing" Target="../drawings/drawing65.xml"/><Relationship Id="rId6" Type="http://schemas.openxmlformats.org/officeDocument/2006/relationships/ctrlProp" Target="../ctrlProps/ctrlProp124.xml"/><Relationship Id="rId5" Type="http://schemas.openxmlformats.org/officeDocument/2006/relationships/ctrlProp" Target="../ctrlProps/ctrlProp123.xml"/><Relationship Id="rId4" Type="http://schemas.openxmlformats.org/officeDocument/2006/relationships/image" Target="../media/image5.emf"/></Relationships>
</file>

<file path=xl/worksheets/_rels/sheet66.xml.rels><?xml version="1.0" encoding="UTF-8" standalone="yes"?>
<Relationships xmlns="http://schemas.openxmlformats.org/package/2006/relationships"><Relationship Id="rId3" Type="http://schemas.openxmlformats.org/officeDocument/2006/relationships/oleObject" Target="../embeddings/oleObject65.bin"/><Relationship Id="rId2" Type="http://schemas.openxmlformats.org/officeDocument/2006/relationships/vmlDrawing" Target="../drawings/vmlDrawing62.vml"/><Relationship Id="rId1" Type="http://schemas.openxmlformats.org/officeDocument/2006/relationships/drawing" Target="../drawings/drawing66.xml"/><Relationship Id="rId6" Type="http://schemas.openxmlformats.org/officeDocument/2006/relationships/ctrlProp" Target="../ctrlProps/ctrlProp126.xml"/><Relationship Id="rId5" Type="http://schemas.openxmlformats.org/officeDocument/2006/relationships/ctrlProp" Target="../ctrlProps/ctrlProp125.xml"/><Relationship Id="rId4" Type="http://schemas.openxmlformats.org/officeDocument/2006/relationships/image" Target="../media/image5.emf"/></Relationships>
</file>

<file path=xl/worksheets/_rels/sheet67.xml.rels><?xml version="1.0" encoding="UTF-8" standalone="yes"?>
<Relationships xmlns="http://schemas.openxmlformats.org/package/2006/relationships"><Relationship Id="rId3" Type="http://schemas.openxmlformats.org/officeDocument/2006/relationships/oleObject" Target="../embeddings/oleObject66.bin"/><Relationship Id="rId2" Type="http://schemas.openxmlformats.org/officeDocument/2006/relationships/vmlDrawing" Target="../drawings/vmlDrawing63.vml"/><Relationship Id="rId1" Type="http://schemas.openxmlformats.org/officeDocument/2006/relationships/drawing" Target="../drawings/drawing67.xml"/><Relationship Id="rId6" Type="http://schemas.openxmlformats.org/officeDocument/2006/relationships/ctrlProp" Target="../ctrlProps/ctrlProp128.xml"/><Relationship Id="rId5" Type="http://schemas.openxmlformats.org/officeDocument/2006/relationships/ctrlProp" Target="../ctrlProps/ctrlProp127.xml"/><Relationship Id="rId4" Type="http://schemas.openxmlformats.org/officeDocument/2006/relationships/image" Target="../media/image5.emf"/></Relationships>
</file>

<file path=xl/worksheets/_rels/sheet68.xml.rels><?xml version="1.0" encoding="UTF-8" standalone="yes"?>
<Relationships xmlns="http://schemas.openxmlformats.org/package/2006/relationships"><Relationship Id="rId3" Type="http://schemas.openxmlformats.org/officeDocument/2006/relationships/oleObject" Target="../embeddings/oleObject67.bin"/><Relationship Id="rId2" Type="http://schemas.openxmlformats.org/officeDocument/2006/relationships/vmlDrawing" Target="../drawings/vmlDrawing64.vml"/><Relationship Id="rId1" Type="http://schemas.openxmlformats.org/officeDocument/2006/relationships/drawing" Target="../drawings/drawing68.xml"/><Relationship Id="rId6" Type="http://schemas.openxmlformats.org/officeDocument/2006/relationships/ctrlProp" Target="../ctrlProps/ctrlProp130.xml"/><Relationship Id="rId5" Type="http://schemas.openxmlformats.org/officeDocument/2006/relationships/ctrlProp" Target="../ctrlProps/ctrlProp129.xml"/><Relationship Id="rId4" Type="http://schemas.openxmlformats.org/officeDocument/2006/relationships/image" Target="../media/image5.emf"/></Relationships>
</file>

<file path=xl/worksheets/_rels/sheet69.xml.rels><?xml version="1.0" encoding="UTF-8" standalone="yes"?>
<Relationships xmlns="http://schemas.openxmlformats.org/package/2006/relationships"><Relationship Id="rId3" Type="http://schemas.openxmlformats.org/officeDocument/2006/relationships/oleObject" Target="../embeddings/oleObject68.bin"/><Relationship Id="rId2" Type="http://schemas.openxmlformats.org/officeDocument/2006/relationships/vmlDrawing" Target="../drawings/vmlDrawing65.vml"/><Relationship Id="rId1" Type="http://schemas.openxmlformats.org/officeDocument/2006/relationships/drawing" Target="../drawings/drawing69.xml"/><Relationship Id="rId6" Type="http://schemas.openxmlformats.org/officeDocument/2006/relationships/ctrlProp" Target="../ctrlProps/ctrlProp132.xml"/><Relationship Id="rId5" Type="http://schemas.openxmlformats.org/officeDocument/2006/relationships/ctrlProp" Target="../ctrlProps/ctrlProp131.xml"/><Relationship Id="rId4" Type="http://schemas.openxmlformats.org/officeDocument/2006/relationships/image" Target="../media/image5.emf"/></Relationships>
</file>

<file path=xl/worksheets/_rels/sheet70.xml.rels><?xml version="1.0" encoding="UTF-8" standalone="yes"?>
<Relationships xmlns="http://schemas.openxmlformats.org/package/2006/relationships"><Relationship Id="rId3" Type="http://schemas.openxmlformats.org/officeDocument/2006/relationships/oleObject" Target="../embeddings/oleObject69.bin"/><Relationship Id="rId2" Type="http://schemas.openxmlformats.org/officeDocument/2006/relationships/vmlDrawing" Target="../drawings/vmlDrawing66.vml"/><Relationship Id="rId1" Type="http://schemas.openxmlformats.org/officeDocument/2006/relationships/drawing" Target="../drawings/drawing70.xml"/><Relationship Id="rId6" Type="http://schemas.openxmlformats.org/officeDocument/2006/relationships/ctrlProp" Target="../ctrlProps/ctrlProp134.xml"/><Relationship Id="rId5" Type="http://schemas.openxmlformats.org/officeDocument/2006/relationships/ctrlProp" Target="../ctrlProps/ctrlProp133.xml"/><Relationship Id="rId4" Type="http://schemas.openxmlformats.org/officeDocument/2006/relationships/image" Target="../media/image5.emf"/></Relationships>
</file>

<file path=xl/worksheets/_rels/sheet71.xml.rels><?xml version="1.0" encoding="UTF-8" standalone="yes"?>
<Relationships xmlns="http://schemas.openxmlformats.org/package/2006/relationships"><Relationship Id="rId3" Type="http://schemas.openxmlformats.org/officeDocument/2006/relationships/oleObject" Target="../embeddings/oleObject70.bin"/><Relationship Id="rId2" Type="http://schemas.openxmlformats.org/officeDocument/2006/relationships/vmlDrawing" Target="../drawings/vmlDrawing67.vml"/><Relationship Id="rId1" Type="http://schemas.openxmlformats.org/officeDocument/2006/relationships/drawing" Target="../drawings/drawing71.xml"/><Relationship Id="rId6" Type="http://schemas.openxmlformats.org/officeDocument/2006/relationships/ctrlProp" Target="../ctrlProps/ctrlProp136.xml"/><Relationship Id="rId5" Type="http://schemas.openxmlformats.org/officeDocument/2006/relationships/ctrlProp" Target="../ctrlProps/ctrlProp135.xml"/><Relationship Id="rId4" Type="http://schemas.openxmlformats.org/officeDocument/2006/relationships/image" Target="../media/image5.emf"/></Relationships>
</file>

<file path=xl/worksheets/_rels/sheet72.xml.rels><?xml version="1.0" encoding="UTF-8" standalone="yes"?>
<Relationships xmlns="http://schemas.openxmlformats.org/package/2006/relationships"><Relationship Id="rId3" Type="http://schemas.openxmlformats.org/officeDocument/2006/relationships/oleObject" Target="../embeddings/oleObject71.bin"/><Relationship Id="rId2" Type="http://schemas.openxmlformats.org/officeDocument/2006/relationships/vmlDrawing" Target="../drawings/vmlDrawing68.vml"/><Relationship Id="rId1" Type="http://schemas.openxmlformats.org/officeDocument/2006/relationships/drawing" Target="../drawings/drawing72.xml"/><Relationship Id="rId6" Type="http://schemas.openxmlformats.org/officeDocument/2006/relationships/ctrlProp" Target="../ctrlProps/ctrlProp138.xml"/><Relationship Id="rId5" Type="http://schemas.openxmlformats.org/officeDocument/2006/relationships/ctrlProp" Target="../ctrlProps/ctrlProp137.xml"/><Relationship Id="rId4" Type="http://schemas.openxmlformats.org/officeDocument/2006/relationships/image" Target="../media/image5.emf"/></Relationships>
</file>

<file path=xl/worksheets/_rels/sheet73.xml.rels><?xml version="1.0" encoding="UTF-8" standalone="yes"?>
<Relationships xmlns="http://schemas.openxmlformats.org/package/2006/relationships"><Relationship Id="rId3" Type="http://schemas.openxmlformats.org/officeDocument/2006/relationships/oleObject" Target="../embeddings/oleObject72.bin"/><Relationship Id="rId2" Type="http://schemas.openxmlformats.org/officeDocument/2006/relationships/vmlDrawing" Target="../drawings/vmlDrawing69.vml"/><Relationship Id="rId1" Type="http://schemas.openxmlformats.org/officeDocument/2006/relationships/drawing" Target="../drawings/drawing73.xml"/><Relationship Id="rId6" Type="http://schemas.openxmlformats.org/officeDocument/2006/relationships/ctrlProp" Target="../ctrlProps/ctrlProp140.xml"/><Relationship Id="rId5" Type="http://schemas.openxmlformats.org/officeDocument/2006/relationships/ctrlProp" Target="../ctrlProps/ctrlProp139.xml"/><Relationship Id="rId4" Type="http://schemas.openxmlformats.org/officeDocument/2006/relationships/image" Target="../media/image5.emf"/></Relationships>
</file>

<file path=xl/worksheets/_rels/sheet74.xml.rels><?xml version="1.0" encoding="UTF-8" standalone="yes"?>
<Relationships xmlns="http://schemas.openxmlformats.org/package/2006/relationships"><Relationship Id="rId3" Type="http://schemas.openxmlformats.org/officeDocument/2006/relationships/oleObject" Target="../embeddings/oleObject73.bin"/><Relationship Id="rId2" Type="http://schemas.openxmlformats.org/officeDocument/2006/relationships/vmlDrawing" Target="../drawings/vmlDrawing70.vml"/><Relationship Id="rId1" Type="http://schemas.openxmlformats.org/officeDocument/2006/relationships/drawing" Target="../drawings/drawing74.xml"/><Relationship Id="rId6" Type="http://schemas.openxmlformats.org/officeDocument/2006/relationships/ctrlProp" Target="../ctrlProps/ctrlProp142.xml"/><Relationship Id="rId5" Type="http://schemas.openxmlformats.org/officeDocument/2006/relationships/ctrlProp" Target="../ctrlProps/ctrlProp141.xml"/><Relationship Id="rId4" Type="http://schemas.openxmlformats.org/officeDocument/2006/relationships/image" Target="../media/image5.emf"/></Relationships>
</file>

<file path=xl/worksheets/_rels/sheet75.xml.rels><?xml version="1.0" encoding="UTF-8" standalone="yes"?>
<Relationships xmlns="http://schemas.openxmlformats.org/package/2006/relationships"><Relationship Id="rId3" Type="http://schemas.openxmlformats.org/officeDocument/2006/relationships/oleObject" Target="../embeddings/oleObject74.bin"/><Relationship Id="rId2" Type="http://schemas.openxmlformats.org/officeDocument/2006/relationships/vmlDrawing" Target="../drawings/vmlDrawing71.vml"/><Relationship Id="rId1" Type="http://schemas.openxmlformats.org/officeDocument/2006/relationships/drawing" Target="../drawings/drawing75.xml"/><Relationship Id="rId6" Type="http://schemas.openxmlformats.org/officeDocument/2006/relationships/ctrlProp" Target="../ctrlProps/ctrlProp144.xml"/><Relationship Id="rId5" Type="http://schemas.openxmlformats.org/officeDocument/2006/relationships/ctrlProp" Target="../ctrlProps/ctrlProp143.xml"/><Relationship Id="rId4" Type="http://schemas.openxmlformats.org/officeDocument/2006/relationships/image" Target="../media/image5.emf"/></Relationships>
</file>

<file path=xl/worksheets/_rels/sheet76.xml.rels><?xml version="1.0" encoding="UTF-8" standalone="yes"?>
<Relationships xmlns="http://schemas.openxmlformats.org/package/2006/relationships"><Relationship Id="rId3" Type="http://schemas.openxmlformats.org/officeDocument/2006/relationships/oleObject" Target="../embeddings/oleObject75.bin"/><Relationship Id="rId2" Type="http://schemas.openxmlformats.org/officeDocument/2006/relationships/vmlDrawing" Target="../drawings/vmlDrawing72.vml"/><Relationship Id="rId1" Type="http://schemas.openxmlformats.org/officeDocument/2006/relationships/drawing" Target="../drawings/drawing76.xml"/><Relationship Id="rId6" Type="http://schemas.openxmlformats.org/officeDocument/2006/relationships/ctrlProp" Target="../ctrlProps/ctrlProp146.xml"/><Relationship Id="rId5" Type="http://schemas.openxmlformats.org/officeDocument/2006/relationships/ctrlProp" Target="../ctrlProps/ctrlProp145.xml"/><Relationship Id="rId4" Type="http://schemas.openxmlformats.org/officeDocument/2006/relationships/image" Target="../media/image5.emf"/></Relationships>
</file>

<file path=xl/worksheets/_rels/sheet77.xml.rels><?xml version="1.0" encoding="UTF-8" standalone="yes"?>
<Relationships xmlns="http://schemas.openxmlformats.org/package/2006/relationships"><Relationship Id="rId3" Type="http://schemas.openxmlformats.org/officeDocument/2006/relationships/oleObject" Target="../embeddings/oleObject76.bin"/><Relationship Id="rId2" Type="http://schemas.openxmlformats.org/officeDocument/2006/relationships/vmlDrawing" Target="../drawings/vmlDrawing73.vml"/><Relationship Id="rId1" Type="http://schemas.openxmlformats.org/officeDocument/2006/relationships/drawing" Target="../drawings/drawing77.xml"/><Relationship Id="rId6" Type="http://schemas.openxmlformats.org/officeDocument/2006/relationships/ctrlProp" Target="../ctrlProps/ctrlProp148.xml"/><Relationship Id="rId5" Type="http://schemas.openxmlformats.org/officeDocument/2006/relationships/ctrlProp" Target="../ctrlProps/ctrlProp147.xml"/><Relationship Id="rId4" Type="http://schemas.openxmlformats.org/officeDocument/2006/relationships/image" Target="../media/image5.emf"/></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74.vml"/><Relationship Id="rId7" Type="http://schemas.openxmlformats.org/officeDocument/2006/relationships/ctrlProp" Target="../ctrlProps/ctrlProp150.xml"/><Relationship Id="rId2" Type="http://schemas.openxmlformats.org/officeDocument/2006/relationships/drawing" Target="../drawings/drawing78.xml"/><Relationship Id="rId1" Type="http://schemas.openxmlformats.org/officeDocument/2006/relationships/printerSettings" Target="../printerSettings/printerSettings8.bin"/><Relationship Id="rId6" Type="http://schemas.openxmlformats.org/officeDocument/2006/relationships/ctrlProp" Target="../ctrlProps/ctrlProp149.xml"/><Relationship Id="rId5" Type="http://schemas.openxmlformats.org/officeDocument/2006/relationships/image" Target="../media/image5.emf"/><Relationship Id="rId4" Type="http://schemas.openxmlformats.org/officeDocument/2006/relationships/oleObject" Target="../embeddings/oleObject77.bin"/></Relationships>
</file>

<file path=xl/worksheets/_rels/sheet79.xml.rels><?xml version="1.0" encoding="UTF-8" standalone="yes"?>
<Relationships xmlns="http://schemas.openxmlformats.org/package/2006/relationships"><Relationship Id="rId3" Type="http://schemas.openxmlformats.org/officeDocument/2006/relationships/oleObject" Target="../embeddings/oleObject78.bin"/><Relationship Id="rId2" Type="http://schemas.openxmlformats.org/officeDocument/2006/relationships/vmlDrawing" Target="../drawings/vmlDrawing75.vml"/><Relationship Id="rId1" Type="http://schemas.openxmlformats.org/officeDocument/2006/relationships/drawing" Target="../drawings/drawing79.xml"/><Relationship Id="rId6" Type="http://schemas.openxmlformats.org/officeDocument/2006/relationships/ctrlProp" Target="../ctrlProps/ctrlProp152.xml"/><Relationship Id="rId5" Type="http://schemas.openxmlformats.org/officeDocument/2006/relationships/ctrlProp" Target="../ctrlProps/ctrlProp151.xml"/><Relationship Id="rId4" Type="http://schemas.openxmlformats.org/officeDocument/2006/relationships/image" Target="../media/image5.emf"/></Relationships>
</file>

<file path=xl/worksheets/_rels/sheet80.xml.rels><?xml version="1.0" encoding="UTF-8" standalone="yes"?>
<Relationships xmlns="http://schemas.openxmlformats.org/package/2006/relationships"><Relationship Id="rId3" Type="http://schemas.openxmlformats.org/officeDocument/2006/relationships/oleObject" Target="../embeddings/oleObject79.bin"/><Relationship Id="rId2" Type="http://schemas.openxmlformats.org/officeDocument/2006/relationships/vmlDrawing" Target="../drawings/vmlDrawing76.vml"/><Relationship Id="rId1" Type="http://schemas.openxmlformats.org/officeDocument/2006/relationships/drawing" Target="../drawings/drawing80.xml"/><Relationship Id="rId6" Type="http://schemas.openxmlformats.org/officeDocument/2006/relationships/ctrlProp" Target="../ctrlProps/ctrlProp154.xml"/><Relationship Id="rId5" Type="http://schemas.openxmlformats.org/officeDocument/2006/relationships/ctrlProp" Target="../ctrlProps/ctrlProp153.xml"/><Relationship Id="rId4" Type="http://schemas.openxmlformats.org/officeDocument/2006/relationships/image" Target="../media/image5.emf"/></Relationships>
</file>

<file path=xl/worksheets/_rels/sheet81.xml.rels><?xml version="1.0" encoding="UTF-8" standalone="yes"?>
<Relationships xmlns="http://schemas.openxmlformats.org/package/2006/relationships"><Relationship Id="rId3" Type="http://schemas.openxmlformats.org/officeDocument/2006/relationships/oleObject" Target="../embeddings/oleObject80.bin"/><Relationship Id="rId2" Type="http://schemas.openxmlformats.org/officeDocument/2006/relationships/vmlDrawing" Target="../drawings/vmlDrawing77.vml"/><Relationship Id="rId1" Type="http://schemas.openxmlformats.org/officeDocument/2006/relationships/drawing" Target="../drawings/drawing81.xml"/><Relationship Id="rId6" Type="http://schemas.openxmlformats.org/officeDocument/2006/relationships/ctrlProp" Target="../ctrlProps/ctrlProp156.xml"/><Relationship Id="rId5" Type="http://schemas.openxmlformats.org/officeDocument/2006/relationships/ctrlProp" Target="../ctrlProps/ctrlProp155.xml"/><Relationship Id="rId4" Type="http://schemas.openxmlformats.org/officeDocument/2006/relationships/image" Target="../media/image5.emf"/></Relationships>
</file>

<file path=xl/worksheets/_rels/sheet82.xml.rels><?xml version="1.0" encoding="UTF-8" standalone="yes"?>
<Relationships xmlns="http://schemas.openxmlformats.org/package/2006/relationships"><Relationship Id="rId3" Type="http://schemas.openxmlformats.org/officeDocument/2006/relationships/oleObject" Target="../embeddings/oleObject81.bin"/><Relationship Id="rId2" Type="http://schemas.openxmlformats.org/officeDocument/2006/relationships/vmlDrawing" Target="../drawings/vmlDrawing78.vml"/><Relationship Id="rId1" Type="http://schemas.openxmlformats.org/officeDocument/2006/relationships/drawing" Target="../drawings/drawing82.xml"/><Relationship Id="rId6" Type="http://schemas.openxmlformats.org/officeDocument/2006/relationships/ctrlProp" Target="../ctrlProps/ctrlProp158.xml"/><Relationship Id="rId5" Type="http://schemas.openxmlformats.org/officeDocument/2006/relationships/ctrlProp" Target="../ctrlProps/ctrlProp157.xml"/><Relationship Id="rId4" Type="http://schemas.openxmlformats.org/officeDocument/2006/relationships/image" Target="../media/image5.emf"/></Relationships>
</file>

<file path=xl/worksheets/_rels/sheet83.xml.rels><?xml version="1.0" encoding="UTF-8" standalone="yes"?>
<Relationships xmlns="http://schemas.openxmlformats.org/package/2006/relationships"><Relationship Id="rId3" Type="http://schemas.openxmlformats.org/officeDocument/2006/relationships/oleObject" Target="../embeddings/oleObject82.bin"/><Relationship Id="rId2" Type="http://schemas.openxmlformats.org/officeDocument/2006/relationships/vmlDrawing" Target="../drawings/vmlDrawing79.vml"/><Relationship Id="rId1" Type="http://schemas.openxmlformats.org/officeDocument/2006/relationships/drawing" Target="../drawings/drawing83.xml"/><Relationship Id="rId6" Type="http://schemas.openxmlformats.org/officeDocument/2006/relationships/ctrlProp" Target="../ctrlProps/ctrlProp160.xml"/><Relationship Id="rId5" Type="http://schemas.openxmlformats.org/officeDocument/2006/relationships/ctrlProp" Target="../ctrlProps/ctrlProp159.xml"/><Relationship Id="rId4" Type="http://schemas.openxmlformats.org/officeDocument/2006/relationships/image" Target="../media/image5.emf"/></Relationships>
</file>

<file path=xl/worksheets/_rels/sheet84.xml.rels><?xml version="1.0" encoding="UTF-8" standalone="yes"?>
<Relationships xmlns="http://schemas.openxmlformats.org/package/2006/relationships"><Relationship Id="rId3" Type="http://schemas.openxmlformats.org/officeDocument/2006/relationships/oleObject" Target="../embeddings/oleObject83.bin"/><Relationship Id="rId2" Type="http://schemas.openxmlformats.org/officeDocument/2006/relationships/vmlDrawing" Target="../drawings/vmlDrawing80.vml"/><Relationship Id="rId1" Type="http://schemas.openxmlformats.org/officeDocument/2006/relationships/drawing" Target="../drawings/drawing84.xml"/><Relationship Id="rId6" Type="http://schemas.openxmlformats.org/officeDocument/2006/relationships/ctrlProp" Target="../ctrlProps/ctrlProp162.xml"/><Relationship Id="rId5" Type="http://schemas.openxmlformats.org/officeDocument/2006/relationships/ctrlProp" Target="../ctrlProps/ctrlProp161.xml"/><Relationship Id="rId4" Type="http://schemas.openxmlformats.org/officeDocument/2006/relationships/image" Target="../media/image5.emf"/></Relationships>
</file>

<file path=xl/worksheets/_rels/sheet85.xml.rels><?xml version="1.0" encoding="UTF-8" standalone="yes"?>
<Relationships xmlns="http://schemas.openxmlformats.org/package/2006/relationships"><Relationship Id="rId3" Type="http://schemas.openxmlformats.org/officeDocument/2006/relationships/oleObject" Target="../embeddings/oleObject84.bin"/><Relationship Id="rId2" Type="http://schemas.openxmlformats.org/officeDocument/2006/relationships/vmlDrawing" Target="../drawings/vmlDrawing81.vml"/><Relationship Id="rId1" Type="http://schemas.openxmlformats.org/officeDocument/2006/relationships/drawing" Target="../drawings/drawing85.xml"/><Relationship Id="rId6" Type="http://schemas.openxmlformats.org/officeDocument/2006/relationships/ctrlProp" Target="../ctrlProps/ctrlProp164.xml"/><Relationship Id="rId5" Type="http://schemas.openxmlformats.org/officeDocument/2006/relationships/ctrlProp" Target="../ctrlProps/ctrlProp163.xml"/><Relationship Id="rId4" Type="http://schemas.openxmlformats.org/officeDocument/2006/relationships/image" Target="../media/image5.emf"/></Relationships>
</file>

<file path=xl/worksheets/_rels/sheet86.xml.rels><?xml version="1.0" encoding="UTF-8" standalone="yes"?>
<Relationships xmlns="http://schemas.openxmlformats.org/package/2006/relationships"><Relationship Id="rId3" Type="http://schemas.openxmlformats.org/officeDocument/2006/relationships/oleObject" Target="../embeddings/oleObject85.bin"/><Relationship Id="rId2" Type="http://schemas.openxmlformats.org/officeDocument/2006/relationships/vmlDrawing" Target="../drawings/vmlDrawing82.vml"/><Relationship Id="rId1" Type="http://schemas.openxmlformats.org/officeDocument/2006/relationships/drawing" Target="../drawings/drawing86.xml"/><Relationship Id="rId6" Type="http://schemas.openxmlformats.org/officeDocument/2006/relationships/ctrlProp" Target="../ctrlProps/ctrlProp166.xml"/><Relationship Id="rId5" Type="http://schemas.openxmlformats.org/officeDocument/2006/relationships/ctrlProp" Target="../ctrlProps/ctrlProp165.xml"/><Relationship Id="rId4" Type="http://schemas.openxmlformats.org/officeDocument/2006/relationships/image" Target="../media/image5.emf"/></Relationships>
</file>

<file path=xl/worksheets/_rels/sheet87.xml.rels><?xml version="1.0" encoding="UTF-8" standalone="yes"?>
<Relationships xmlns="http://schemas.openxmlformats.org/package/2006/relationships"><Relationship Id="rId3" Type="http://schemas.openxmlformats.org/officeDocument/2006/relationships/oleObject" Target="../embeddings/oleObject86.bin"/><Relationship Id="rId2" Type="http://schemas.openxmlformats.org/officeDocument/2006/relationships/vmlDrawing" Target="../drawings/vmlDrawing83.vml"/><Relationship Id="rId1" Type="http://schemas.openxmlformats.org/officeDocument/2006/relationships/drawing" Target="../drawings/drawing87.xml"/><Relationship Id="rId6" Type="http://schemas.openxmlformats.org/officeDocument/2006/relationships/ctrlProp" Target="../ctrlProps/ctrlProp168.xml"/><Relationship Id="rId5" Type="http://schemas.openxmlformats.org/officeDocument/2006/relationships/ctrlProp" Target="../ctrlProps/ctrlProp167.xml"/><Relationship Id="rId4" Type="http://schemas.openxmlformats.org/officeDocument/2006/relationships/image" Target="../media/image5.emf"/></Relationships>
</file>

<file path=xl/worksheets/_rels/sheet88.xml.rels><?xml version="1.0" encoding="UTF-8" standalone="yes"?>
<Relationships xmlns="http://schemas.openxmlformats.org/package/2006/relationships"><Relationship Id="rId3" Type="http://schemas.openxmlformats.org/officeDocument/2006/relationships/oleObject" Target="../embeddings/oleObject87.bin"/><Relationship Id="rId2" Type="http://schemas.openxmlformats.org/officeDocument/2006/relationships/vmlDrawing" Target="../drawings/vmlDrawing84.vml"/><Relationship Id="rId1" Type="http://schemas.openxmlformats.org/officeDocument/2006/relationships/drawing" Target="../drawings/drawing88.xml"/><Relationship Id="rId6" Type="http://schemas.openxmlformats.org/officeDocument/2006/relationships/ctrlProp" Target="../ctrlProps/ctrlProp170.xml"/><Relationship Id="rId5" Type="http://schemas.openxmlformats.org/officeDocument/2006/relationships/ctrlProp" Target="../ctrlProps/ctrlProp169.xml"/><Relationship Id="rId4" Type="http://schemas.openxmlformats.org/officeDocument/2006/relationships/image" Target="../media/image5.emf"/></Relationships>
</file>

<file path=xl/worksheets/_rels/sheet89.xml.rels><?xml version="1.0" encoding="UTF-8" standalone="yes"?>
<Relationships xmlns="http://schemas.openxmlformats.org/package/2006/relationships"><Relationship Id="rId3" Type="http://schemas.openxmlformats.org/officeDocument/2006/relationships/oleObject" Target="../embeddings/oleObject88.bin"/><Relationship Id="rId2" Type="http://schemas.openxmlformats.org/officeDocument/2006/relationships/vmlDrawing" Target="../drawings/vmlDrawing85.vml"/><Relationship Id="rId1" Type="http://schemas.openxmlformats.org/officeDocument/2006/relationships/drawing" Target="../drawings/drawing89.xml"/><Relationship Id="rId6" Type="http://schemas.openxmlformats.org/officeDocument/2006/relationships/ctrlProp" Target="../ctrlProps/ctrlProp172.xml"/><Relationship Id="rId5" Type="http://schemas.openxmlformats.org/officeDocument/2006/relationships/ctrlProp" Target="../ctrlProps/ctrlProp171.xml"/><Relationship Id="rId4" Type="http://schemas.openxmlformats.org/officeDocument/2006/relationships/image" Target="../media/image5.emf"/></Relationships>
</file>

<file path=xl/worksheets/_rels/sheet90.xml.rels><?xml version="1.0" encoding="UTF-8" standalone="yes"?>
<Relationships xmlns="http://schemas.openxmlformats.org/package/2006/relationships"><Relationship Id="rId3" Type="http://schemas.openxmlformats.org/officeDocument/2006/relationships/oleObject" Target="../embeddings/oleObject89.bin"/><Relationship Id="rId2" Type="http://schemas.openxmlformats.org/officeDocument/2006/relationships/vmlDrawing" Target="../drawings/vmlDrawing86.vml"/><Relationship Id="rId1" Type="http://schemas.openxmlformats.org/officeDocument/2006/relationships/drawing" Target="../drawings/drawing90.xml"/><Relationship Id="rId6" Type="http://schemas.openxmlformats.org/officeDocument/2006/relationships/ctrlProp" Target="../ctrlProps/ctrlProp174.xml"/><Relationship Id="rId5" Type="http://schemas.openxmlformats.org/officeDocument/2006/relationships/ctrlProp" Target="../ctrlProps/ctrlProp173.xml"/><Relationship Id="rId4" Type="http://schemas.openxmlformats.org/officeDocument/2006/relationships/image" Target="../media/image5.emf"/></Relationships>
</file>

<file path=xl/worksheets/_rels/sheet91.xml.rels><?xml version="1.0" encoding="UTF-8" standalone="yes"?>
<Relationships xmlns="http://schemas.openxmlformats.org/package/2006/relationships"><Relationship Id="rId3" Type="http://schemas.openxmlformats.org/officeDocument/2006/relationships/oleObject" Target="../embeddings/oleObject90.bin"/><Relationship Id="rId2" Type="http://schemas.openxmlformats.org/officeDocument/2006/relationships/vmlDrawing" Target="../drawings/vmlDrawing87.vml"/><Relationship Id="rId1" Type="http://schemas.openxmlformats.org/officeDocument/2006/relationships/drawing" Target="../drawings/drawing91.xml"/><Relationship Id="rId6" Type="http://schemas.openxmlformats.org/officeDocument/2006/relationships/ctrlProp" Target="../ctrlProps/ctrlProp176.xml"/><Relationship Id="rId5" Type="http://schemas.openxmlformats.org/officeDocument/2006/relationships/ctrlProp" Target="../ctrlProps/ctrlProp175.xml"/><Relationship Id="rId4" Type="http://schemas.openxmlformats.org/officeDocument/2006/relationships/image" Target="../media/image5.emf"/></Relationships>
</file>

<file path=xl/worksheets/_rels/sheet92.xml.rels><?xml version="1.0" encoding="UTF-8" standalone="yes"?>
<Relationships xmlns="http://schemas.openxmlformats.org/package/2006/relationships"><Relationship Id="rId3" Type="http://schemas.openxmlformats.org/officeDocument/2006/relationships/oleObject" Target="../embeddings/oleObject91.bin"/><Relationship Id="rId2" Type="http://schemas.openxmlformats.org/officeDocument/2006/relationships/vmlDrawing" Target="../drawings/vmlDrawing88.vml"/><Relationship Id="rId1" Type="http://schemas.openxmlformats.org/officeDocument/2006/relationships/drawing" Target="../drawings/drawing92.xml"/><Relationship Id="rId6" Type="http://schemas.openxmlformats.org/officeDocument/2006/relationships/ctrlProp" Target="../ctrlProps/ctrlProp178.xml"/><Relationship Id="rId5" Type="http://schemas.openxmlformats.org/officeDocument/2006/relationships/ctrlProp" Target="../ctrlProps/ctrlProp177.xml"/><Relationship Id="rId4" Type="http://schemas.openxmlformats.org/officeDocument/2006/relationships/image" Target="../media/image5.emf"/></Relationships>
</file>

<file path=xl/worksheets/_rels/sheet93.xml.rels><?xml version="1.0" encoding="UTF-8" standalone="yes"?>
<Relationships xmlns="http://schemas.openxmlformats.org/package/2006/relationships"><Relationship Id="rId3" Type="http://schemas.openxmlformats.org/officeDocument/2006/relationships/oleObject" Target="../embeddings/oleObject92.bin"/><Relationship Id="rId2" Type="http://schemas.openxmlformats.org/officeDocument/2006/relationships/vmlDrawing" Target="../drawings/vmlDrawing89.vml"/><Relationship Id="rId1" Type="http://schemas.openxmlformats.org/officeDocument/2006/relationships/drawing" Target="../drawings/drawing93.xml"/><Relationship Id="rId6" Type="http://schemas.openxmlformats.org/officeDocument/2006/relationships/ctrlProp" Target="../ctrlProps/ctrlProp180.xml"/><Relationship Id="rId5" Type="http://schemas.openxmlformats.org/officeDocument/2006/relationships/ctrlProp" Target="../ctrlProps/ctrlProp179.xml"/><Relationship Id="rId4" Type="http://schemas.openxmlformats.org/officeDocument/2006/relationships/image" Target="../media/image5.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Y139"/>
  <sheetViews>
    <sheetView showGridLines="0" tabSelected="1" zoomScale="75" zoomScaleNormal="75" zoomScaleSheetLayoutView="55" workbookViewId="0"/>
  </sheetViews>
  <sheetFormatPr baseColWidth="10" defaultColWidth="11.44140625" defaultRowHeight="13.8"/>
  <cols>
    <col min="1" max="2" width="3.44140625" style="1" customWidth="1"/>
    <col min="3" max="3" width="5.109375" style="1" customWidth="1"/>
    <col min="4" max="4" width="14.6640625" style="1" customWidth="1"/>
    <col min="5" max="5" width="17.109375" style="2" customWidth="1"/>
    <col min="6" max="6" width="21.44140625" style="1" customWidth="1"/>
    <col min="7" max="7" width="85.44140625" style="1" customWidth="1"/>
    <col min="8" max="8" width="8.6640625" style="1" customWidth="1"/>
    <col min="9" max="9" width="26.5546875" style="1" customWidth="1"/>
    <col min="10" max="10" width="20.88671875" style="1" customWidth="1"/>
    <col min="11" max="11" width="33.5546875" style="1" customWidth="1"/>
    <col min="12" max="12" width="3.33203125" style="1" customWidth="1"/>
    <col min="13" max="13" width="20" style="1" customWidth="1"/>
    <col min="14" max="14" width="28.5546875" style="1" customWidth="1"/>
    <col min="15" max="16384" width="11.44140625" style="1"/>
  </cols>
  <sheetData>
    <row r="1" spans="2:12" ht="14.4" thickBot="1"/>
    <row r="2" spans="2:12" ht="15" thickTop="1" thickBot="1">
      <c r="B2" s="3"/>
      <c r="C2" s="4"/>
      <c r="D2" s="4"/>
      <c r="E2" s="5"/>
      <c r="F2" s="4"/>
      <c r="G2" s="4"/>
      <c r="H2" s="4"/>
      <c r="I2" s="4"/>
      <c r="J2" s="4"/>
      <c r="K2" s="4"/>
      <c r="L2" s="6"/>
    </row>
    <row r="3" spans="2:12">
      <c r="B3" s="7"/>
      <c r="C3" s="552" t="s">
        <v>609</v>
      </c>
      <c r="D3" s="553"/>
      <c r="E3" s="553"/>
      <c r="F3" s="553"/>
      <c r="G3" s="553"/>
      <c r="H3" s="553"/>
      <c r="I3" s="553"/>
      <c r="J3" s="553"/>
      <c r="K3" s="554"/>
      <c r="L3" s="8"/>
    </row>
    <row r="4" spans="2:12">
      <c r="B4" s="7"/>
      <c r="C4" s="555" t="s">
        <v>610</v>
      </c>
      <c r="D4" s="556"/>
      <c r="E4" s="556"/>
      <c r="F4" s="556"/>
      <c r="G4" s="556"/>
      <c r="H4" s="556"/>
      <c r="I4" s="556"/>
      <c r="J4" s="556"/>
      <c r="K4" s="557"/>
      <c r="L4" s="8"/>
    </row>
    <row r="5" spans="2:12">
      <c r="B5" s="7"/>
      <c r="C5" s="555" t="s">
        <v>26</v>
      </c>
      <c r="D5" s="556"/>
      <c r="E5" s="556"/>
      <c r="F5" s="556"/>
      <c r="G5" s="556"/>
      <c r="H5" s="556"/>
      <c r="I5" s="556"/>
      <c r="J5" s="556"/>
      <c r="K5" s="557"/>
      <c r="L5" s="8"/>
    </row>
    <row r="6" spans="2:12" ht="15" customHeight="1">
      <c r="B6" s="7"/>
      <c r="C6" s="558" t="s">
        <v>608</v>
      </c>
      <c r="D6" s="559"/>
      <c r="E6" s="559"/>
      <c r="F6" s="559"/>
      <c r="G6" s="559"/>
      <c r="H6" s="559"/>
      <c r="I6" s="559"/>
      <c r="J6" s="559"/>
      <c r="K6" s="560"/>
      <c r="L6" s="8"/>
    </row>
    <row r="7" spans="2:12" ht="15" customHeight="1">
      <c r="B7" s="7"/>
      <c r="C7" s="558"/>
      <c r="D7" s="559"/>
      <c r="E7" s="559"/>
      <c r="F7" s="559"/>
      <c r="G7" s="559"/>
      <c r="H7" s="559"/>
      <c r="I7" s="559"/>
      <c r="J7" s="559"/>
      <c r="K7" s="560"/>
      <c r="L7" s="8"/>
    </row>
    <row r="8" spans="2:12" ht="15" customHeight="1">
      <c r="B8" s="7"/>
      <c r="C8" s="558"/>
      <c r="D8" s="559"/>
      <c r="E8" s="559"/>
      <c r="F8" s="559"/>
      <c r="G8" s="559"/>
      <c r="H8" s="559"/>
      <c r="I8" s="559"/>
      <c r="J8" s="559"/>
      <c r="K8" s="560"/>
      <c r="L8" s="8"/>
    </row>
    <row r="9" spans="2:12" ht="15" customHeight="1">
      <c r="B9" s="7"/>
      <c r="C9" s="558"/>
      <c r="D9" s="559"/>
      <c r="E9" s="559"/>
      <c r="F9" s="559"/>
      <c r="G9" s="559"/>
      <c r="H9" s="559"/>
      <c r="I9" s="559"/>
      <c r="J9" s="559"/>
      <c r="K9" s="560"/>
      <c r="L9" s="8"/>
    </row>
    <row r="10" spans="2:12" ht="15" customHeight="1">
      <c r="B10" s="7"/>
      <c r="C10" s="558"/>
      <c r="D10" s="559"/>
      <c r="E10" s="559"/>
      <c r="F10" s="559"/>
      <c r="G10" s="559"/>
      <c r="H10" s="559"/>
      <c r="I10" s="559"/>
      <c r="J10" s="559"/>
      <c r="K10" s="560"/>
      <c r="L10" s="8"/>
    </row>
    <row r="11" spans="2:12" ht="15" customHeight="1">
      <c r="B11" s="7"/>
      <c r="C11" s="558"/>
      <c r="D11" s="559"/>
      <c r="E11" s="559"/>
      <c r="F11" s="559"/>
      <c r="G11" s="559"/>
      <c r="H11" s="559"/>
      <c r="I11" s="559"/>
      <c r="J11" s="559"/>
      <c r="K11" s="560"/>
      <c r="L11" s="8"/>
    </row>
    <row r="12" spans="2:12" ht="15" customHeight="1">
      <c r="B12" s="7"/>
      <c r="C12" s="558"/>
      <c r="D12" s="559"/>
      <c r="E12" s="559"/>
      <c r="F12" s="559"/>
      <c r="G12" s="559"/>
      <c r="H12" s="559"/>
      <c r="I12" s="559"/>
      <c r="J12" s="559"/>
      <c r="K12" s="560"/>
      <c r="L12" s="8"/>
    </row>
    <row r="13" spans="2:12" ht="31.5" customHeight="1">
      <c r="B13" s="7"/>
      <c r="C13" s="558"/>
      <c r="D13" s="559"/>
      <c r="E13" s="559"/>
      <c r="F13" s="559"/>
      <c r="G13" s="559"/>
      <c r="H13" s="559"/>
      <c r="I13" s="559"/>
      <c r="J13" s="559"/>
      <c r="K13" s="560"/>
      <c r="L13" s="8"/>
    </row>
    <row r="14" spans="2:12" ht="15.6">
      <c r="B14" s="7"/>
      <c r="C14" s="561" t="s">
        <v>27</v>
      </c>
      <c r="D14" s="562"/>
      <c r="E14" s="562"/>
      <c r="F14" s="562"/>
      <c r="G14" s="562"/>
      <c r="H14" s="562"/>
      <c r="I14" s="562"/>
      <c r="J14" s="562"/>
      <c r="K14" s="563"/>
      <c r="L14" s="8"/>
    </row>
    <row r="15" spans="2:12" ht="15.6">
      <c r="B15" s="7"/>
      <c r="C15" s="561" t="s">
        <v>28</v>
      </c>
      <c r="D15" s="562"/>
      <c r="E15" s="562"/>
      <c r="F15" s="562"/>
      <c r="G15" s="562"/>
      <c r="H15" s="562"/>
      <c r="I15" s="562"/>
      <c r="J15" s="562"/>
      <c r="K15" s="563"/>
      <c r="L15" s="8"/>
    </row>
    <row r="16" spans="2:12" ht="15" thickBot="1">
      <c r="B16" s="7"/>
      <c r="C16" s="9"/>
      <c r="D16" s="10"/>
      <c r="E16" s="10"/>
      <c r="F16" s="10"/>
      <c r="G16" s="10"/>
      <c r="H16" s="10"/>
      <c r="I16" s="10"/>
      <c r="J16" s="10"/>
      <c r="K16" s="11"/>
      <c r="L16" s="8"/>
    </row>
    <row r="17" spans="2:13" ht="27" customHeight="1" thickBot="1">
      <c r="B17" s="7"/>
      <c r="C17" s="568"/>
      <c r="D17" s="569"/>
      <c r="E17" s="569"/>
      <c r="F17" s="569"/>
      <c r="G17" s="569"/>
      <c r="H17" s="569"/>
      <c r="I17" s="569"/>
      <c r="J17" s="569"/>
      <c r="K17" s="570"/>
      <c r="L17" s="8"/>
    </row>
    <row r="18" spans="2:13" ht="30" customHeight="1">
      <c r="B18" s="7"/>
      <c r="C18" s="571" t="s">
        <v>29</v>
      </c>
      <c r="D18" s="543" t="s">
        <v>30</v>
      </c>
      <c r="E18" s="540" t="s">
        <v>31</v>
      </c>
      <c r="F18" s="540"/>
      <c r="G18" s="541" t="s">
        <v>243</v>
      </c>
      <c r="H18" s="543" t="s">
        <v>32</v>
      </c>
      <c r="I18" s="543" t="s">
        <v>33</v>
      </c>
      <c r="J18" s="545" t="s">
        <v>34</v>
      </c>
      <c r="K18" s="530" t="s">
        <v>35</v>
      </c>
      <c r="L18" s="8"/>
    </row>
    <row r="19" spans="2:13" ht="30" customHeight="1" thickBot="1">
      <c r="B19" s="7"/>
      <c r="C19" s="572"/>
      <c r="D19" s="544"/>
      <c r="E19" s="12" t="s">
        <v>36</v>
      </c>
      <c r="F19" s="12" t="s">
        <v>37</v>
      </c>
      <c r="G19" s="542"/>
      <c r="H19" s="544"/>
      <c r="I19" s="544"/>
      <c r="J19" s="546"/>
      <c r="K19" s="531"/>
      <c r="L19" s="8"/>
    </row>
    <row r="20" spans="2:13" ht="30" customHeight="1" thickBot="1">
      <c r="B20" s="7"/>
      <c r="C20" s="13" t="s">
        <v>38</v>
      </c>
      <c r="D20" s="14"/>
      <c r="E20" s="14"/>
      <c r="F20" s="14"/>
      <c r="G20" s="14"/>
      <c r="H20" s="14"/>
      <c r="I20" s="14"/>
      <c r="J20" s="14"/>
      <c r="K20" s="15"/>
      <c r="L20" s="8"/>
    </row>
    <row r="21" spans="2:13" s="23" customFormat="1" ht="30" customHeight="1">
      <c r="B21" s="16"/>
      <c r="C21" s="17">
        <v>1</v>
      </c>
      <c r="D21" s="18" t="s">
        <v>41</v>
      </c>
      <c r="E21" s="18" t="s">
        <v>39</v>
      </c>
      <c r="F21" s="24"/>
      <c r="G21" s="477" t="s">
        <v>42</v>
      </c>
      <c r="H21" s="25" t="s">
        <v>40</v>
      </c>
      <c r="I21" s="19">
        <v>7</v>
      </c>
      <c r="J21" s="20">
        <v>1148533</v>
      </c>
      <c r="K21" s="21">
        <v>8039731</v>
      </c>
      <c r="L21" s="22"/>
      <c r="M21" s="390"/>
    </row>
    <row r="22" spans="2:13" s="23" customFormat="1" ht="30" customHeight="1">
      <c r="B22" s="16"/>
      <c r="C22" s="17">
        <v>2</v>
      </c>
      <c r="D22" s="18" t="s">
        <v>43</v>
      </c>
      <c r="E22" s="18" t="s">
        <v>44</v>
      </c>
      <c r="F22" s="24"/>
      <c r="G22" s="477" t="s">
        <v>45</v>
      </c>
      <c r="H22" s="25" t="s">
        <v>46</v>
      </c>
      <c r="I22" s="19">
        <v>5</v>
      </c>
      <c r="J22" s="20">
        <v>113261</v>
      </c>
      <c r="K22" s="21">
        <v>566305</v>
      </c>
      <c r="L22" s="22"/>
      <c r="M22" s="390"/>
    </row>
    <row r="23" spans="2:13" s="23" customFormat="1" ht="30" customHeight="1">
      <c r="B23" s="16"/>
      <c r="C23" s="17">
        <v>3</v>
      </c>
      <c r="D23" s="18" t="s">
        <v>49</v>
      </c>
      <c r="E23" s="18" t="s">
        <v>44</v>
      </c>
      <c r="F23" s="18"/>
      <c r="G23" s="477" t="s">
        <v>50</v>
      </c>
      <c r="H23" s="18" t="s">
        <v>48</v>
      </c>
      <c r="I23" s="19">
        <v>240</v>
      </c>
      <c r="J23" s="20">
        <v>4233</v>
      </c>
      <c r="K23" s="21">
        <v>1015920</v>
      </c>
      <c r="L23" s="22"/>
      <c r="M23" s="390"/>
    </row>
    <row r="24" spans="2:13" s="23" customFormat="1" ht="30" customHeight="1">
      <c r="B24" s="16"/>
      <c r="C24" s="17">
        <v>4</v>
      </c>
      <c r="D24" s="18" t="s">
        <v>52</v>
      </c>
      <c r="E24" s="18" t="s">
        <v>53</v>
      </c>
      <c r="F24" s="24"/>
      <c r="G24" s="477" t="s">
        <v>54</v>
      </c>
      <c r="H24" s="25" t="s">
        <v>46</v>
      </c>
      <c r="I24" s="19">
        <v>9510</v>
      </c>
      <c r="J24" s="20">
        <v>62829</v>
      </c>
      <c r="K24" s="21">
        <v>597503790</v>
      </c>
      <c r="L24" s="22"/>
      <c r="M24" s="390"/>
    </row>
    <row r="25" spans="2:13" s="23" customFormat="1" ht="30" customHeight="1">
      <c r="B25" s="16"/>
      <c r="C25" s="17">
        <v>5</v>
      </c>
      <c r="D25" s="18" t="s">
        <v>55</v>
      </c>
      <c r="E25" s="18" t="s">
        <v>53</v>
      </c>
      <c r="F25" s="24"/>
      <c r="G25" s="477" t="s">
        <v>56</v>
      </c>
      <c r="H25" s="25" t="s">
        <v>46</v>
      </c>
      <c r="I25" s="19">
        <v>16127</v>
      </c>
      <c r="J25" s="20">
        <v>10619</v>
      </c>
      <c r="K25" s="21">
        <v>171252613</v>
      </c>
      <c r="L25" s="22"/>
      <c r="M25" s="390"/>
    </row>
    <row r="26" spans="2:13" s="23" customFormat="1" ht="30" customHeight="1">
      <c r="B26" s="16"/>
      <c r="C26" s="17">
        <v>6</v>
      </c>
      <c r="D26" s="18" t="s">
        <v>57</v>
      </c>
      <c r="E26" s="18" t="s">
        <v>58</v>
      </c>
      <c r="F26" s="24"/>
      <c r="G26" s="477" t="s">
        <v>59</v>
      </c>
      <c r="H26" s="25" t="s">
        <v>46</v>
      </c>
      <c r="I26" s="19">
        <v>6700</v>
      </c>
      <c r="J26" s="20">
        <v>9708</v>
      </c>
      <c r="K26" s="21">
        <v>65043600</v>
      </c>
      <c r="L26" s="22"/>
      <c r="M26" s="390"/>
    </row>
    <row r="27" spans="2:13" s="23" customFormat="1" ht="30" customHeight="1">
      <c r="B27" s="16"/>
      <c r="C27" s="17">
        <v>7</v>
      </c>
      <c r="D27" s="18" t="s">
        <v>485</v>
      </c>
      <c r="E27" s="18" t="s">
        <v>485</v>
      </c>
      <c r="F27" s="18"/>
      <c r="G27" s="477" t="s">
        <v>486</v>
      </c>
      <c r="H27" s="25" t="s">
        <v>46</v>
      </c>
      <c r="I27" s="19">
        <v>1183</v>
      </c>
      <c r="J27" s="20">
        <v>13091</v>
      </c>
      <c r="K27" s="21">
        <v>15486653</v>
      </c>
      <c r="L27" s="22"/>
      <c r="M27" s="390"/>
    </row>
    <row r="28" spans="2:13" s="23" customFormat="1" ht="30" customHeight="1">
      <c r="B28" s="16"/>
      <c r="C28" s="17">
        <v>8</v>
      </c>
      <c r="D28" s="18" t="s">
        <v>61</v>
      </c>
      <c r="E28" s="18"/>
      <c r="F28" s="18" t="s">
        <v>61</v>
      </c>
      <c r="G28" s="477" t="s">
        <v>60</v>
      </c>
      <c r="H28" s="25" t="s">
        <v>46</v>
      </c>
      <c r="I28" s="19">
        <v>5136</v>
      </c>
      <c r="J28" s="20">
        <v>10377</v>
      </c>
      <c r="K28" s="21">
        <v>53296272</v>
      </c>
      <c r="L28" s="22"/>
      <c r="M28" s="390"/>
    </row>
    <row r="29" spans="2:13" s="384" customFormat="1" ht="30" customHeight="1">
      <c r="B29" s="385"/>
      <c r="C29" s="17">
        <v>9</v>
      </c>
      <c r="D29" s="386" t="s">
        <v>500</v>
      </c>
      <c r="E29" s="387"/>
      <c r="F29" s="387" t="s">
        <v>501</v>
      </c>
      <c r="G29" s="477" t="s">
        <v>564</v>
      </c>
      <c r="H29" s="388" t="s">
        <v>46</v>
      </c>
      <c r="I29" s="19">
        <v>5136</v>
      </c>
      <c r="J29" s="20">
        <v>34185</v>
      </c>
      <c r="K29" s="21">
        <v>175574160</v>
      </c>
      <c r="L29" s="389"/>
      <c r="M29" s="390"/>
    </row>
    <row r="30" spans="2:13" s="23" customFormat="1" ht="30" customHeight="1">
      <c r="B30" s="16"/>
      <c r="C30" s="17">
        <v>10</v>
      </c>
      <c r="D30" s="18" t="s">
        <v>62</v>
      </c>
      <c r="E30" s="18" t="s">
        <v>63</v>
      </c>
      <c r="F30" s="18"/>
      <c r="G30" s="477" t="s">
        <v>64</v>
      </c>
      <c r="H30" s="18" t="s">
        <v>47</v>
      </c>
      <c r="I30" s="19">
        <v>2000</v>
      </c>
      <c r="J30" s="20">
        <v>7462</v>
      </c>
      <c r="K30" s="21">
        <v>14924000</v>
      </c>
      <c r="L30" s="22"/>
      <c r="M30" s="390"/>
    </row>
    <row r="31" spans="2:13" s="23" customFormat="1" ht="30" customHeight="1" thickBot="1">
      <c r="B31" s="16"/>
      <c r="C31" s="26" t="s">
        <v>65</v>
      </c>
      <c r="D31" s="27"/>
      <c r="E31" s="27"/>
      <c r="F31" s="27"/>
      <c r="G31" s="478"/>
      <c r="H31" s="28"/>
      <c r="I31" s="19"/>
      <c r="J31" s="29"/>
      <c r="K31" s="30">
        <v>1102703044</v>
      </c>
      <c r="L31" s="22"/>
      <c r="M31" s="390"/>
    </row>
    <row r="32" spans="2:13" s="23" customFormat="1" ht="30" customHeight="1" thickBot="1">
      <c r="B32" s="16"/>
      <c r="C32" s="13" t="s">
        <v>66</v>
      </c>
      <c r="D32" s="14"/>
      <c r="E32" s="14"/>
      <c r="F32" s="14"/>
      <c r="G32" s="479"/>
      <c r="H32" s="14"/>
      <c r="I32" s="14"/>
      <c r="J32" s="14"/>
      <c r="K32" s="15"/>
      <c r="L32" s="22"/>
      <c r="M32" s="390"/>
    </row>
    <row r="33" spans="2:14" s="23" customFormat="1" ht="30" customHeight="1">
      <c r="B33" s="16"/>
      <c r="C33" s="32">
        <v>11</v>
      </c>
      <c r="D33" s="36" t="s">
        <v>504</v>
      </c>
      <c r="E33" s="36"/>
      <c r="F33" s="36" t="s">
        <v>504</v>
      </c>
      <c r="G33" s="477" t="s">
        <v>579</v>
      </c>
      <c r="H33" s="37" t="s">
        <v>46</v>
      </c>
      <c r="I33" s="19">
        <v>2870</v>
      </c>
      <c r="J33" s="34">
        <v>80691</v>
      </c>
      <c r="K33" s="35">
        <v>231583170</v>
      </c>
      <c r="L33" s="22"/>
      <c r="M33" s="390"/>
    </row>
    <row r="34" spans="2:14" s="23" customFormat="1" ht="30" customHeight="1">
      <c r="B34" s="16"/>
      <c r="C34" s="32">
        <v>12</v>
      </c>
      <c r="D34" s="36" t="s">
        <v>505</v>
      </c>
      <c r="E34" s="36"/>
      <c r="F34" s="36" t="s">
        <v>505</v>
      </c>
      <c r="G34" s="477" t="s">
        <v>580</v>
      </c>
      <c r="H34" s="37" t="s">
        <v>46</v>
      </c>
      <c r="I34" s="19">
        <v>91</v>
      </c>
      <c r="J34" s="34">
        <v>100196</v>
      </c>
      <c r="K34" s="35">
        <v>9117836</v>
      </c>
      <c r="L34" s="22"/>
      <c r="M34" s="390"/>
    </row>
    <row r="35" spans="2:14" s="23" customFormat="1" ht="30" customHeight="1">
      <c r="B35" s="16"/>
      <c r="C35" s="32">
        <v>13</v>
      </c>
      <c r="D35" s="18" t="s">
        <v>506</v>
      </c>
      <c r="E35" s="18"/>
      <c r="F35" s="18" t="s">
        <v>506</v>
      </c>
      <c r="G35" s="477" t="s">
        <v>581</v>
      </c>
      <c r="H35" s="18" t="s">
        <v>46</v>
      </c>
      <c r="I35" s="19">
        <v>2142</v>
      </c>
      <c r="J35" s="20">
        <v>100265</v>
      </c>
      <c r="K35" s="35">
        <v>214767630</v>
      </c>
      <c r="L35" s="22"/>
      <c r="M35" s="390"/>
    </row>
    <row r="36" spans="2:14" s="23" customFormat="1" ht="30" customHeight="1">
      <c r="B36" s="16"/>
      <c r="C36" s="32">
        <v>14</v>
      </c>
      <c r="D36" s="18" t="s">
        <v>507</v>
      </c>
      <c r="E36" s="18"/>
      <c r="F36" s="18" t="s">
        <v>507</v>
      </c>
      <c r="G36" s="477" t="s">
        <v>582</v>
      </c>
      <c r="H36" s="18" t="s">
        <v>46</v>
      </c>
      <c r="I36" s="19">
        <v>61</v>
      </c>
      <c r="J36" s="20">
        <v>115406</v>
      </c>
      <c r="K36" s="35">
        <v>7039766</v>
      </c>
      <c r="L36" s="22"/>
      <c r="M36" s="390"/>
    </row>
    <row r="37" spans="2:14" s="23" customFormat="1" ht="30" customHeight="1" thickBot="1">
      <c r="B37" s="16"/>
      <c r="C37" s="26" t="s">
        <v>65</v>
      </c>
      <c r="D37" s="27"/>
      <c r="E37" s="27"/>
      <c r="F37" s="27"/>
      <c r="G37" s="478"/>
      <c r="H37" s="27"/>
      <c r="I37" s="19"/>
      <c r="J37" s="29"/>
      <c r="K37" s="30">
        <v>462508402</v>
      </c>
      <c r="L37" s="22"/>
      <c r="M37" s="390"/>
    </row>
    <row r="38" spans="2:14" s="23" customFormat="1" ht="30" customHeight="1" thickBot="1">
      <c r="B38" s="16"/>
      <c r="C38" s="13" t="s">
        <v>67</v>
      </c>
      <c r="D38" s="14"/>
      <c r="E38" s="14"/>
      <c r="F38" s="14"/>
      <c r="G38" s="479"/>
      <c r="H38" s="14"/>
      <c r="I38" s="14"/>
      <c r="J38" s="14"/>
      <c r="K38" s="15"/>
      <c r="L38" s="22"/>
      <c r="M38" s="390"/>
    </row>
    <row r="39" spans="2:14" s="23" customFormat="1" ht="30" customHeight="1">
      <c r="B39" s="16"/>
      <c r="C39" s="32">
        <v>15</v>
      </c>
      <c r="D39" s="18" t="s">
        <v>68</v>
      </c>
      <c r="E39" s="18" t="s">
        <v>69</v>
      </c>
      <c r="F39" s="18"/>
      <c r="G39" s="477" t="s">
        <v>70</v>
      </c>
      <c r="H39" s="18" t="s">
        <v>47</v>
      </c>
      <c r="I39" s="19">
        <v>107400</v>
      </c>
      <c r="J39" s="20">
        <v>2916</v>
      </c>
      <c r="K39" s="21">
        <v>313178400</v>
      </c>
      <c r="L39" s="22"/>
      <c r="M39" s="390"/>
    </row>
    <row r="40" spans="2:14" s="23" customFormat="1" ht="30" customHeight="1">
      <c r="B40" s="16"/>
      <c r="C40" s="32">
        <v>16</v>
      </c>
      <c r="D40" s="18" t="s">
        <v>71</v>
      </c>
      <c r="E40" s="18" t="s">
        <v>72</v>
      </c>
      <c r="F40" s="18"/>
      <c r="G40" s="477" t="s">
        <v>73</v>
      </c>
      <c r="H40" s="18" t="s">
        <v>47</v>
      </c>
      <c r="I40" s="19">
        <v>2270</v>
      </c>
      <c r="J40" s="20">
        <v>1847</v>
      </c>
      <c r="K40" s="21">
        <v>4192690</v>
      </c>
      <c r="L40" s="22"/>
      <c r="M40" s="390"/>
    </row>
    <row r="41" spans="2:14" s="23" customFormat="1" ht="30" customHeight="1">
      <c r="B41" s="16"/>
      <c r="C41" s="32">
        <v>17</v>
      </c>
      <c r="D41" s="18" t="s">
        <v>508</v>
      </c>
      <c r="E41" s="18"/>
      <c r="F41" s="18" t="s">
        <v>508</v>
      </c>
      <c r="G41" s="477" t="s">
        <v>583</v>
      </c>
      <c r="H41" s="18" t="s">
        <v>46</v>
      </c>
      <c r="I41" s="19">
        <v>904</v>
      </c>
      <c r="J41" s="20">
        <v>762028</v>
      </c>
      <c r="K41" s="21">
        <v>688873312</v>
      </c>
      <c r="L41" s="22"/>
      <c r="M41" s="390"/>
    </row>
    <row r="42" spans="2:14" s="23" customFormat="1" ht="30" customHeight="1">
      <c r="B42" s="16"/>
      <c r="C42" s="32">
        <v>18</v>
      </c>
      <c r="D42" s="18" t="s">
        <v>74</v>
      </c>
      <c r="E42" s="18"/>
      <c r="F42" s="18" t="s">
        <v>74</v>
      </c>
      <c r="G42" s="477" t="s">
        <v>584</v>
      </c>
      <c r="H42" s="18" t="s">
        <v>46</v>
      </c>
      <c r="I42" s="19">
        <v>6201</v>
      </c>
      <c r="J42" s="20">
        <v>773403</v>
      </c>
      <c r="K42" s="21">
        <v>4795872003</v>
      </c>
      <c r="L42" s="22"/>
      <c r="M42" s="390"/>
    </row>
    <row r="43" spans="2:14" s="23" customFormat="1" ht="30" customHeight="1">
      <c r="B43" s="16"/>
      <c r="C43" s="32">
        <v>19</v>
      </c>
      <c r="D43" s="18" t="s">
        <v>509</v>
      </c>
      <c r="E43" s="18"/>
      <c r="F43" s="18" t="s">
        <v>509</v>
      </c>
      <c r="G43" s="477" t="s">
        <v>585</v>
      </c>
      <c r="H43" s="18" t="s">
        <v>46</v>
      </c>
      <c r="I43" s="19">
        <v>571</v>
      </c>
      <c r="J43" s="20">
        <v>952153</v>
      </c>
      <c r="K43" s="21">
        <v>543679363</v>
      </c>
      <c r="L43" s="22"/>
      <c r="M43" s="390"/>
    </row>
    <row r="44" spans="2:14" s="23" customFormat="1" ht="30" customHeight="1">
      <c r="B44" s="16"/>
      <c r="C44" s="32">
        <v>20</v>
      </c>
      <c r="D44" s="18" t="s">
        <v>75</v>
      </c>
      <c r="E44" s="18"/>
      <c r="F44" s="18" t="s">
        <v>75</v>
      </c>
      <c r="G44" s="477" t="s">
        <v>586</v>
      </c>
      <c r="H44" s="18" t="s">
        <v>46</v>
      </c>
      <c r="I44" s="19">
        <v>90</v>
      </c>
      <c r="J44" s="20">
        <v>790249</v>
      </c>
      <c r="K44" s="21">
        <v>71122410</v>
      </c>
      <c r="L44" s="22"/>
      <c r="M44" s="390"/>
    </row>
    <row r="45" spans="2:14" s="23" customFormat="1" ht="30" customHeight="1">
      <c r="B45" s="16"/>
      <c r="C45" s="32">
        <v>21</v>
      </c>
      <c r="D45" s="18" t="s">
        <v>76</v>
      </c>
      <c r="E45" s="18"/>
      <c r="F45" s="18" t="s">
        <v>76</v>
      </c>
      <c r="G45" s="477" t="s">
        <v>77</v>
      </c>
      <c r="H45" s="18" t="s">
        <v>46</v>
      </c>
      <c r="I45" s="19">
        <v>6964</v>
      </c>
      <c r="J45" s="20">
        <v>83887</v>
      </c>
      <c r="K45" s="21">
        <v>584189068</v>
      </c>
      <c r="L45" s="22"/>
      <c r="M45" s="390"/>
    </row>
    <row r="46" spans="2:14" s="23" customFormat="1" ht="38.25" customHeight="1">
      <c r="B46" s="16"/>
      <c r="C46" s="32">
        <v>22</v>
      </c>
      <c r="D46" s="18" t="s">
        <v>78</v>
      </c>
      <c r="E46" s="18" t="s">
        <v>79</v>
      </c>
      <c r="F46" s="18"/>
      <c r="G46" s="477" t="s">
        <v>80</v>
      </c>
      <c r="H46" s="25" t="s">
        <v>46</v>
      </c>
      <c r="I46" s="19">
        <v>321</v>
      </c>
      <c r="J46" s="20">
        <v>78663</v>
      </c>
      <c r="K46" s="21">
        <v>25250823</v>
      </c>
      <c r="L46" s="22"/>
      <c r="M46" s="390"/>
    </row>
    <row r="47" spans="2:14" s="23" customFormat="1" ht="30" customHeight="1" thickBot="1">
      <c r="B47" s="16"/>
      <c r="C47" s="26" t="s">
        <v>65</v>
      </c>
      <c r="D47" s="39"/>
      <c r="E47" s="40"/>
      <c r="F47" s="39"/>
      <c r="G47" s="480"/>
      <c r="H47" s="39"/>
      <c r="I47" s="19"/>
      <c r="J47" s="39"/>
      <c r="K47" s="30">
        <v>7026358069</v>
      </c>
      <c r="L47" s="22"/>
      <c r="M47" s="390"/>
      <c r="N47" s="390"/>
    </row>
    <row r="48" spans="2:14" s="23" customFormat="1" ht="30" customHeight="1" thickBot="1">
      <c r="B48" s="16"/>
      <c r="C48" s="13" t="s">
        <v>82</v>
      </c>
      <c r="D48" s="14"/>
      <c r="E48" s="14"/>
      <c r="F48" s="14"/>
      <c r="G48" s="479"/>
      <c r="H48" s="14"/>
      <c r="I48" s="14"/>
      <c r="J48" s="14"/>
      <c r="K48" s="15"/>
      <c r="L48" s="22"/>
      <c r="M48" s="390"/>
    </row>
    <row r="49" spans="2:13" s="23" customFormat="1" ht="30" customHeight="1">
      <c r="B49" s="16"/>
      <c r="C49" s="31">
        <v>23</v>
      </c>
      <c r="D49" s="18" t="s">
        <v>83</v>
      </c>
      <c r="E49" s="18" t="s">
        <v>84</v>
      </c>
      <c r="F49" s="18"/>
      <c r="G49" s="477" t="s">
        <v>85</v>
      </c>
      <c r="H49" s="18" t="s">
        <v>46</v>
      </c>
      <c r="I49" s="19">
        <v>584</v>
      </c>
      <c r="J49" s="20">
        <v>32575</v>
      </c>
      <c r="K49" s="21">
        <v>19023800</v>
      </c>
      <c r="L49" s="22"/>
      <c r="M49" s="390"/>
    </row>
    <row r="50" spans="2:13" s="23" customFormat="1" ht="30" customHeight="1">
      <c r="B50" s="16"/>
      <c r="C50" s="32">
        <v>24</v>
      </c>
      <c r="D50" s="18" t="s">
        <v>86</v>
      </c>
      <c r="E50" s="18" t="s">
        <v>84</v>
      </c>
      <c r="F50" s="18"/>
      <c r="G50" s="477" t="s">
        <v>87</v>
      </c>
      <c r="H50" s="18" t="s">
        <v>46</v>
      </c>
      <c r="I50" s="19">
        <v>1239</v>
      </c>
      <c r="J50" s="20">
        <v>81546</v>
      </c>
      <c r="K50" s="21">
        <v>101035494</v>
      </c>
      <c r="L50" s="22"/>
      <c r="M50" s="390"/>
    </row>
    <row r="51" spans="2:13" s="23" customFormat="1" ht="30" customHeight="1">
      <c r="B51" s="16"/>
      <c r="C51" s="32">
        <v>25</v>
      </c>
      <c r="D51" s="18" t="s">
        <v>88</v>
      </c>
      <c r="E51" s="18" t="s">
        <v>84</v>
      </c>
      <c r="F51" s="18"/>
      <c r="G51" s="477" t="s">
        <v>89</v>
      </c>
      <c r="H51" s="18" t="s">
        <v>46</v>
      </c>
      <c r="I51" s="19">
        <v>637</v>
      </c>
      <c r="J51" s="20">
        <v>25940</v>
      </c>
      <c r="K51" s="21">
        <v>16523780</v>
      </c>
      <c r="L51" s="22"/>
      <c r="M51" s="390"/>
    </row>
    <row r="52" spans="2:13" s="23" customFormat="1" ht="30" customHeight="1">
      <c r="B52" s="16"/>
      <c r="C52" s="32">
        <v>26</v>
      </c>
      <c r="D52" s="18" t="s">
        <v>90</v>
      </c>
      <c r="E52" s="18" t="s">
        <v>91</v>
      </c>
      <c r="F52" s="18"/>
      <c r="G52" s="477" t="s">
        <v>92</v>
      </c>
      <c r="H52" s="25" t="s">
        <v>46</v>
      </c>
      <c r="I52" s="19">
        <v>804</v>
      </c>
      <c r="J52" s="20">
        <v>43718</v>
      </c>
      <c r="K52" s="21">
        <v>35149272</v>
      </c>
      <c r="L52" s="22"/>
      <c r="M52" s="390"/>
    </row>
    <row r="53" spans="2:13" s="23" customFormat="1" ht="30" customHeight="1">
      <c r="B53" s="16"/>
      <c r="C53" s="32">
        <v>27</v>
      </c>
      <c r="D53" s="38" t="s">
        <v>93</v>
      </c>
      <c r="E53" s="38" t="s">
        <v>91</v>
      </c>
      <c r="F53" s="18"/>
      <c r="G53" s="477" t="s">
        <v>94</v>
      </c>
      <c r="H53" s="41" t="s">
        <v>46</v>
      </c>
      <c r="I53" s="19">
        <v>50</v>
      </c>
      <c r="J53" s="20">
        <v>77518</v>
      </c>
      <c r="K53" s="21">
        <v>3875900</v>
      </c>
      <c r="L53" s="22"/>
      <c r="M53" s="390"/>
    </row>
    <row r="54" spans="2:13" s="23" customFormat="1" ht="30" customHeight="1">
      <c r="B54" s="16"/>
      <c r="C54" s="32">
        <v>28</v>
      </c>
      <c r="D54" s="38" t="s">
        <v>95</v>
      </c>
      <c r="E54" s="38" t="s">
        <v>91</v>
      </c>
      <c r="F54" s="18"/>
      <c r="G54" s="477" t="s">
        <v>96</v>
      </c>
      <c r="H54" s="41" t="s">
        <v>46</v>
      </c>
      <c r="I54" s="19">
        <v>50</v>
      </c>
      <c r="J54" s="20">
        <v>123540</v>
      </c>
      <c r="K54" s="21">
        <v>6177000</v>
      </c>
      <c r="L54" s="22"/>
      <c r="M54" s="390"/>
    </row>
    <row r="55" spans="2:13" s="23" customFormat="1" ht="30" customHeight="1">
      <c r="B55" s="16"/>
      <c r="C55" s="32">
        <v>29</v>
      </c>
      <c r="D55" s="42" t="s">
        <v>572</v>
      </c>
      <c r="E55" s="42"/>
      <c r="F55" s="42" t="s">
        <v>572</v>
      </c>
      <c r="G55" s="477" t="s">
        <v>574</v>
      </c>
      <c r="H55" s="25" t="s">
        <v>48</v>
      </c>
      <c r="I55" s="19">
        <v>40</v>
      </c>
      <c r="J55" s="20">
        <v>2344370</v>
      </c>
      <c r="K55" s="21">
        <v>93774800</v>
      </c>
      <c r="L55" s="22"/>
      <c r="M55" s="390"/>
    </row>
    <row r="56" spans="2:13" s="23" customFormat="1" ht="30" customHeight="1">
      <c r="B56" s="16"/>
      <c r="C56" s="32">
        <v>30</v>
      </c>
      <c r="D56" s="42" t="s">
        <v>573</v>
      </c>
      <c r="E56" s="42"/>
      <c r="F56" s="42" t="s">
        <v>573</v>
      </c>
      <c r="G56" s="477" t="s">
        <v>575</v>
      </c>
      <c r="H56" s="25" t="s">
        <v>48</v>
      </c>
      <c r="I56" s="19">
        <v>192</v>
      </c>
      <c r="J56" s="20">
        <v>2994382</v>
      </c>
      <c r="K56" s="21">
        <v>574921344</v>
      </c>
      <c r="L56" s="22"/>
      <c r="M56" s="390"/>
    </row>
    <row r="57" spans="2:13" s="23" customFormat="1" ht="30" customHeight="1">
      <c r="B57" s="16"/>
      <c r="C57" s="32">
        <v>31</v>
      </c>
      <c r="D57" s="38" t="s">
        <v>97</v>
      </c>
      <c r="E57" s="38" t="s">
        <v>98</v>
      </c>
      <c r="F57" s="38"/>
      <c r="G57" s="477" t="s">
        <v>566</v>
      </c>
      <c r="H57" s="25" t="s">
        <v>48</v>
      </c>
      <c r="I57" s="19">
        <v>2880</v>
      </c>
      <c r="J57" s="20">
        <v>135033</v>
      </c>
      <c r="K57" s="21">
        <v>388895040</v>
      </c>
      <c r="L57" s="22"/>
      <c r="M57" s="390"/>
    </row>
    <row r="58" spans="2:13" s="23" customFormat="1" ht="30" customHeight="1">
      <c r="B58" s="16"/>
      <c r="C58" s="32">
        <v>32</v>
      </c>
      <c r="D58" s="18" t="s">
        <v>100</v>
      </c>
      <c r="E58" s="18"/>
      <c r="F58" s="18" t="s">
        <v>100</v>
      </c>
      <c r="G58" s="477" t="s">
        <v>576</v>
      </c>
      <c r="H58" s="18" t="s">
        <v>46</v>
      </c>
      <c r="I58" s="19">
        <v>133</v>
      </c>
      <c r="J58" s="20">
        <v>1165598</v>
      </c>
      <c r="K58" s="21">
        <v>155024534</v>
      </c>
      <c r="L58" s="22"/>
      <c r="M58" s="390"/>
    </row>
    <row r="59" spans="2:13" s="23" customFormat="1" ht="30" customHeight="1">
      <c r="B59" s="16"/>
      <c r="C59" s="32">
        <v>33</v>
      </c>
      <c r="D59" s="18" t="s">
        <v>101</v>
      </c>
      <c r="E59" s="18" t="s">
        <v>99</v>
      </c>
      <c r="F59" s="18"/>
      <c r="G59" s="477" t="s">
        <v>102</v>
      </c>
      <c r="H59" s="18" t="s">
        <v>46</v>
      </c>
      <c r="I59" s="19">
        <v>135</v>
      </c>
      <c r="J59" s="20">
        <v>802812</v>
      </c>
      <c r="K59" s="21">
        <v>108379620</v>
      </c>
      <c r="L59" s="22"/>
      <c r="M59" s="390"/>
    </row>
    <row r="60" spans="2:13" s="23" customFormat="1" ht="30" customHeight="1">
      <c r="B60" s="16"/>
      <c r="C60" s="32">
        <v>34</v>
      </c>
      <c r="D60" s="18" t="s">
        <v>103</v>
      </c>
      <c r="E60" s="18"/>
      <c r="F60" s="18" t="s">
        <v>103</v>
      </c>
      <c r="G60" s="477" t="s">
        <v>578</v>
      </c>
      <c r="H60" s="25" t="s">
        <v>46</v>
      </c>
      <c r="I60" s="19">
        <v>874</v>
      </c>
      <c r="J60" s="20">
        <v>852804</v>
      </c>
      <c r="K60" s="21">
        <v>745350696</v>
      </c>
      <c r="L60" s="22"/>
      <c r="M60" s="390"/>
    </row>
    <row r="61" spans="2:13" s="23" customFormat="1" ht="30" customHeight="1">
      <c r="B61" s="16"/>
      <c r="C61" s="32">
        <v>35</v>
      </c>
      <c r="D61" s="18" t="s">
        <v>104</v>
      </c>
      <c r="E61" s="18"/>
      <c r="F61" s="18" t="s">
        <v>104</v>
      </c>
      <c r="G61" s="477" t="s">
        <v>567</v>
      </c>
      <c r="H61" s="25" t="s">
        <v>46</v>
      </c>
      <c r="I61" s="19">
        <v>487</v>
      </c>
      <c r="J61" s="20">
        <v>895610</v>
      </c>
      <c r="K61" s="21">
        <v>436162070</v>
      </c>
      <c r="L61" s="22"/>
      <c r="M61" s="390"/>
    </row>
    <row r="62" spans="2:13" s="23" customFormat="1" ht="30" customHeight="1">
      <c r="B62" s="16"/>
      <c r="C62" s="32">
        <v>36</v>
      </c>
      <c r="D62" s="18" t="s">
        <v>105</v>
      </c>
      <c r="E62" s="18" t="s">
        <v>99</v>
      </c>
      <c r="F62" s="18"/>
      <c r="G62" s="477" t="s">
        <v>106</v>
      </c>
      <c r="H62" s="18" t="s">
        <v>46</v>
      </c>
      <c r="I62" s="19">
        <v>347</v>
      </c>
      <c r="J62" s="20">
        <v>661317</v>
      </c>
      <c r="K62" s="21">
        <v>229476999</v>
      </c>
      <c r="L62" s="22"/>
      <c r="M62" s="390"/>
    </row>
    <row r="63" spans="2:13" s="23" customFormat="1" ht="30" customHeight="1">
      <c r="B63" s="16"/>
      <c r="C63" s="32">
        <v>37</v>
      </c>
      <c r="D63" s="18" t="s">
        <v>107</v>
      </c>
      <c r="E63" s="18" t="s">
        <v>99</v>
      </c>
      <c r="F63" s="18"/>
      <c r="G63" s="477" t="s">
        <v>108</v>
      </c>
      <c r="H63" s="18" t="s">
        <v>46</v>
      </c>
      <c r="I63" s="19">
        <v>274</v>
      </c>
      <c r="J63" s="20">
        <v>496286</v>
      </c>
      <c r="K63" s="21">
        <v>135982364</v>
      </c>
      <c r="L63" s="22"/>
      <c r="M63" s="390"/>
    </row>
    <row r="64" spans="2:13" s="23" customFormat="1" ht="30" customHeight="1">
      <c r="B64" s="16"/>
      <c r="C64" s="32">
        <v>38</v>
      </c>
      <c r="D64" s="18" t="s">
        <v>109</v>
      </c>
      <c r="E64" s="18" t="s">
        <v>99</v>
      </c>
      <c r="F64" s="18"/>
      <c r="G64" s="477" t="s">
        <v>110</v>
      </c>
      <c r="H64" s="18" t="s">
        <v>46</v>
      </c>
      <c r="I64" s="19">
        <v>80</v>
      </c>
      <c r="J64" s="20">
        <v>337048</v>
      </c>
      <c r="K64" s="21">
        <v>26963840</v>
      </c>
      <c r="L64" s="22"/>
      <c r="M64" s="390"/>
    </row>
    <row r="65" spans="2:13" s="23" customFormat="1" ht="30" customHeight="1">
      <c r="B65" s="16"/>
      <c r="C65" s="32">
        <v>39</v>
      </c>
      <c r="D65" s="18" t="s">
        <v>111</v>
      </c>
      <c r="E65" s="18" t="s">
        <v>112</v>
      </c>
      <c r="F65" s="18" t="s">
        <v>111</v>
      </c>
      <c r="G65" s="477" t="s">
        <v>113</v>
      </c>
      <c r="H65" s="25" t="s">
        <v>48</v>
      </c>
      <c r="I65" s="19">
        <v>280</v>
      </c>
      <c r="J65" s="20">
        <v>532637</v>
      </c>
      <c r="K65" s="21">
        <v>149138360</v>
      </c>
      <c r="L65" s="22"/>
      <c r="M65" s="390"/>
    </row>
    <row r="66" spans="2:13" s="23" customFormat="1" ht="30" customHeight="1">
      <c r="B66" s="16"/>
      <c r="C66" s="32">
        <v>40</v>
      </c>
      <c r="D66" s="18" t="s">
        <v>114</v>
      </c>
      <c r="E66" s="18" t="s">
        <v>115</v>
      </c>
      <c r="F66" s="18"/>
      <c r="G66" s="477" t="s">
        <v>116</v>
      </c>
      <c r="H66" s="18" t="s">
        <v>81</v>
      </c>
      <c r="I66" s="19">
        <v>303243</v>
      </c>
      <c r="J66" s="20">
        <v>4891</v>
      </c>
      <c r="K66" s="21">
        <v>1483161513</v>
      </c>
      <c r="L66" s="22"/>
      <c r="M66" s="390"/>
    </row>
    <row r="67" spans="2:13" s="23" customFormat="1" ht="30" customHeight="1">
      <c r="B67" s="16"/>
      <c r="C67" s="32">
        <v>41</v>
      </c>
      <c r="D67" s="18" t="s">
        <v>118</v>
      </c>
      <c r="E67" s="18" t="s">
        <v>119</v>
      </c>
      <c r="F67" s="43"/>
      <c r="G67" s="477" t="s">
        <v>120</v>
      </c>
      <c r="H67" s="18" t="s">
        <v>121</v>
      </c>
      <c r="I67" s="19">
        <v>27267</v>
      </c>
      <c r="J67" s="20">
        <v>2058</v>
      </c>
      <c r="K67" s="21">
        <v>56115486</v>
      </c>
      <c r="L67" s="22"/>
      <c r="M67" s="390"/>
    </row>
    <row r="68" spans="2:13" s="23" customFormat="1" ht="30" customHeight="1">
      <c r="B68" s="16"/>
      <c r="C68" s="32">
        <v>42</v>
      </c>
      <c r="D68" s="18">
        <v>642.1</v>
      </c>
      <c r="E68" s="18" t="s">
        <v>593</v>
      </c>
      <c r="F68" s="18"/>
      <c r="G68" s="477" t="s">
        <v>122</v>
      </c>
      <c r="H68" s="18" t="s">
        <v>51</v>
      </c>
      <c r="I68" s="19">
        <v>16</v>
      </c>
      <c r="J68" s="20">
        <v>4298306</v>
      </c>
      <c r="K68" s="21">
        <v>68772896</v>
      </c>
      <c r="L68" s="22"/>
      <c r="M68" s="390"/>
    </row>
    <row r="69" spans="2:13" s="23" customFormat="1" ht="30" customHeight="1">
      <c r="B69" s="16"/>
      <c r="C69" s="32">
        <v>43</v>
      </c>
      <c r="D69" s="18" t="s">
        <v>123</v>
      </c>
      <c r="E69" s="18"/>
      <c r="F69" s="18" t="s">
        <v>123</v>
      </c>
      <c r="G69" s="477" t="s">
        <v>532</v>
      </c>
      <c r="H69" s="44" t="s">
        <v>48</v>
      </c>
      <c r="I69" s="19">
        <v>24</v>
      </c>
      <c r="J69" s="20">
        <v>1556216</v>
      </c>
      <c r="K69" s="21">
        <v>37349184</v>
      </c>
      <c r="L69" s="22"/>
      <c r="M69" s="390"/>
    </row>
    <row r="70" spans="2:13" s="23" customFormat="1" ht="30" customHeight="1">
      <c r="B70" s="16"/>
      <c r="C70" s="32">
        <v>44</v>
      </c>
      <c r="D70" s="38" t="s">
        <v>124</v>
      </c>
      <c r="E70" s="18"/>
      <c r="F70" s="38" t="s">
        <v>124</v>
      </c>
      <c r="G70" s="477" t="s">
        <v>531</v>
      </c>
      <c r="H70" s="44" t="s">
        <v>48</v>
      </c>
      <c r="I70" s="19">
        <v>24</v>
      </c>
      <c r="J70" s="20">
        <v>2792861</v>
      </c>
      <c r="K70" s="21">
        <v>67028664</v>
      </c>
      <c r="L70" s="22"/>
      <c r="M70" s="390"/>
    </row>
    <row r="71" spans="2:13" s="23" customFormat="1" ht="30" customHeight="1">
      <c r="B71" s="16"/>
      <c r="C71" s="32">
        <v>45</v>
      </c>
      <c r="D71" s="18" t="s">
        <v>126</v>
      </c>
      <c r="E71" s="18" t="s">
        <v>127</v>
      </c>
      <c r="F71" s="18"/>
      <c r="G71" s="477" t="s">
        <v>510</v>
      </c>
      <c r="H71" s="18" t="s">
        <v>81</v>
      </c>
      <c r="I71" s="19">
        <v>458145</v>
      </c>
      <c r="J71" s="20">
        <v>11520</v>
      </c>
      <c r="K71" s="21">
        <v>5277830400</v>
      </c>
      <c r="L71" s="22"/>
      <c r="M71" s="390"/>
    </row>
    <row r="72" spans="2:13" s="23" customFormat="1" ht="30" customHeight="1">
      <c r="B72" s="16"/>
      <c r="C72" s="32">
        <v>46</v>
      </c>
      <c r="D72" s="18" t="s">
        <v>128</v>
      </c>
      <c r="E72" s="18" t="s">
        <v>127</v>
      </c>
      <c r="F72" s="18"/>
      <c r="G72" s="477" t="s">
        <v>129</v>
      </c>
      <c r="H72" s="18" t="s">
        <v>81</v>
      </c>
      <c r="I72" s="19">
        <v>458145</v>
      </c>
      <c r="J72" s="20">
        <v>555</v>
      </c>
      <c r="K72" s="21">
        <v>254270475</v>
      </c>
      <c r="L72" s="22"/>
      <c r="M72" s="390"/>
    </row>
    <row r="73" spans="2:13" s="23" customFormat="1" ht="30" customHeight="1">
      <c r="B73" s="16"/>
      <c r="C73" s="32">
        <v>47</v>
      </c>
      <c r="D73" s="18" t="s">
        <v>130</v>
      </c>
      <c r="E73" s="18" t="s">
        <v>127</v>
      </c>
      <c r="F73" s="18"/>
      <c r="G73" s="477" t="s">
        <v>511</v>
      </c>
      <c r="H73" s="18" t="s">
        <v>81</v>
      </c>
      <c r="I73" s="19">
        <v>458145</v>
      </c>
      <c r="J73" s="20">
        <v>4596</v>
      </c>
      <c r="K73" s="21">
        <v>2105634420</v>
      </c>
      <c r="L73" s="22"/>
      <c r="M73" s="390"/>
    </row>
    <row r="74" spans="2:13" s="23" customFormat="1" ht="30" customHeight="1">
      <c r="B74" s="16"/>
      <c r="C74" s="32">
        <v>48</v>
      </c>
      <c r="D74" s="18" t="s">
        <v>512</v>
      </c>
      <c r="E74" s="18"/>
      <c r="F74" s="18" t="s">
        <v>512</v>
      </c>
      <c r="G74" s="477" t="s">
        <v>513</v>
      </c>
      <c r="H74" s="18" t="s">
        <v>206</v>
      </c>
      <c r="I74" s="19">
        <v>1</v>
      </c>
      <c r="J74" s="20">
        <v>31363913</v>
      </c>
      <c r="K74" s="21">
        <v>31363913</v>
      </c>
      <c r="L74" s="22"/>
      <c r="M74" s="390"/>
    </row>
    <row r="75" spans="2:13" s="23" customFormat="1" ht="30" customHeight="1">
      <c r="B75" s="16"/>
      <c r="C75" s="32">
        <v>49</v>
      </c>
      <c r="D75" s="18" t="s">
        <v>131</v>
      </c>
      <c r="E75" s="18" t="s">
        <v>132</v>
      </c>
      <c r="F75" s="18"/>
      <c r="G75" s="477" t="s">
        <v>133</v>
      </c>
      <c r="H75" s="18" t="s">
        <v>48</v>
      </c>
      <c r="I75" s="19">
        <v>10</v>
      </c>
      <c r="J75" s="45">
        <v>634703</v>
      </c>
      <c r="K75" s="21">
        <v>6347030</v>
      </c>
      <c r="L75" s="22"/>
      <c r="M75" s="390"/>
    </row>
    <row r="76" spans="2:13" s="23" customFormat="1" ht="30" customHeight="1">
      <c r="B76" s="16"/>
      <c r="C76" s="32">
        <v>50</v>
      </c>
      <c r="D76" s="18" t="s">
        <v>134</v>
      </c>
      <c r="E76" s="18"/>
      <c r="F76" s="18" t="s">
        <v>134</v>
      </c>
      <c r="G76" s="477" t="s">
        <v>135</v>
      </c>
      <c r="H76" s="18" t="s">
        <v>48</v>
      </c>
      <c r="I76" s="19">
        <v>344</v>
      </c>
      <c r="J76" s="45">
        <v>39522</v>
      </c>
      <c r="K76" s="21">
        <v>13595568</v>
      </c>
      <c r="L76" s="22"/>
      <c r="M76" s="390"/>
    </row>
    <row r="77" spans="2:13" s="23" customFormat="1" ht="30" customHeight="1">
      <c r="B77" s="16"/>
      <c r="C77" s="32">
        <v>51</v>
      </c>
      <c r="D77" s="18" t="s">
        <v>136</v>
      </c>
      <c r="E77" s="18"/>
      <c r="F77" s="18" t="s">
        <v>136</v>
      </c>
      <c r="G77" s="477" t="s">
        <v>502</v>
      </c>
      <c r="H77" s="25" t="s">
        <v>48</v>
      </c>
      <c r="I77" s="19">
        <v>50</v>
      </c>
      <c r="J77" s="45">
        <v>730970</v>
      </c>
      <c r="K77" s="21">
        <v>36548500</v>
      </c>
      <c r="L77" s="22"/>
      <c r="M77" s="390"/>
    </row>
    <row r="78" spans="2:13" s="23" customFormat="1" ht="30" customHeight="1">
      <c r="B78" s="16"/>
      <c r="C78" s="32">
        <v>52</v>
      </c>
      <c r="D78" s="18" t="s">
        <v>527</v>
      </c>
      <c r="E78" s="18"/>
      <c r="F78" s="18" t="s">
        <v>527</v>
      </c>
      <c r="G78" s="477" t="s">
        <v>525</v>
      </c>
      <c r="H78" s="18" t="s">
        <v>46</v>
      </c>
      <c r="I78" s="19">
        <v>60</v>
      </c>
      <c r="J78" s="45">
        <v>623154</v>
      </c>
      <c r="K78" s="21">
        <v>37389240</v>
      </c>
      <c r="L78" s="22"/>
      <c r="M78" s="390"/>
    </row>
    <row r="79" spans="2:13" s="23" customFormat="1" ht="30" customHeight="1">
      <c r="B79" s="16"/>
      <c r="C79" s="32">
        <v>53</v>
      </c>
      <c r="D79" s="18" t="s">
        <v>528</v>
      </c>
      <c r="E79" s="18"/>
      <c r="F79" s="18" t="s">
        <v>528</v>
      </c>
      <c r="G79" s="477" t="s">
        <v>526</v>
      </c>
      <c r="H79" s="18" t="s">
        <v>46</v>
      </c>
      <c r="I79" s="19">
        <v>180</v>
      </c>
      <c r="J79" s="45">
        <v>675567</v>
      </c>
      <c r="K79" s="21">
        <v>121602060</v>
      </c>
      <c r="L79" s="22"/>
      <c r="M79" s="390"/>
    </row>
    <row r="80" spans="2:13" s="23" customFormat="1" ht="30" customHeight="1">
      <c r="B80" s="16"/>
      <c r="C80" s="32">
        <v>54</v>
      </c>
      <c r="D80" s="18">
        <v>672.1</v>
      </c>
      <c r="E80" s="18" t="s">
        <v>137</v>
      </c>
      <c r="F80" s="18"/>
      <c r="G80" s="477" t="s">
        <v>138</v>
      </c>
      <c r="H80" s="25" t="s">
        <v>48</v>
      </c>
      <c r="I80" s="19">
        <v>60</v>
      </c>
      <c r="J80" s="45">
        <v>69702</v>
      </c>
      <c r="K80" s="21">
        <v>4182120</v>
      </c>
      <c r="L80" s="22"/>
      <c r="M80" s="390"/>
    </row>
    <row r="81" spans="2:13" s="23" customFormat="1" ht="30" customHeight="1">
      <c r="B81" s="16"/>
      <c r="C81" s="32">
        <v>55</v>
      </c>
      <c r="D81" s="18" t="s">
        <v>139</v>
      </c>
      <c r="E81" s="18" t="s">
        <v>140</v>
      </c>
      <c r="F81" s="18"/>
      <c r="G81" s="477" t="s">
        <v>141</v>
      </c>
      <c r="H81" s="18" t="s">
        <v>47</v>
      </c>
      <c r="I81" s="19">
        <v>6094</v>
      </c>
      <c r="J81" s="20">
        <v>7689</v>
      </c>
      <c r="K81" s="21">
        <v>46856766</v>
      </c>
      <c r="L81" s="22"/>
      <c r="M81" s="390"/>
    </row>
    <row r="82" spans="2:13" s="23" customFormat="1" ht="30" customHeight="1">
      <c r="B82" s="16"/>
      <c r="C82" s="32">
        <v>56</v>
      </c>
      <c r="D82" s="18" t="s">
        <v>142</v>
      </c>
      <c r="E82" s="18" t="s">
        <v>140</v>
      </c>
      <c r="F82" s="18"/>
      <c r="G82" s="477" t="s">
        <v>143</v>
      </c>
      <c r="H82" s="25" t="s">
        <v>46</v>
      </c>
      <c r="I82" s="19">
        <v>1015</v>
      </c>
      <c r="J82" s="20">
        <v>104774</v>
      </c>
      <c r="K82" s="21">
        <v>106345610</v>
      </c>
      <c r="L82" s="22"/>
      <c r="M82" s="390"/>
    </row>
    <row r="83" spans="2:13" s="23" customFormat="1" ht="30" customHeight="1">
      <c r="B83" s="16"/>
      <c r="C83" s="32">
        <v>57</v>
      </c>
      <c r="D83" s="18" t="s">
        <v>144</v>
      </c>
      <c r="E83" s="18" t="s">
        <v>140</v>
      </c>
      <c r="F83" s="18"/>
      <c r="G83" s="477" t="s">
        <v>145</v>
      </c>
      <c r="H83" s="18" t="s">
        <v>46</v>
      </c>
      <c r="I83" s="19">
        <v>20</v>
      </c>
      <c r="J83" s="20">
        <v>129992</v>
      </c>
      <c r="K83" s="21">
        <v>2599840</v>
      </c>
      <c r="L83" s="22"/>
      <c r="M83" s="390"/>
    </row>
    <row r="84" spans="2:13" s="23" customFormat="1" ht="33.75" customHeight="1">
      <c r="B84" s="16"/>
      <c r="C84" s="32">
        <v>58</v>
      </c>
      <c r="D84" s="18" t="s">
        <v>146</v>
      </c>
      <c r="E84" s="18" t="s">
        <v>147</v>
      </c>
      <c r="F84" s="18"/>
      <c r="G84" s="477" t="s">
        <v>148</v>
      </c>
      <c r="H84" s="18" t="s">
        <v>46</v>
      </c>
      <c r="I84" s="19">
        <v>50</v>
      </c>
      <c r="J84" s="20">
        <v>235137</v>
      </c>
      <c r="K84" s="21">
        <v>11756850</v>
      </c>
      <c r="L84" s="22"/>
      <c r="M84" s="390"/>
    </row>
    <row r="85" spans="2:13" s="23" customFormat="1" ht="30" customHeight="1">
      <c r="B85" s="16"/>
      <c r="C85" s="32">
        <v>59</v>
      </c>
      <c r="D85" s="18" t="s">
        <v>149</v>
      </c>
      <c r="E85" s="18" t="s">
        <v>150</v>
      </c>
      <c r="F85" s="18"/>
      <c r="G85" s="477" t="s">
        <v>587</v>
      </c>
      <c r="H85" s="18" t="s">
        <v>47</v>
      </c>
      <c r="I85" s="19">
        <v>1528</v>
      </c>
      <c r="J85" s="20">
        <v>20969</v>
      </c>
      <c r="K85" s="21">
        <v>32040632</v>
      </c>
      <c r="L85" s="22"/>
      <c r="M85" s="390"/>
    </row>
    <row r="86" spans="2:13" s="23" customFormat="1" ht="30" customHeight="1">
      <c r="B86" s="16"/>
      <c r="C86" s="32">
        <v>60</v>
      </c>
      <c r="D86" s="18" t="s">
        <v>514</v>
      </c>
      <c r="E86" s="18" t="s">
        <v>150</v>
      </c>
      <c r="F86" s="18"/>
      <c r="G86" s="477" t="s">
        <v>588</v>
      </c>
      <c r="H86" s="18" t="s">
        <v>47</v>
      </c>
      <c r="I86" s="19">
        <v>825</v>
      </c>
      <c r="J86" s="20">
        <v>96209</v>
      </c>
      <c r="K86" s="21">
        <v>79372425</v>
      </c>
      <c r="L86" s="22"/>
      <c r="M86" s="390"/>
    </row>
    <row r="87" spans="2:13" s="23" customFormat="1" ht="30" customHeight="1" thickBot="1">
      <c r="B87" s="16"/>
      <c r="C87" s="46" t="s">
        <v>65</v>
      </c>
      <c r="D87" s="47"/>
      <c r="E87" s="47"/>
      <c r="F87" s="47"/>
      <c r="G87" s="481"/>
      <c r="H87" s="47"/>
      <c r="I87" s="19"/>
      <c r="J87" s="48"/>
      <c r="K87" s="49">
        <v>13106018505</v>
      </c>
      <c r="L87" s="22"/>
      <c r="M87" s="390"/>
    </row>
    <row r="88" spans="2:13" s="23" customFormat="1" ht="30" customHeight="1" thickBot="1">
      <c r="B88" s="16"/>
      <c r="C88" s="13" t="s">
        <v>151</v>
      </c>
      <c r="D88" s="14"/>
      <c r="E88" s="14"/>
      <c r="F88" s="14"/>
      <c r="G88" s="479"/>
      <c r="H88" s="14"/>
      <c r="I88" s="14"/>
      <c r="J88" s="14"/>
      <c r="K88" s="15"/>
      <c r="L88" s="22"/>
      <c r="M88" s="390"/>
    </row>
    <row r="89" spans="2:13" s="23" customFormat="1" ht="30" customHeight="1">
      <c r="B89" s="16"/>
      <c r="C89" s="31">
        <v>61</v>
      </c>
      <c r="D89" s="38" t="s">
        <v>152</v>
      </c>
      <c r="E89" s="564" t="s">
        <v>153</v>
      </c>
      <c r="F89" s="565"/>
      <c r="G89" s="477" t="s">
        <v>154</v>
      </c>
      <c r="H89" s="18" t="s">
        <v>48</v>
      </c>
      <c r="I89" s="19">
        <v>106613</v>
      </c>
      <c r="J89" s="20">
        <v>1886</v>
      </c>
      <c r="K89" s="21">
        <v>201072118</v>
      </c>
      <c r="L89" s="22"/>
      <c r="M89" s="390"/>
    </row>
    <row r="90" spans="2:13" s="23" customFormat="1" ht="30" customHeight="1">
      <c r="B90" s="16"/>
      <c r="C90" s="32">
        <v>62</v>
      </c>
      <c r="D90" s="38" t="s">
        <v>155</v>
      </c>
      <c r="E90" s="537" t="s">
        <v>153</v>
      </c>
      <c r="F90" s="538"/>
      <c r="G90" s="477" t="s">
        <v>156</v>
      </c>
      <c r="H90" s="18" t="s">
        <v>47</v>
      </c>
      <c r="I90" s="19">
        <v>10661</v>
      </c>
      <c r="J90" s="20">
        <v>22657</v>
      </c>
      <c r="K90" s="21">
        <v>241546277</v>
      </c>
      <c r="L90" s="22"/>
      <c r="M90" s="390"/>
    </row>
    <row r="91" spans="2:13" s="23" customFormat="1" ht="30" customHeight="1">
      <c r="B91" s="16"/>
      <c r="C91" s="32">
        <v>63</v>
      </c>
      <c r="D91" s="38" t="s">
        <v>157</v>
      </c>
      <c r="E91" s="537" t="s">
        <v>153</v>
      </c>
      <c r="F91" s="538"/>
      <c r="G91" s="477" t="s">
        <v>158</v>
      </c>
      <c r="H91" s="18" t="s">
        <v>51</v>
      </c>
      <c r="I91" s="19">
        <v>3000</v>
      </c>
      <c r="J91" s="20">
        <v>8328</v>
      </c>
      <c r="K91" s="21">
        <v>24984000</v>
      </c>
      <c r="L91" s="22"/>
      <c r="M91" s="390"/>
    </row>
    <row r="92" spans="2:13" s="23" customFormat="1" ht="30" customHeight="1">
      <c r="B92" s="16"/>
      <c r="C92" s="32">
        <v>64</v>
      </c>
      <c r="D92" s="38" t="s">
        <v>159</v>
      </c>
      <c r="E92" s="566" t="s">
        <v>153</v>
      </c>
      <c r="F92" s="567"/>
      <c r="G92" s="477" t="s">
        <v>160</v>
      </c>
      <c r="H92" s="18" t="s">
        <v>51</v>
      </c>
      <c r="I92" s="19">
        <v>180</v>
      </c>
      <c r="J92" s="20">
        <v>391014</v>
      </c>
      <c r="K92" s="21">
        <v>70382520</v>
      </c>
      <c r="L92" s="22"/>
      <c r="M92" s="390"/>
    </row>
    <row r="93" spans="2:13" s="23" customFormat="1" ht="30" customHeight="1">
      <c r="B93" s="16"/>
      <c r="C93" s="32">
        <v>65</v>
      </c>
      <c r="D93" s="33" t="s">
        <v>161</v>
      </c>
      <c r="E93" s="537" t="s">
        <v>153</v>
      </c>
      <c r="F93" s="538"/>
      <c r="G93" s="477" t="s">
        <v>162</v>
      </c>
      <c r="H93" s="18" t="s">
        <v>51</v>
      </c>
      <c r="I93" s="19">
        <v>24</v>
      </c>
      <c r="J93" s="20">
        <v>320736</v>
      </c>
      <c r="K93" s="21">
        <v>7697664</v>
      </c>
      <c r="L93" s="22"/>
      <c r="M93" s="390"/>
    </row>
    <row r="94" spans="2:13" s="23" customFormat="1" ht="30" customHeight="1">
      <c r="B94" s="16"/>
      <c r="C94" s="32">
        <v>66</v>
      </c>
      <c r="D94" s="33" t="s">
        <v>163</v>
      </c>
      <c r="E94" s="33" t="s">
        <v>164</v>
      </c>
      <c r="F94" s="33"/>
      <c r="G94" s="477" t="s">
        <v>165</v>
      </c>
      <c r="H94" s="18" t="s">
        <v>48</v>
      </c>
      <c r="I94" s="19">
        <v>450</v>
      </c>
      <c r="J94" s="20">
        <v>228676</v>
      </c>
      <c r="K94" s="21">
        <v>102904200</v>
      </c>
      <c r="L94" s="22"/>
      <c r="M94" s="390"/>
    </row>
    <row r="95" spans="2:13" s="23" customFormat="1" ht="30" customHeight="1">
      <c r="B95" s="16"/>
      <c r="C95" s="32">
        <v>67</v>
      </c>
      <c r="D95" s="18" t="s">
        <v>166</v>
      </c>
      <c r="E95" s="18" t="s">
        <v>164</v>
      </c>
      <c r="F95" s="18"/>
      <c r="G95" s="477" t="s">
        <v>167</v>
      </c>
      <c r="H95" s="18" t="s">
        <v>51</v>
      </c>
      <c r="I95" s="19">
        <v>900</v>
      </c>
      <c r="J95" s="20">
        <v>102870</v>
      </c>
      <c r="K95" s="21">
        <v>92583000</v>
      </c>
      <c r="L95" s="22"/>
      <c r="M95" s="390"/>
    </row>
    <row r="96" spans="2:13" s="23" customFormat="1" ht="30" customHeight="1">
      <c r="B96" s="16"/>
      <c r="C96" s="32">
        <v>68</v>
      </c>
      <c r="D96" s="33" t="s">
        <v>168</v>
      </c>
      <c r="E96" s="33" t="s">
        <v>169</v>
      </c>
      <c r="F96" s="33"/>
      <c r="G96" s="477" t="s">
        <v>170</v>
      </c>
      <c r="H96" s="18" t="s">
        <v>51</v>
      </c>
      <c r="I96" s="19">
        <v>440</v>
      </c>
      <c r="J96" s="20">
        <v>21965</v>
      </c>
      <c r="K96" s="21">
        <v>9664600</v>
      </c>
      <c r="L96" s="22"/>
      <c r="M96" s="390"/>
    </row>
    <row r="97" spans="2:14" s="23" customFormat="1" ht="30" customHeight="1" thickBot="1">
      <c r="B97" s="16"/>
      <c r="C97" s="26" t="s">
        <v>65</v>
      </c>
      <c r="D97" s="50"/>
      <c r="E97" s="50"/>
      <c r="F97" s="50"/>
      <c r="G97" s="482"/>
      <c r="H97" s="27"/>
      <c r="I97" s="19"/>
      <c r="J97" s="29"/>
      <c r="K97" s="30">
        <v>750834379</v>
      </c>
      <c r="L97" s="22"/>
      <c r="M97" s="390"/>
    </row>
    <row r="98" spans="2:14" s="23" customFormat="1" ht="30" customHeight="1" thickBot="1">
      <c r="B98" s="16"/>
      <c r="C98" s="13" t="s">
        <v>171</v>
      </c>
      <c r="D98" s="14"/>
      <c r="E98" s="14"/>
      <c r="F98" s="14"/>
      <c r="G98" s="479"/>
      <c r="H98" s="14"/>
      <c r="I98" s="14"/>
      <c r="J98" s="14"/>
      <c r="K98" s="15"/>
      <c r="L98" s="22"/>
      <c r="M98" s="390"/>
    </row>
    <row r="99" spans="2:14" s="23" customFormat="1" ht="30" customHeight="1">
      <c r="B99" s="16"/>
      <c r="C99" s="32">
        <v>69</v>
      </c>
      <c r="D99" s="18" t="s">
        <v>173</v>
      </c>
      <c r="E99" s="18" t="s">
        <v>172</v>
      </c>
      <c r="F99" s="18"/>
      <c r="G99" s="477" t="s">
        <v>174</v>
      </c>
      <c r="H99" s="18" t="s">
        <v>48</v>
      </c>
      <c r="I99" s="19">
        <v>240</v>
      </c>
      <c r="J99" s="20">
        <v>33469</v>
      </c>
      <c r="K99" s="21">
        <v>8032560</v>
      </c>
      <c r="L99" s="22"/>
      <c r="M99" s="390"/>
    </row>
    <row r="100" spans="2:14" s="23" customFormat="1" ht="30" customHeight="1">
      <c r="B100" s="16"/>
      <c r="C100" s="32">
        <v>70</v>
      </c>
      <c r="D100" s="18" t="s">
        <v>175</v>
      </c>
      <c r="E100" s="18" t="s">
        <v>176</v>
      </c>
      <c r="F100" s="18"/>
      <c r="G100" s="477" t="s">
        <v>515</v>
      </c>
      <c r="H100" s="25" t="s">
        <v>47</v>
      </c>
      <c r="I100" s="19">
        <v>2573</v>
      </c>
      <c r="J100" s="20">
        <v>51212</v>
      </c>
      <c r="K100" s="21">
        <v>131768476</v>
      </c>
      <c r="L100" s="22"/>
      <c r="M100" s="390"/>
    </row>
    <row r="101" spans="2:14" s="23" customFormat="1" ht="30" customHeight="1" thickBot="1">
      <c r="B101" s="16"/>
      <c r="C101" s="26" t="s">
        <v>65</v>
      </c>
      <c r="D101" s="50"/>
      <c r="E101" s="50"/>
      <c r="F101" s="50"/>
      <c r="G101" s="478"/>
      <c r="H101" s="27"/>
      <c r="I101" s="19"/>
      <c r="J101" s="29"/>
      <c r="K101" s="30">
        <v>139801036</v>
      </c>
      <c r="L101" s="22"/>
      <c r="M101" s="390"/>
      <c r="N101" s="451"/>
    </row>
    <row r="102" spans="2:14" s="23" customFormat="1" ht="30" customHeight="1" thickBot="1">
      <c r="B102" s="16"/>
      <c r="C102" s="13" t="s">
        <v>536</v>
      </c>
      <c r="D102" s="14"/>
      <c r="E102" s="14"/>
      <c r="F102" s="14"/>
      <c r="G102" s="479"/>
      <c r="H102" s="14"/>
      <c r="I102" s="14"/>
      <c r="J102" s="14"/>
      <c r="K102" s="15"/>
      <c r="L102" s="22"/>
      <c r="M102" s="390"/>
    </row>
    <row r="103" spans="2:14" s="23" customFormat="1" ht="30" customHeight="1">
      <c r="B103" s="16"/>
      <c r="C103" s="31">
        <v>71</v>
      </c>
      <c r="D103" s="18" t="s">
        <v>537</v>
      </c>
      <c r="E103" s="18"/>
      <c r="F103" s="18" t="s">
        <v>537</v>
      </c>
      <c r="G103" s="477" t="s">
        <v>516</v>
      </c>
      <c r="H103" s="25" t="s">
        <v>47</v>
      </c>
      <c r="I103" s="19">
        <v>1450</v>
      </c>
      <c r="J103" s="20">
        <v>80058</v>
      </c>
      <c r="K103" s="21">
        <v>116084100</v>
      </c>
      <c r="L103" s="22"/>
      <c r="M103" s="390"/>
    </row>
    <row r="104" spans="2:14" s="23" customFormat="1" ht="30" customHeight="1">
      <c r="B104" s="16"/>
      <c r="C104" s="32">
        <v>72</v>
      </c>
      <c r="D104" s="18" t="s">
        <v>538</v>
      </c>
      <c r="E104" s="18"/>
      <c r="F104" s="18" t="s">
        <v>538</v>
      </c>
      <c r="G104" s="477" t="s">
        <v>517</v>
      </c>
      <c r="H104" s="18" t="s">
        <v>177</v>
      </c>
      <c r="I104" s="19">
        <v>297</v>
      </c>
      <c r="J104" s="20">
        <v>71187</v>
      </c>
      <c r="K104" s="21">
        <v>21142539</v>
      </c>
      <c r="L104" s="22"/>
      <c r="M104" s="390"/>
    </row>
    <row r="105" spans="2:14" s="23" customFormat="1" ht="30" customHeight="1">
      <c r="B105" s="16"/>
      <c r="C105" s="32">
        <v>73</v>
      </c>
      <c r="D105" s="18" t="s">
        <v>539</v>
      </c>
      <c r="E105" s="18"/>
      <c r="F105" s="18" t="s">
        <v>539</v>
      </c>
      <c r="G105" s="477" t="s">
        <v>518</v>
      </c>
      <c r="H105" s="25" t="s">
        <v>81</v>
      </c>
      <c r="I105" s="19">
        <v>107</v>
      </c>
      <c r="J105" s="20">
        <v>282288</v>
      </c>
      <c r="K105" s="21">
        <v>30204816</v>
      </c>
      <c r="L105" s="22"/>
      <c r="M105" s="390"/>
    </row>
    <row r="106" spans="2:14" s="23" customFormat="1" ht="30" customHeight="1">
      <c r="B106" s="16"/>
      <c r="C106" s="32">
        <v>74</v>
      </c>
      <c r="D106" s="18" t="s">
        <v>540</v>
      </c>
      <c r="E106" s="18"/>
      <c r="F106" s="18" t="s">
        <v>540</v>
      </c>
      <c r="G106" s="477" t="s">
        <v>519</v>
      </c>
      <c r="H106" s="25" t="s">
        <v>47</v>
      </c>
      <c r="I106" s="19">
        <v>857</v>
      </c>
      <c r="J106" s="20">
        <v>257212</v>
      </c>
      <c r="K106" s="21">
        <v>220430684</v>
      </c>
      <c r="L106" s="22"/>
      <c r="M106" s="390"/>
    </row>
    <row r="107" spans="2:14" s="23" customFormat="1" ht="30" customHeight="1">
      <c r="B107" s="16"/>
      <c r="C107" s="32">
        <v>75</v>
      </c>
      <c r="D107" s="33" t="s">
        <v>541</v>
      </c>
      <c r="E107" s="33"/>
      <c r="F107" s="33" t="s">
        <v>541</v>
      </c>
      <c r="G107" s="477" t="s">
        <v>520</v>
      </c>
      <c r="H107" s="18" t="s">
        <v>177</v>
      </c>
      <c r="I107" s="19">
        <v>24</v>
      </c>
      <c r="J107" s="20">
        <v>360560</v>
      </c>
      <c r="K107" s="21">
        <v>8653440</v>
      </c>
      <c r="L107" s="22"/>
      <c r="M107" s="390"/>
    </row>
    <row r="108" spans="2:14" s="23" customFormat="1" ht="30" customHeight="1" thickBot="1">
      <c r="B108" s="16"/>
      <c r="C108" s="26" t="s">
        <v>65</v>
      </c>
      <c r="D108" s="50"/>
      <c r="E108" s="50"/>
      <c r="F108" s="50"/>
      <c r="G108" s="478"/>
      <c r="H108" s="27"/>
      <c r="I108" s="19"/>
      <c r="J108" s="29"/>
      <c r="K108" s="30">
        <v>396515579</v>
      </c>
      <c r="L108" s="22"/>
      <c r="M108" s="390"/>
    </row>
    <row r="109" spans="2:14" s="23" customFormat="1" ht="30" customHeight="1" thickBot="1">
      <c r="B109" s="16"/>
      <c r="C109" s="13" t="s">
        <v>178</v>
      </c>
      <c r="D109" s="14"/>
      <c r="E109" s="14"/>
      <c r="F109" s="14"/>
      <c r="G109" s="479"/>
      <c r="H109" s="14"/>
      <c r="I109" s="14"/>
      <c r="J109" s="14"/>
      <c r="K109" s="15"/>
      <c r="L109" s="22"/>
      <c r="M109" s="390"/>
    </row>
    <row r="110" spans="2:14" s="23" customFormat="1" ht="57" customHeight="1">
      <c r="B110" s="16"/>
      <c r="C110" s="31">
        <v>76</v>
      </c>
      <c r="D110" s="18">
        <v>900.1</v>
      </c>
      <c r="E110" s="18" t="s">
        <v>179</v>
      </c>
      <c r="F110" s="18"/>
      <c r="G110" s="477" t="s">
        <v>180</v>
      </c>
      <c r="H110" s="18" t="s">
        <v>181</v>
      </c>
      <c r="I110" s="19">
        <v>1987</v>
      </c>
      <c r="J110" s="20">
        <v>1023</v>
      </c>
      <c r="K110" s="21">
        <v>2032701</v>
      </c>
      <c r="L110" s="22"/>
      <c r="M110" s="390"/>
    </row>
    <row r="111" spans="2:14" s="23" customFormat="1" ht="55.5" customHeight="1">
      <c r="B111" s="16"/>
      <c r="C111" s="32">
        <v>77</v>
      </c>
      <c r="D111" s="18" t="s">
        <v>182</v>
      </c>
      <c r="E111" s="18" t="s">
        <v>179</v>
      </c>
      <c r="F111" s="18"/>
      <c r="G111" s="477" t="s">
        <v>183</v>
      </c>
      <c r="H111" s="18" t="s">
        <v>184</v>
      </c>
      <c r="I111" s="19">
        <v>611210</v>
      </c>
      <c r="J111" s="20">
        <v>1175</v>
      </c>
      <c r="K111" s="21">
        <v>718171750</v>
      </c>
      <c r="L111" s="22"/>
      <c r="M111" s="390"/>
    </row>
    <row r="112" spans="2:14" s="23" customFormat="1" ht="41.25" customHeight="1">
      <c r="B112" s="16"/>
      <c r="C112" s="32">
        <v>78</v>
      </c>
      <c r="D112" s="18" t="s">
        <v>185</v>
      </c>
      <c r="E112" s="18" t="s">
        <v>179</v>
      </c>
      <c r="F112" s="18"/>
      <c r="G112" s="477" t="s">
        <v>186</v>
      </c>
      <c r="H112" s="18" t="s">
        <v>184</v>
      </c>
      <c r="I112" s="19">
        <v>999</v>
      </c>
      <c r="J112" s="20">
        <v>1175</v>
      </c>
      <c r="K112" s="21">
        <v>1173825</v>
      </c>
      <c r="L112" s="22"/>
      <c r="M112" s="390"/>
    </row>
    <row r="113" spans="2:51" s="23" customFormat="1" ht="41.25" customHeight="1">
      <c r="B113" s="16"/>
      <c r="C113" s="32">
        <v>79</v>
      </c>
      <c r="D113" s="18" t="s">
        <v>521</v>
      </c>
      <c r="E113" s="18" t="s">
        <v>179</v>
      </c>
      <c r="F113" s="18"/>
      <c r="G113" s="477" t="s">
        <v>590</v>
      </c>
      <c r="H113" s="18" t="s">
        <v>184</v>
      </c>
      <c r="I113" s="19">
        <v>258200</v>
      </c>
      <c r="J113" s="20">
        <v>1528</v>
      </c>
      <c r="K113" s="21">
        <v>394529600</v>
      </c>
      <c r="L113" s="22"/>
      <c r="M113" s="390"/>
    </row>
    <row r="114" spans="2:51" s="23" customFormat="1" ht="41.25" customHeight="1">
      <c r="B114" s="16"/>
      <c r="C114" s="32">
        <v>80</v>
      </c>
      <c r="D114" s="18" t="s">
        <v>522</v>
      </c>
      <c r="E114" s="18" t="s">
        <v>179</v>
      </c>
      <c r="F114" s="18"/>
      <c r="G114" s="477" t="s">
        <v>568</v>
      </c>
      <c r="H114" s="18" t="s">
        <v>184</v>
      </c>
      <c r="I114" s="19">
        <v>776600</v>
      </c>
      <c r="J114" s="20">
        <v>1469</v>
      </c>
      <c r="K114" s="21">
        <v>1140825400</v>
      </c>
      <c r="L114" s="22"/>
      <c r="M114" s="390"/>
    </row>
    <row r="115" spans="2:51" s="23" customFormat="1" ht="30" customHeight="1" thickBot="1">
      <c r="B115" s="16"/>
      <c r="C115" s="26" t="s">
        <v>65</v>
      </c>
      <c r="D115" s="50"/>
      <c r="E115" s="50"/>
      <c r="F115" s="50"/>
      <c r="G115" s="51"/>
      <c r="H115" s="27"/>
      <c r="I115" s="19"/>
      <c r="J115" s="29"/>
      <c r="K115" s="30">
        <v>2256733276</v>
      </c>
      <c r="L115" s="22"/>
    </row>
    <row r="116" spans="2:51" s="55" customFormat="1" ht="30" customHeight="1" thickBot="1">
      <c r="B116" s="52"/>
      <c r="C116" s="532" t="s">
        <v>187</v>
      </c>
      <c r="D116" s="533"/>
      <c r="E116" s="533"/>
      <c r="F116" s="533"/>
      <c r="G116" s="533"/>
      <c r="H116" s="533"/>
      <c r="I116" s="533"/>
      <c r="J116" s="534"/>
      <c r="K116" s="53">
        <v>25241472290</v>
      </c>
      <c r="L116" s="54"/>
      <c r="N116" s="452"/>
    </row>
    <row r="117" spans="2:51" s="55" customFormat="1" ht="30" customHeight="1" thickBot="1">
      <c r="B117" s="52"/>
      <c r="C117" s="56"/>
      <c r="D117" s="56"/>
      <c r="E117" s="56"/>
      <c r="F117" s="56"/>
      <c r="G117" s="56"/>
      <c r="H117" s="56"/>
      <c r="I117" s="56"/>
      <c r="J117" s="56"/>
      <c r="K117" s="57"/>
      <c r="L117" s="54"/>
    </row>
    <row r="118" spans="2:51" s="55" customFormat="1" ht="30" customHeight="1">
      <c r="B118" s="52"/>
      <c r="C118" s="58"/>
      <c r="D118" s="59"/>
      <c r="E118" s="58"/>
      <c r="F118" s="60"/>
      <c r="G118" s="483" t="s">
        <v>611</v>
      </c>
      <c r="H118" s="454"/>
      <c r="I118" s="484"/>
      <c r="J118" s="455" t="s">
        <v>188</v>
      </c>
      <c r="K118" s="500">
        <v>1801141517.999999</v>
      </c>
      <c r="L118" s="54"/>
    </row>
    <row r="119" spans="2:51" s="55" customFormat="1" ht="30" customHeight="1">
      <c r="B119" s="52"/>
      <c r="C119" s="58"/>
      <c r="D119" s="59"/>
      <c r="E119" s="58"/>
      <c r="F119" s="60"/>
      <c r="G119" s="485" t="s">
        <v>612</v>
      </c>
      <c r="H119" s="456"/>
      <c r="I119" s="457"/>
      <c r="J119" s="486" t="s">
        <v>188</v>
      </c>
      <c r="K119" s="501">
        <v>45000000</v>
      </c>
      <c r="L119" s="54"/>
    </row>
    <row r="120" spans="2:51" s="55" customFormat="1" ht="30" customHeight="1">
      <c r="B120" s="52"/>
      <c r="C120" s="58"/>
      <c r="D120" s="59"/>
      <c r="E120" s="58"/>
      <c r="F120" s="60"/>
      <c r="G120" s="487" t="s">
        <v>613</v>
      </c>
      <c r="H120" s="61"/>
      <c r="I120" s="62"/>
      <c r="J120" s="63"/>
      <c r="K120" s="502">
        <v>27087613808</v>
      </c>
      <c r="L120" s="54"/>
    </row>
    <row r="121" spans="2:51" s="55" customFormat="1" ht="30" customHeight="1">
      <c r="B121" s="52"/>
      <c r="C121" s="58"/>
      <c r="D121" s="47"/>
      <c r="E121" s="47"/>
      <c r="F121" s="47"/>
      <c r="G121" s="487" t="s">
        <v>614</v>
      </c>
      <c r="H121" s="64"/>
      <c r="I121" s="65"/>
      <c r="J121" s="66"/>
      <c r="K121" s="502">
        <v>197947947</v>
      </c>
      <c r="L121" s="54"/>
    </row>
    <row r="122" spans="2:51" s="55" customFormat="1" ht="30" customHeight="1">
      <c r="B122" s="52"/>
      <c r="C122" s="58"/>
      <c r="D122" s="47"/>
      <c r="E122" s="47"/>
      <c r="F122" s="47"/>
      <c r="G122" s="488" t="s">
        <v>189</v>
      </c>
      <c r="H122" s="64"/>
      <c r="I122" s="65"/>
      <c r="J122" s="66"/>
      <c r="K122" s="503">
        <v>27285561755</v>
      </c>
      <c r="L122" s="54"/>
    </row>
    <row r="123" spans="2:51" s="55" customFormat="1" ht="80.25" customHeight="1">
      <c r="B123" s="52"/>
      <c r="C123" s="58"/>
      <c r="D123" s="59"/>
      <c r="E123" s="58"/>
      <c r="F123" s="60"/>
      <c r="G123" s="489" t="s">
        <v>615</v>
      </c>
      <c r="H123" s="460"/>
      <c r="I123" s="459"/>
      <c r="J123" s="458" t="s">
        <v>188</v>
      </c>
      <c r="K123" s="504">
        <v>100000000</v>
      </c>
      <c r="L123" s="54"/>
    </row>
    <row r="124" spans="2:51" s="55" customFormat="1" ht="83.25" customHeight="1">
      <c r="B124" s="52"/>
      <c r="C124" s="58"/>
      <c r="D124" s="59"/>
      <c r="E124" s="58"/>
      <c r="F124" s="60"/>
      <c r="G124" s="489" t="s">
        <v>616</v>
      </c>
      <c r="H124" s="490">
        <v>0.19</v>
      </c>
      <c r="I124" s="459"/>
      <c r="J124" s="458" t="s">
        <v>188</v>
      </c>
      <c r="K124" s="504">
        <v>19000000</v>
      </c>
      <c r="L124" s="54"/>
    </row>
    <row r="125" spans="2:51" s="55" customFormat="1" ht="85.5" customHeight="1">
      <c r="B125" s="52"/>
      <c r="C125" s="58"/>
      <c r="D125" s="59"/>
      <c r="E125" s="58"/>
      <c r="F125" s="68" t="s">
        <v>617</v>
      </c>
      <c r="G125" s="491" t="s">
        <v>618</v>
      </c>
      <c r="H125" s="460"/>
      <c r="I125" s="459"/>
      <c r="J125" s="458" t="s">
        <v>188</v>
      </c>
      <c r="K125" s="505">
        <v>119000000</v>
      </c>
      <c r="L125" s="54"/>
    </row>
    <row r="126" spans="2:51" s="55" customFormat="1" ht="30" customHeight="1">
      <c r="B126" s="52"/>
      <c r="C126" s="58"/>
      <c r="D126" s="59"/>
      <c r="E126" s="58"/>
      <c r="F126" s="60"/>
      <c r="G126" s="491" t="s">
        <v>619</v>
      </c>
      <c r="H126" s="461"/>
      <c r="I126" s="462"/>
      <c r="J126" s="458" t="s">
        <v>188</v>
      </c>
      <c r="K126" s="505">
        <v>1051438245</v>
      </c>
      <c r="L126" s="69"/>
    </row>
    <row r="127" spans="2:51" s="55" customFormat="1" ht="38.25" customHeight="1" thickBot="1">
      <c r="B127" s="52"/>
      <c r="C127" s="58"/>
      <c r="D127" s="59"/>
      <c r="E127" s="58"/>
      <c r="F127" s="60"/>
      <c r="G127" s="492" t="s">
        <v>620</v>
      </c>
      <c r="H127" s="493"/>
      <c r="I127" s="494"/>
      <c r="J127" s="495" t="s">
        <v>188</v>
      </c>
      <c r="K127" s="506">
        <v>224000000</v>
      </c>
      <c r="L127" s="342"/>
      <c r="AS127" s="343"/>
      <c r="AT127" s="344"/>
      <c r="AW127" s="67"/>
      <c r="AY127" s="345"/>
    </row>
    <row r="128" spans="2:51" s="55" customFormat="1" ht="30" customHeight="1" thickBot="1">
      <c r="B128" s="52"/>
      <c r="C128" s="58"/>
      <c r="D128" s="59"/>
      <c r="E128" s="58"/>
      <c r="F128" s="60"/>
      <c r="G128" s="496" t="s">
        <v>190</v>
      </c>
      <c r="H128" s="497"/>
      <c r="I128" s="498"/>
      <c r="J128" s="499"/>
      <c r="K128" s="53">
        <v>28680000000</v>
      </c>
      <c r="L128" s="54"/>
    </row>
    <row r="129" spans="2:12" s="55" customFormat="1" ht="14.4" thickBot="1">
      <c r="B129" s="52"/>
      <c r="C129" s="70"/>
      <c r="D129" s="71"/>
      <c r="E129" s="71"/>
      <c r="F129" s="71"/>
      <c r="G129" s="70"/>
      <c r="H129" s="70"/>
      <c r="I129" s="72"/>
      <c r="J129" s="73"/>
      <c r="K129" s="74"/>
      <c r="L129" s="54"/>
    </row>
    <row r="130" spans="2:12" s="55" customFormat="1" ht="15.6">
      <c r="B130" s="52"/>
      <c r="C130" s="75" t="s">
        <v>191</v>
      </c>
      <c r="D130" s="76"/>
      <c r="E130" s="77"/>
      <c r="F130" s="535" t="s">
        <v>621</v>
      </c>
      <c r="G130" s="535"/>
      <c r="H130" s="535"/>
      <c r="I130" s="535"/>
      <c r="J130" s="535"/>
      <c r="K130" s="536"/>
      <c r="L130" s="78"/>
    </row>
    <row r="131" spans="2:12" s="55" customFormat="1" ht="79.5" customHeight="1">
      <c r="B131" s="52"/>
      <c r="C131" s="520" t="s">
        <v>622</v>
      </c>
      <c r="D131" s="521"/>
      <c r="E131" s="521"/>
      <c r="F131" s="521"/>
      <c r="G131" s="522"/>
      <c r="H131" s="539" t="s">
        <v>243</v>
      </c>
      <c r="I131" s="539"/>
      <c r="J131" s="539"/>
      <c r="K131" s="79" t="s">
        <v>192</v>
      </c>
      <c r="L131" s="80"/>
    </row>
    <row r="132" spans="2:12" s="55" customFormat="1" ht="45.75" customHeight="1">
      <c r="B132" s="52"/>
      <c r="C132" s="520" t="s">
        <v>623</v>
      </c>
      <c r="D132" s="521"/>
      <c r="E132" s="521"/>
      <c r="F132" s="521"/>
      <c r="G132" s="522"/>
      <c r="H132" s="523" t="s">
        <v>624</v>
      </c>
      <c r="I132" s="523"/>
      <c r="J132" s="507" t="s">
        <v>194</v>
      </c>
      <c r="K132" s="453">
        <v>0.2</v>
      </c>
      <c r="L132" s="80"/>
    </row>
    <row r="133" spans="2:12" s="55" customFormat="1" ht="46.5" customHeight="1">
      <c r="B133" s="52"/>
      <c r="C133" s="520" t="s">
        <v>625</v>
      </c>
      <c r="D133" s="521"/>
      <c r="E133" s="521"/>
      <c r="F133" s="521"/>
      <c r="G133" s="522"/>
      <c r="H133" s="524" t="s">
        <v>523</v>
      </c>
      <c r="I133" s="525"/>
      <c r="J133" s="507" t="s">
        <v>195</v>
      </c>
      <c r="K133" s="453">
        <v>0.05</v>
      </c>
      <c r="L133" s="80"/>
    </row>
    <row r="134" spans="2:12" s="84" customFormat="1" ht="70.5" customHeight="1">
      <c r="B134" s="82"/>
      <c r="C134" s="526" t="s">
        <v>626</v>
      </c>
      <c r="D134" s="527"/>
      <c r="E134" s="527"/>
      <c r="F134" s="527"/>
      <c r="G134" s="528"/>
      <c r="H134" s="529" t="s">
        <v>230</v>
      </c>
      <c r="I134" s="523"/>
      <c r="J134" s="507" t="s">
        <v>196</v>
      </c>
      <c r="K134" s="453">
        <v>0.05</v>
      </c>
      <c r="L134" s="83"/>
    </row>
    <row r="135" spans="2:12" ht="57.75" customHeight="1">
      <c r="B135" s="7"/>
      <c r="C135" s="520" t="s">
        <v>627</v>
      </c>
      <c r="D135" s="521"/>
      <c r="E135" s="521"/>
      <c r="F135" s="521"/>
      <c r="G135" s="522"/>
      <c r="H135" s="547" t="s">
        <v>628</v>
      </c>
      <c r="I135" s="547"/>
      <c r="J135" s="81" t="s">
        <v>197</v>
      </c>
      <c r="K135" s="508">
        <v>0.3</v>
      </c>
      <c r="L135" s="8"/>
    </row>
    <row r="136" spans="2:12" ht="40.5" customHeight="1">
      <c r="B136" s="7"/>
      <c r="C136" s="520" t="s">
        <v>629</v>
      </c>
      <c r="D136" s="521"/>
      <c r="E136" s="521"/>
      <c r="F136" s="521"/>
      <c r="G136" s="521"/>
      <c r="H136" s="521"/>
      <c r="I136" s="521"/>
      <c r="J136" s="521"/>
      <c r="K136" s="548"/>
      <c r="L136" s="8"/>
    </row>
    <row r="137" spans="2:12" ht="78.75" customHeight="1" thickBot="1">
      <c r="B137" s="7"/>
      <c r="C137" s="549" t="s">
        <v>630</v>
      </c>
      <c r="D137" s="550"/>
      <c r="E137" s="550"/>
      <c r="F137" s="550"/>
      <c r="G137" s="550"/>
      <c r="H137" s="550"/>
      <c r="I137" s="550"/>
      <c r="J137" s="550"/>
      <c r="K137" s="551"/>
      <c r="L137" s="8"/>
    </row>
    <row r="138" spans="2:12" ht="14.4" thickBot="1">
      <c r="B138" s="85"/>
      <c r="C138" s="86"/>
      <c r="D138" s="86"/>
      <c r="E138" s="87"/>
      <c r="F138" s="86"/>
      <c r="G138" s="88"/>
      <c r="H138" s="86"/>
      <c r="I138" s="86"/>
      <c r="J138" s="86"/>
      <c r="K138" s="86"/>
      <c r="L138" s="89"/>
    </row>
    <row r="139" spans="2:12" ht="14.4" thickTop="1"/>
  </sheetData>
  <mergeCells count="34">
    <mergeCell ref="C136:K136"/>
    <mergeCell ref="C137:K137"/>
    <mergeCell ref="C3:K3"/>
    <mergeCell ref="C4:K4"/>
    <mergeCell ref="C5:K5"/>
    <mergeCell ref="C6:K13"/>
    <mergeCell ref="C14:K14"/>
    <mergeCell ref="E89:F89"/>
    <mergeCell ref="E90:F90"/>
    <mergeCell ref="E91:F91"/>
    <mergeCell ref="E92:F92"/>
    <mergeCell ref="C15:K15"/>
    <mergeCell ref="C17:K17"/>
    <mergeCell ref="C18:C19"/>
    <mergeCell ref="D18:D19"/>
    <mergeCell ref="K18:K19"/>
    <mergeCell ref="C116:J116"/>
    <mergeCell ref="F130:K130"/>
    <mergeCell ref="E93:F93"/>
    <mergeCell ref="C131:G131"/>
    <mergeCell ref="H131:J131"/>
    <mergeCell ref="E18:F18"/>
    <mergeCell ref="G18:G19"/>
    <mergeCell ref="H18:H19"/>
    <mergeCell ref="I18:I19"/>
    <mergeCell ref="J18:J19"/>
    <mergeCell ref="C135:G135"/>
    <mergeCell ref="C132:G132"/>
    <mergeCell ref="H132:I132"/>
    <mergeCell ref="C133:G133"/>
    <mergeCell ref="H133:I133"/>
    <mergeCell ref="C134:G134"/>
    <mergeCell ref="H134:I134"/>
    <mergeCell ref="H135:I135"/>
  </mergeCells>
  <pageMargins left="0.11811023622047245" right="0.11811023622047245" top="0.15748031496062992" bottom="0.15748031496062992" header="0.31496062992125984" footer="0.31496062992125984"/>
  <pageSetup scale="46" orientation="portrait" r:id="rId1"/>
  <rowBreaks count="1" manualBreakCount="1">
    <brk id="65" max="3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Y143"/>
  <sheetViews>
    <sheetView showGridLines="0" zoomScale="75" zoomScaleNormal="75" zoomScaleSheetLayoutView="55" workbookViewId="0"/>
  </sheetViews>
  <sheetFormatPr baseColWidth="10" defaultColWidth="11.44140625" defaultRowHeight="13.8"/>
  <cols>
    <col min="1" max="2" width="3.44140625" style="1" customWidth="1"/>
    <col min="3" max="3" width="5.109375" style="1" customWidth="1"/>
    <col min="4" max="4" width="14.6640625" style="1" customWidth="1"/>
    <col min="5" max="5" width="17.109375" style="2" customWidth="1"/>
    <col min="6" max="6" width="21.44140625" style="1" customWidth="1"/>
    <col min="7" max="7" width="85.44140625" style="1" customWidth="1"/>
    <col min="8" max="8" width="8.6640625" style="1" customWidth="1"/>
    <col min="9" max="9" width="26.5546875" style="1" customWidth="1"/>
    <col min="10" max="10" width="20.88671875" style="1" customWidth="1"/>
    <col min="11" max="11" width="33.5546875" style="1" customWidth="1"/>
    <col min="12" max="12" width="3.33203125" style="1" customWidth="1"/>
    <col min="13" max="13" width="20" style="1" customWidth="1"/>
    <col min="14" max="14" width="28.5546875" style="1" customWidth="1"/>
    <col min="15" max="16384" width="11.44140625" style="1"/>
  </cols>
  <sheetData>
    <row r="1" spans="2:12" ht="14.4" thickBot="1"/>
    <row r="2" spans="2:12" ht="15" thickTop="1" thickBot="1">
      <c r="B2" s="3"/>
      <c r="C2" s="4"/>
      <c r="D2" s="4"/>
      <c r="E2" s="5"/>
      <c r="F2" s="4"/>
      <c r="G2" s="4"/>
      <c r="H2" s="4"/>
      <c r="I2" s="4"/>
      <c r="J2" s="4"/>
      <c r="K2" s="4"/>
      <c r="L2" s="6"/>
    </row>
    <row r="3" spans="2:12">
      <c r="B3" s="7"/>
      <c r="C3" s="552" t="s">
        <v>609</v>
      </c>
      <c r="D3" s="553"/>
      <c r="E3" s="553"/>
      <c r="F3" s="553"/>
      <c r="G3" s="553"/>
      <c r="H3" s="553"/>
      <c r="I3" s="553"/>
      <c r="J3" s="553"/>
      <c r="K3" s="554"/>
      <c r="L3" s="8"/>
    </row>
    <row r="4" spans="2:12">
      <c r="B4" s="7"/>
      <c r="C4" s="555" t="s">
        <v>610</v>
      </c>
      <c r="D4" s="556"/>
      <c r="E4" s="556"/>
      <c r="F4" s="556"/>
      <c r="G4" s="556"/>
      <c r="H4" s="556"/>
      <c r="I4" s="556"/>
      <c r="J4" s="556"/>
      <c r="K4" s="557"/>
      <c r="L4" s="8"/>
    </row>
    <row r="5" spans="2:12">
      <c r="B5" s="7"/>
      <c r="C5" s="555" t="s">
        <v>26</v>
      </c>
      <c r="D5" s="556"/>
      <c r="E5" s="556"/>
      <c r="F5" s="556"/>
      <c r="G5" s="556"/>
      <c r="H5" s="556"/>
      <c r="I5" s="556"/>
      <c r="J5" s="556"/>
      <c r="K5" s="557"/>
      <c r="L5" s="8"/>
    </row>
    <row r="6" spans="2:12" ht="15" customHeight="1">
      <c r="B6" s="7"/>
      <c r="C6" s="558" t="s">
        <v>608</v>
      </c>
      <c r="D6" s="559"/>
      <c r="E6" s="559"/>
      <c r="F6" s="559"/>
      <c r="G6" s="559"/>
      <c r="H6" s="559"/>
      <c r="I6" s="559"/>
      <c r="J6" s="559"/>
      <c r="K6" s="560"/>
      <c r="L6" s="8"/>
    </row>
    <row r="7" spans="2:12" ht="15" customHeight="1">
      <c r="B7" s="7"/>
      <c r="C7" s="558"/>
      <c r="D7" s="559"/>
      <c r="E7" s="559"/>
      <c r="F7" s="559"/>
      <c r="G7" s="559"/>
      <c r="H7" s="559"/>
      <c r="I7" s="559"/>
      <c r="J7" s="559"/>
      <c r="K7" s="560"/>
      <c r="L7" s="8"/>
    </row>
    <row r="8" spans="2:12" ht="15" customHeight="1">
      <c r="B8" s="7"/>
      <c r="C8" s="558"/>
      <c r="D8" s="559"/>
      <c r="E8" s="559"/>
      <c r="F8" s="559"/>
      <c r="G8" s="559"/>
      <c r="H8" s="559"/>
      <c r="I8" s="559"/>
      <c r="J8" s="559"/>
      <c r="K8" s="560"/>
      <c r="L8" s="8"/>
    </row>
    <row r="9" spans="2:12" ht="15" customHeight="1">
      <c r="B9" s="7"/>
      <c r="C9" s="558"/>
      <c r="D9" s="559"/>
      <c r="E9" s="559"/>
      <c r="F9" s="559"/>
      <c r="G9" s="559"/>
      <c r="H9" s="559"/>
      <c r="I9" s="559"/>
      <c r="J9" s="559"/>
      <c r="K9" s="560"/>
      <c r="L9" s="8"/>
    </row>
    <row r="10" spans="2:12" ht="15" customHeight="1">
      <c r="B10" s="7"/>
      <c r="C10" s="558"/>
      <c r="D10" s="559"/>
      <c r="E10" s="559"/>
      <c r="F10" s="559"/>
      <c r="G10" s="559"/>
      <c r="H10" s="559"/>
      <c r="I10" s="559"/>
      <c r="J10" s="559"/>
      <c r="K10" s="560"/>
      <c r="L10" s="8"/>
    </row>
    <row r="11" spans="2:12" ht="15" customHeight="1">
      <c r="B11" s="7"/>
      <c r="C11" s="558"/>
      <c r="D11" s="559"/>
      <c r="E11" s="559"/>
      <c r="F11" s="559"/>
      <c r="G11" s="559"/>
      <c r="H11" s="559"/>
      <c r="I11" s="559"/>
      <c r="J11" s="559"/>
      <c r="K11" s="560"/>
      <c r="L11" s="8"/>
    </row>
    <row r="12" spans="2:12" ht="15" customHeight="1">
      <c r="B12" s="7"/>
      <c r="C12" s="558"/>
      <c r="D12" s="559"/>
      <c r="E12" s="559"/>
      <c r="F12" s="559"/>
      <c r="G12" s="559"/>
      <c r="H12" s="559"/>
      <c r="I12" s="559"/>
      <c r="J12" s="559"/>
      <c r="K12" s="560"/>
      <c r="L12" s="8"/>
    </row>
    <row r="13" spans="2:12" ht="31.5" customHeight="1">
      <c r="B13" s="7"/>
      <c r="C13" s="558"/>
      <c r="D13" s="559"/>
      <c r="E13" s="559"/>
      <c r="F13" s="559"/>
      <c r="G13" s="559"/>
      <c r="H13" s="559"/>
      <c r="I13" s="559"/>
      <c r="J13" s="559"/>
      <c r="K13" s="560"/>
      <c r="L13" s="8"/>
    </row>
    <row r="14" spans="2:12" ht="15.6">
      <c r="B14" s="7"/>
      <c r="C14" s="561" t="s">
        <v>631</v>
      </c>
      <c r="D14" s="562"/>
      <c r="E14" s="562"/>
      <c r="F14" s="562"/>
      <c r="G14" s="562"/>
      <c r="H14" s="562"/>
      <c r="I14" s="562"/>
      <c r="J14" s="562"/>
      <c r="K14" s="563"/>
      <c r="L14" s="8"/>
    </row>
    <row r="15" spans="2:12" ht="15.6">
      <c r="B15" s="7"/>
      <c r="C15" s="561" t="s">
        <v>28</v>
      </c>
      <c r="D15" s="562"/>
      <c r="E15" s="562"/>
      <c r="F15" s="562"/>
      <c r="G15" s="562"/>
      <c r="H15" s="562"/>
      <c r="I15" s="562"/>
      <c r="J15" s="562"/>
      <c r="K15" s="563"/>
      <c r="L15" s="8"/>
    </row>
    <row r="16" spans="2:12" ht="15" thickBot="1">
      <c r="B16" s="7"/>
      <c r="C16" s="9"/>
      <c r="D16" s="10"/>
      <c r="E16" s="10"/>
      <c r="F16" s="10"/>
      <c r="G16" s="10"/>
      <c r="H16" s="10"/>
      <c r="I16" s="10"/>
      <c r="J16" s="10"/>
      <c r="K16" s="11"/>
      <c r="L16" s="8"/>
    </row>
    <row r="17" spans="2:13" ht="27" customHeight="1" thickBot="1">
      <c r="B17" s="7"/>
      <c r="C17" s="568"/>
      <c r="D17" s="569"/>
      <c r="E17" s="569"/>
      <c r="F17" s="569"/>
      <c r="G17" s="569"/>
      <c r="H17" s="569"/>
      <c r="I17" s="569"/>
      <c r="J17" s="569"/>
      <c r="K17" s="570"/>
      <c r="L17" s="8"/>
    </row>
    <row r="18" spans="2:13" ht="30" customHeight="1">
      <c r="B18" s="7"/>
      <c r="C18" s="571" t="s">
        <v>29</v>
      </c>
      <c r="D18" s="543" t="s">
        <v>30</v>
      </c>
      <c r="E18" s="540" t="s">
        <v>31</v>
      </c>
      <c r="F18" s="540"/>
      <c r="G18" s="541" t="s">
        <v>243</v>
      </c>
      <c r="H18" s="543" t="s">
        <v>32</v>
      </c>
      <c r="I18" s="543" t="s">
        <v>33</v>
      </c>
      <c r="J18" s="545" t="s">
        <v>34</v>
      </c>
      <c r="K18" s="530" t="s">
        <v>35</v>
      </c>
      <c r="L18" s="8"/>
    </row>
    <row r="19" spans="2:13" ht="30" customHeight="1" thickBot="1">
      <c r="B19" s="7"/>
      <c r="C19" s="572"/>
      <c r="D19" s="544"/>
      <c r="E19" s="12" t="s">
        <v>36</v>
      </c>
      <c r="F19" s="12" t="s">
        <v>37</v>
      </c>
      <c r="G19" s="542"/>
      <c r="H19" s="544"/>
      <c r="I19" s="544"/>
      <c r="J19" s="546"/>
      <c r="K19" s="531"/>
      <c r="L19" s="8"/>
    </row>
    <row r="20" spans="2:13" ht="30" customHeight="1" thickBot="1">
      <c r="B20" s="7"/>
      <c r="C20" s="13" t="s">
        <v>38</v>
      </c>
      <c r="D20" s="14"/>
      <c r="E20" s="14"/>
      <c r="F20" s="14"/>
      <c r="G20" s="14"/>
      <c r="H20" s="14"/>
      <c r="I20" s="14"/>
      <c r="J20" s="14"/>
      <c r="K20" s="15"/>
      <c r="L20" s="8"/>
    </row>
    <row r="21" spans="2:13" s="23" customFormat="1" ht="30" customHeight="1">
      <c r="B21" s="16"/>
      <c r="C21" s="17">
        <v>1</v>
      </c>
      <c r="D21" s="18" t="s">
        <v>41</v>
      </c>
      <c r="E21" s="18" t="s">
        <v>39</v>
      </c>
      <c r="F21" s="24"/>
      <c r="G21" s="477" t="s">
        <v>42</v>
      </c>
      <c r="H21" s="25" t="s">
        <v>40</v>
      </c>
      <c r="I21" s="19">
        <v>7</v>
      </c>
      <c r="J21" s="20"/>
      <c r="K21" s="21"/>
      <c r="L21" s="22"/>
      <c r="M21" s="390"/>
    </row>
    <row r="22" spans="2:13" s="23" customFormat="1" ht="30" customHeight="1">
      <c r="B22" s="16"/>
      <c r="C22" s="17">
        <v>2</v>
      </c>
      <c r="D22" s="18" t="s">
        <v>43</v>
      </c>
      <c r="E22" s="18" t="s">
        <v>44</v>
      </c>
      <c r="F22" s="24"/>
      <c r="G22" s="477" t="s">
        <v>45</v>
      </c>
      <c r="H22" s="25" t="s">
        <v>46</v>
      </c>
      <c r="I22" s="19">
        <v>5</v>
      </c>
      <c r="J22" s="20"/>
      <c r="K22" s="21"/>
      <c r="L22" s="22"/>
      <c r="M22" s="390"/>
    </row>
    <row r="23" spans="2:13" s="23" customFormat="1" ht="30" customHeight="1">
      <c r="B23" s="16"/>
      <c r="C23" s="17">
        <v>3</v>
      </c>
      <c r="D23" s="18" t="s">
        <v>49</v>
      </c>
      <c r="E23" s="18" t="s">
        <v>44</v>
      </c>
      <c r="F23" s="18"/>
      <c r="G23" s="477" t="s">
        <v>50</v>
      </c>
      <c r="H23" s="18" t="s">
        <v>48</v>
      </c>
      <c r="I23" s="19">
        <v>240</v>
      </c>
      <c r="J23" s="20"/>
      <c r="K23" s="21"/>
      <c r="L23" s="22"/>
      <c r="M23" s="390"/>
    </row>
    <row r="24" spans="2:13" s="23" customFormat="1" ht="30" customHeight="1">
      <c r="B24" s="16"/>
      <c r="C24" s="17">
        <v>4</v>
      </c>
      <c r="D24" s="18" t="s">
        <v>52</v>
      </c>
      <c r="E24" s="18" t="s">
        <v>53</v>
      </c>
      <c r="F24" s="24"/>
      <c r="G24" s="477" t="s">
        <v>54</v>
      </c>
      <c r="H24" s="25" t="s">
        <v>46</v>
      </c>
      <c r="I24" s="19">
        <v>9510</v>
      </c>
      <c r="J24" s="20"/>
      <c r="K24" s="21"/>
      <c r="L24" s="22"/>
      <c r="M24" s="390"/>
    </row>
    <row r="25" spans="2:13" s="23" customFormat="1" ht="30" customHeight="1">
      <c r="B25" s="16"/>
      <c r="C25" s="17">
        <v>5</v>
      </c>
      <c r="D25" s="18" t="s">
        <v>55</v>
      </c>
      <c r="E25" s="18" t="s">
        <v>53</v>
      </c>
      <c r="F25" s="24"/>
      <c r="G25" s="477" t="s">
        <v>56</v>
      </c>
      <c r="H25" s="25" t="s">
        <v>46</v>
      </c>
      <c r="I25" s="19">
        <v>16127</v>
      </c>
      <c r="J25" s="20"/>
      <c r="K25" s="21"/>
      <c r="L25" s="22"/>
      <c r="M25" s="390"/>
    </row>
    <row r="26" spans="2:13" s="23" customFormat="1" ht="30" customHeight="1">
      <c r="B26" s="16"/>
      <c r="C26" s="17">
        <v>6</v>
      </c>
      <c r="D26" s="18" t="s">
        <v>57</v>
      </c>
      <c r="E26" s="18" t="s">
        <v>58</v>
      </c>
      <c r="F26" s="24"/>
      <c r="G26" s="477" t="s">
        <v>59</v>
      </c>
      <c r="H26" s="25" t="s">
        <v>46</v>
      </c>
      <c r="I26" s="19">
        <v>6700</v>
      </c>
      <c r="J26" s="20"/>
      <c r="K26" s="21"/>
      <c r="L26" s="22"/>
      <c r="M26" s="390"/>
    </row>
    <row r="27" spans="2:13" s="23" customFormat="1" ht="30" customHeight="1">
      <c r="B27" s="16"/>
      <c r="C27" s="17">
        <v>7</v>
      </c>
      <c r="D27" s="18" t="s">
        <v>485</v>
      </c>
      <c r="E27" s="18" t="s">
        <v>485</v>
      </c>
      <c r="F27" s="18"/>
      <c r="G27" s="477" t="s">
        <v>486</v>
      </c>
      <c r="H27" s="25" t="s">
        <v>46</v>
      </c>
      <c r="I27" s="19">
        <v>1183</v>
      </c>
      <c r="J27" s="20"/>
      <c r="K27" s="21"/>
      <c r="L27" s="22"/>
      <c r="M27" s="390"/>
    </row>
    <row r="28" spans="2:13" s="23" customFormat="1" ht="30" customHeight="1">
      <c r="B28" s="16"/>
      <c r="C28" s="17">
        <v>8</v>
      </c>
      <c r="D28" s="18" t="s">
        <v>61</v>
      </c>
      <c r="E28" s="18"/>
      <c r="F28" s="18" t="s">
        <v>61</v>
      </c>
      <c r="G28" s="477" t="s">
        <v>60</v>
      </c>
      <c r="H28" s="25" t="s">
        <v>46</v>
      </c>
      <c r="I28" s="19">
        <v>5136</v>
      </c>
      <c r="J28" s="20"/>
      <c r="K28" s="21"/>
      <c r="L28" s="22"/>
      <c r="M28" s="390"/>
    </row>
    <row r="29" spans="2:13" s="384" customFormat="1" ht="30" customHeight="1">
      <c r="B29" s="385"/>
      <c r="C29" s="17">
        <v>9</v>
      </c>
      <c r="D29" s="386" t="s">
        <v>500</v>
      </c>
      <c r="E29" s="387"/>
      <c r="F29" s="387" t="s">
        <v>501</v>
      </c>
      <c r="G29" s="477" t="s">
        <v>564</v>
      </c>
      <c r="H29" s="388" t="s">
        <v>46</v>
      </c>
      <c r="I29" s="19">
        <v>5136</v>
      </c>
      <c r="J29" s="20"/>
      <c r="K29" s="21"/>
      <c r="L29" s="389"/>
      <c r="M29" s="390"/>
    </row>
    <row r="30" spans="2:13" s="23" customFormat="1" ht="30" customHeight="1">
      <c r="B30" s="16"/>
      <c r="C30" s="17">
        <v>10</v>
      </c>
      <c r="D30" s="18" t="s">
        <v>62</v>
      </c>
      <c r="E30" s="18" t="s">
        <v>63</v>
      </c>
      <c r="F30" s="18"/>
      <c r="G30" s="477" t="s">
        <v>64</v>
      </c>
      <c r="H30" s="18" t="s">
        <v>47</v>
      </c>
      <c r="I30" s="19">
        <v>2000</v>
      </c>
      <c r="J30" s="20"/>
      <c r="K30" s="21"/>
      <c r="L30" s="22"/>
      <c r="M30" s="390"/>
    </row>
    <row r="31" spans="2:13" s="23" customFormat="1" ht="30" customHeight="1" thickBot="1">
      <c r="B31" s="16"/>
      <c r="C31" s="26" t="s">
        <v>65</v>
      </c>
      <c r="D31" s="27"/>
      <c r="E31" s="27"/>
      <c r="F31" s="27"/>
      <c r="G31" s="478"/>
      <c r="H31" s="28"/>
      <c r="I31" s="19"/>
      <c r="J31" s="29"/>
      <c r="K31" s="30"/>
      <c r="L31" s="22"/>
      <c r="M31" s="390"/>
    </row>
    <row r="32" spans="2:13" s="23" customFormat="1" ht="30" customHeight="1" thickBot="1">
      <c r="B32" s="16"/>
      <c r="C32" s="13" t="s">
        <v>66</v>
      </c>
      <c r="D32" s="14"/>
      <c r="E32" s="14"/>
      <c r="F32" s="14"/>
      <c r="G32" s="479"/>
      <c r="H32" s="14"/>
      <c r="I32" s="14"/>
      <c r="J32" s="14"/>
      <c r="K32" s="15"/>
      <c r="L32" s="22"/>
      <c r="M32" s="390"/>
    </row>
    <row r="33" spans="2:14" s="23" customFormat="1" ht="30" customHeight="1">
      <c r="B33" s="16"/>
      <c r="C33" s="32">
        <v>11</v>
      </c>
      <c r="D33" s="36" t="s">
        <v>504</v>
      </c>
      <c r="E33" s="36"/>
      <c r="F33" s="36" t="s">
        <v>504</v>
      </c>
      <c r="G33" s="477" t="s">
        <v>579</v>
      </c>
      <c r="H33" s="37" t="s">
        <v>46</v>
      </c>
      <c r="I33" s="19">
        <v>2870</v>
      </c>
      <c r="J33" s="34"/>
      <c r="K33" s="35"/>
      <c r="L33" s="22"/>
      <c r="M33" s="390"/>
    </row>
    <row r="34" spans="2:14" s="23" customFormat="1" ht="30" customHeight="1">
      <c r="B34" s="16"/>
      <c r="C34" s="32">
        <v>12</v>
      </c>
      <c r="D34" s="36" t="s">
        <v>505</v>
      </c>
      <c r="E34" s="36"/>
      <c r="F34" s="36" t="s">
        <v>505</v>
      </c>
      <c r="G34" s="477" t="s">
        <v>580</v>
      </c>
      <c r="H34" s="37" t="s">
        <v>46</v>
      </c>
      <c r="I34" s="19">
        <v>91</v>
      </c>
      <c r="J34" s="34"/>
      <c r="K34" s="35"/>
      <c r="L34" s="22"/>
      <c r="M34" s="390"/>
    </row>
    <row r="35" spans="2:14" s="23" customFormat="1" ht="30" customHeight="1">
      <c r="B35" s="16"/>
      <c r="C35" s="32">
        <v>13</v>
      </c>
      <c r="D35" s="18" t="s">
        <v>506</v>
      </c>
      <c r="E35" s="18"/>
      <c r="F35" s="18" t="s">
        <v>506</v>
      </c>
      <c r="G35" s="477" t="s">
        <v>581</v>
      </c>
      <c r="H35" s="18" t="s">
        <v>46</v>
      </c>
      <c r="I35" s="19">
        <v>2142</v>
      </c>
      <c r="J35" s="20"/>
      <c r="K35" s="35"/>
      <c r="L35" s="22"/>
      <c r="M35" s="390"/>
    </row>
    <row r="36" spans="2:14" s="23" customFormat="1" ht="30" customHeight="1">
      <c r="B36" s="16"/>
      <c r="C36" s="32">
        <v>14</v>
      </c>
      <c r="D36" s="18" t="s">
        <v>507</v>
      </c>
      <c r="E36" s="18"/>
      <c r="F36" s="18" t="s">
        <v>507</v>
      </c>
      <c r="G36" s="477" t="s">
        <v>582</v>
      </c>
      <c r="H36" s="18" t="s">
        <v>46</v>
      </c>
      <c r="I36" s="19">
        <v>61</v>
      </c>
      <c r="J36" s="20"/>
      <c r="K36" s="35"/>
      <c r="L36" s="22"/>
      <c r="M36" s="390"/>
    </row>
    <row r="37" spans="2:14" s="23" customFormat="1" ht="30" customHeight="1" thickBot="1">
      <c r="B37" s="16"/>
      <c r="C37" s="26" t="s">
        <v>65</v>
      </c>
      <c r="D37" s="27"/>
      <c r="E37" s="27"/>
      <c r="F37" s="27"/>
      <c r="G37" s="478"/>
      <c r="H37" s="27"/>
      <c r="I37" s="19"/>
      <c r="J37" s="29"/>
      <c r="K37" s="30"/>
      <c r="L37" s="22"/>
      <c r="M37" s="390"/>
    </row>
    <row r="38" spans="2:14" s="23" customFormat="1" ht="30" customHeight="1" thickBot="1">
      <c r="B38" s="16"/>
      <c r="C38" s="13" t="s">
        <v>67</v>
      </c>
      <c r="D38" s="14"/>
      <c r="E38" s="14"/>
      <c r="F38" s="14"/>
      <c r="G38" s="479"/>
      <c r="H38" s="14"/>
      <c r="I38" s="14"/>
      <c r="J38" s="14"/>
      <c r="K38" s="15"/>
      <c r="L38" s="22"/>
      <c r="M38" s="390"/>
    </row>
    <row r="39" spans="2:14" s="23" customFormat="1" ht="30" customHeight="1">
      <c r="B39" s="16"/>
      <c r="C39" s="32">
        <v>15</v>
      </c>
      <c r="D39" s="18" t="s">
        <v>68</v>
      </c>
      <c r="E39" s="18" t="s">
        <v>69</v>
      </c>
      <c r="F39" s="18"/>
      <c r="G39" s="477" t="s">
        <v>70</v>
      </c>
      <c r="H39" s="18" t="s">
        <v>47</v>
      </c>
      <c r="I39" s="19">
        <v>107400</v>
      </c>
      <c r="J39" s="20"/>
      <c r="K39" s="21"/>
      <c r="L39" s="22"/>
      <c r="M39" s="390"/>
    </row>
    <row r="40" spans="2:14" s="23" customFormat="1" ht="30" customHeight="1">
      <c r="B40" s="16"/>
      <c r="C40" s="32">
        <v>16</v>
      </c>
      <c r="D40" s="18" t="s">
        <v>71</v>
      </c>
      <c r="E40" s="18" t="s">
        <v>72</v>
      </c>
      <c r="F40" s="18"/>
      <c r="G40" s="477" t="s">
        <v>73</v>
      </c>
      <c r="H40" s="18" t="s">
        <v>47</v>
      </c>
      <c r="I40" s="19">
        <v>2270</v>
      </c>
      <c r="J40" s="20"/>
      <c r="K40" s="21"/>
      <c r="L40" s="22"/>
      <c r="M40" s="390"/>
    </row>
    <row r="41" spans="2:14" s="23" customFormat="1" ht="30" customHeight="1">
      <c r="B41" s="16"/>
      <c r="C41" s="32">
        <v>17</v>
      </c>
      <c r="D41" s="18" t="s">
        <v>508</v>
      </c>
      <c r="E41" s="18"/>
      <c r="F41" s="18" t="s">
        <v>508</v>
      </c>
      <c r="G41" s="477" t="s">
        <v>583</v>
      </c>
      <c r="H41" s="18" t="s">
        <v>46</v>
      </c>
      <c r="I41" s="19">
        <v>904</v>
      </c>
      <c r="J41" s="20"/>
      <c r="K41" s="21"/>
      <c r="L41" s="22"/>
      <c r="M41" s="390"/>
    </row>
    <row r="42" spans="2:14" s="23" customFormat="1" ht="30" customHeight="1">
      <c r="B42" s="16"/>
      <c r="C42" s="32">
        <v>18</v>
      </c>
      <c r="D42" s="18" t="s">
        <v>74</v>
      </c>
      <c r="E42" s="18"/>
      <c r="F42" s="18" t="s">
        <v>74</v>
      </c>
      <c r="G42" s="477" t="s">
        <v>584</v>
      </c>
      <c r="H42" s="18" t="s">
        <v>46</v>
      </c>
      <c r="I42" s="19">
        <v>6201</v>
      </c>
      <c r="J42" s="20"/>
      <c r="K42" s="21"/>
      <c r="L42" s="22"/>
      <c r="M42" s="390"/>
    </row>
    <row r="43" spans="2:14" s="23" customFormat="1" ht="30" customHeight="1">
      <c r="B43" s="16"/>
      <c r="C43" s="32">
        <v>19</v>
      </c>
      <c r="D43" s="18" t="s">
        <v>509</v>
      </c>
      <c r="E43" s="18"/>
      <c r="F43" s="18" t="s">
        <v>509</v>
      </c>
      <c r="G43" s="477" t="s">
        <v>585</v>
      </c>
      <c r="H43" s="18" t="s">
        <v>46</v>
      </c>
      <c r="I43" s="19">
        <v>571</v>
      </c>
      <c r="J43" s="20"/>
      <c r="K43" s="21"/>
      <c r="L43" s="22"/>
      <c r="M43" s="390"/>
    </row>
    <row r="44" spans="2:14" s="23" customFormat="1" ht="30" customHeight="1">
      <c r="B44" s="16"/>
      <c r="C44" s="32">
        <v>20</v>
      </c>
      <c r="D44" s="18" t="s">
        <v>75</v>
      </c>
      <c r="E44" s="18"/>
      <c r="F44" s="18" t="s">
        <v>75</v>
      </c>
      <c r="G44" s="477" t="s">
        <v>586</v>
      </c>
      <c r="H44" s="18" t="s">
        <v>46</v>
      </c>
      <c r="I44" s="19">
        <v>90</v>
      </c>
      <c r="J44" s="20"/>
      <c r="K44" s="21"/>
      <c r="L44" s="22"/>
      <c r="M44" s="390"/>
    </row>
    <row r="45" spans="2:14" s="23" customFormat="1" ht="30" customHeight="1">
      <c r="B45" s="16"/>
      <c r="C45" s="32">
        <v>21</v>
      </c>
      <c r="D45" s="18" t="s">
        <v>76</v>
      </c>
      <c r="E45" s="18"/>
      <c r="F45" s="18" t="s">
        <v>76</v>
      </c>
      <c r="G45" s="477" t="s">
        <v>77</v>
      </c>
      <c r="H45" s="18" t="s">
        <v>46</v>
      </c>
      <c r="I45" s="19">
        <v>6964</v>
      </c>
      <c r="J45" s="20"/>
      <c r="K45" s="21"/>
      <c r="L45" s="22"/>
      <c r="M45" s="390"/>
    </row>
    <row r="46" spans="2:14" s="23" customFormat="1" ht="38.25" customHeight="1">
      <c r="B46" s="16"/>
      <c r="C46" s="32">
        <v>22</v>
      </c>
      <c r="D46" s="18" t="s">
        <v>78</v>
      </c>
      <c r="E46" s="18" t="s">
        <v>79</v>
      </c>
      <c r="F46" s="18"/>
      <c r="G46" s="477" t="s">
        <v>80</v>
      </c>
      <c r="H46" s="25" t="s">
        <v>46</v>
      </c>
      <c r="I46" s="19">
        <v>321</v>
      </c>
      <c r="J46" s="20"/>
      <c r="K46" s="21"/>
      <c r="L46" s="22"/>
      <c r="M46" s="390"/>
    </row>
    <row r="47" spans="2:14" s="23" customFormat="1" ht="30" customHeight="1" thickBot="1">
      <c r="B47" s="16"/>
      <c r="C47" s="26" t="s">
        <v>65</v>
      </c>
      <c r="D47" s="39"/>
      <c r="E47" s="40"/>
      <c r="F47" s="39"/>
      <c r="G47" s="480"/>
      <c r="H47" s="39"/>
      <c r="I47" s="19"/>
      <c r="J47" s="39"/>
      <c r="K47" s="30"/>
      <c r="L47" s="22"/>
      <c r="M47" s="390"/>
      <c r="N47" s="390"/>
    </row>
    <row r="48" spans="2:14" s="23" customFormat="1" ht="30" customHeight="1" thickBot="1">
      <c r="B48" s="16"/>
      <c r="C48" s="13" t="s">
        <v>82</v>
      </c>
      <c r="D48" s="14"/>
      <c r="E48" s="14"/>
      <c r="F48" s="14"/>
      <c r="G48" s="479"/>
      <c r="H48" s="14"/>
      <c r="I48" s="14"/>
      <c r="J48" s="14"/>
      <c r="K48" s="15"/>
      <c r="L48" s="22"/>
      <c r="M48" s="390"/>
    </row>
    <row r="49" spans="2:13" s="23" customFormat="1" ht="30" customHeight="1">
      <c r="B49" s="16"/>
      <c r="C49" s="31">
        <v>23</v>
      </c>
      <c r="D49" s="18" t="s">
        <v>83</v>
      </c>
      <c r="E49" s="18" t="s">
        <v>84</v>
      </c>
      <c r="F49" s="18"/>
      <c r="G49" s="477" t="s">
        <v>85</v>
      </c>
      <c r="H49" s="18" t="s">
        <v>46</v>
      </c>
      <c r="I49" s="19">
        <v>584</v>
      </c>
      <c r="J49" s="20"/>
      <c r="K49" s="21"/>
      <c r="L49" s="22"/>
      <c r="M49" s="390"/>
    </row>
    <row r="50" spans="2:13" s="23" customFormat="1" ht="30" customHeight="1">
      <c r="B50" s="16"/>
      <c r="C50" s="32">
        <v>24</v>
      </c>
      <c r="D50" s="18" t="s">
        <v>86</v>
      </c>
      <c r="E50" s="18" t="s">
        <v>84</v>
      </c>
      <c r="F50" s="18"/>
      <c r="G50" s="477" t="s">
        <v>87</v>
      </c>
      <c r="H50" s="18" t="s">
        <v>46</v>
      </c>
      <c r="I50" s="19">
        <v>1239</v>
      </c>
      <c r="J50" s="20"/>
      <c r="K50" s="21"/>
      <c r="L50" s="22"/>
      <c r="M50" s="390"/>
    </row>
    <row r="51" spans="2:13" s="23" customFormat="1" ht="30" customHeight="1">
      <c r="B51" s="16"/>
      <c r="C51" s="32">
        <v>25</v>
      </c>
      <c r="D51" s="18" t="s">
        <v>88</v>
      </c>
      <c r="E51" s="18" t="s">
        <v>84</v>
      </c>
      <c r="F51" s="18"/>
      <c r="G51" s="477" t="s">
        <v>89</v>
      </c>
      <c r="H51" s="18" t="s">
        <v>46</v>
      </c>
      <c r="I51" s="19">
        <v>637</v>
      </c>
      <c r="J51" s="20"/>
      <c r="K51" s="21"/>
      <c r="L51" s="22"/>
      <c r="M51" s="390"/>
    </row>
    <row r="52" spans="2:13" s="23" customFormat="1" ht="30" customHeight="1">
      <c r="B52" s="16"/>
      <c r="C52" s="32">
        <v>26</v>
      </c>
      <c r="D52" s="18" t="s">
        <v>90</v>
      </c>
      <c r="E52" s="18" t="s">
        <v>91</v>
      </c>
      <c r="F52" s="18"/>
      <c r="G52" s="477" t="s">
        <v>92</v>
      </c>
      <c r="H52" s="25" t="s">
        <v>46</v>
      </c>
      <c r="I52" s="19">
        <v>804</v>
      </c>
      <c r="J52" s="20"/>
      <c r="K52" s="21"/>
      <c r="L52" s="22"/>
      <c r="M52" s="390"/>
    </row>
    <row r="53" spans="2:13" s="23" customFormat="1" ht="30" customHeight="1">
      <c r="B53" s="16"/>
      <c r="C53" s="32">
        <v>27</v>
      </c>
      <c r="D53" s="38" t="s">
        <v>93</v>
      </c>
      <c r="E53" s="38" t="s">
        <v>91</v>
      </c>
      <c r="F53" s="18"/>
      <c r="G53" s="477" t="s">
        <v>94</v>
      </c>
      <c r="H53" s="41" t="s">
        <v>46</v>
      </c>
      <c r="I53" s="19">
        <v>50</v>
      </c>
      <c r="J53" s="20"/>
      <c r="K53" s="21"/>
      <c r="L53" s="22"/>
      <c r="M53" s="390"/>
    </row>
    <row r="54" spans="2:13" s="23" customFormat="1" ht="30" customHeight="1">
      <c r="B54" s="16"/>
      <c r="C54" s="32">
        <v>28</v>
      </c>
      <c r="D54" s="38" t="s">
        <v>95</v>
      </c>
      <c r="E54" s="38" t="s">
        <v>91</v>
      </c>
      <c r="F54" s="18"/>
      <c r="G54" s="477" t="s">
        <v>96</v>
      </c>
      <c r="H54" s="41" t="s">
        <v>46</v>
      </c>
      <c r="I54" s="19">
        <v>50</v>
      </c>
      <c r="J54" s="20"/>
      <c r="K54" s="21"/>
      <c r="L54" s="22"/>
      <c r="M54" s="390"/>
    </row>
    <row r="55" spans="2:13" s="23" customFormat="1" ht="30" customHeight="1">
      <c r="B55" s="16"/>
      <c r="C55" s="32">
        <v>29</v>
      </c>
      <c r="D55" s="42" t="s">
        <v>572</v>
      </c>
      <c r="E55" s="42"/>
      <c r="F55" s="42" t="s">
        <v>572</v>
      </c>
      <c r="G55" s="477" t="s">
        <v>574</v>
      </c>
      <c r="H55" s="25" t="s">
        <v>48</v>
      </c>
      <c r="I55" s="19">
        <v>40</v>
      </c>
      <c r="J55" s="20"/>
      <c r="K55" s="21"/>
      <c r="L55" s="22"/>
      <c r="M55" s="390"/>
    </row>
    <row r="56" spans="2:13" s="23" customFormat="1" ht="30" customHeight="1">
      <c r="B56" s="16"/>
      <c r="C56" s="32">
        <v>30</v>
      </c>
      <c r="D56" s="42" t="s">
        <v>573</v>
      </c>
      <c r="E56" s="42"/>
      <c r="F56" s="42" t="s">
        <v>573</v>
      </c>
      <c r="G56" s="477" t="s">
        <v>575</v>
      </c>
      <c r="H56" s="25" t="s">
        <v>48</v>
      </c>
      <c r="I56" s="19">
        <v>192</v>
      </c>
      <c r="J56" s="20"/>
      <c r="K56" s="21"/>
      <c r="L56" s="22"/>
      <c r="M56" s="390"/>
    </row>
    <row r="57" spans="2:13" s="23" customFormat="1" ht="30" customHeight="1">
      <c r="B57" s="16"/>
      <c r="C57" s="32">
        <v>31</v>
      </c>
      <c r="D57" s="38" t="s">
        <v>97</v>
      </c>
      <c r="E57" s="38" t="s">
        <v>98</v>
      </c>
      <c r="F57" s="38"/>
      <c r="G57" s="477" t="s">
        <v>566</v>
      </c>
      <c r="H57" s="25" t="s">
        <v>48</v>
      </c>
      <c r="I57" s="19">
        <v>2880</v>
      </c>
      <c r="J57" s="20"/>
      <c r="K57" s="21"/>
      <c r="L57" s="22"/>
      <c r="M57" s="390"/>
    </row>
    <row r="58" spans="2:13" s="23" customFormat="1" ht="30" customHeight="1">
      <c r="B58" s="16"/>
      <c r="C58" s="32">
        <v>32</v>
      </c>
      <c r="D58" s="18" t="s">
        <v>100</v>
      </c>
      <c r="E58" s="18"/>
      <c r="F58" s="18" t="s">
        <v>100</v>
      </c>
      <c r="G58" s="477" t="s">
        <v>576</v>
      </c>
      <c r="H58" s="18" t="s">
        <v>46</v>
      </c>
      <c r="I58" s="19">
        <v>133</v>
      </c>
      <c r="J58" s="20"/>
      <c r="K58" s="21"/>
      <c r="L58" s="22"/>
      <c r="M58" s="390"/>
    </row>
    <row r="59" spans="2:13" s="23" customFormat="1" ht="30" customHeight="1">
      <c r="B59" s="16"/>
      <c r="C59" s="32">
        <v>33</v>
      </c>
      <c r="D59" s="18" t="s">
        <v>101</v>
      </c>
      <c r="E59" s="18" t="s">
        <v>99</v>
      </c>
      <c r="F59" s="18"/>
      <c r="G59" s="477" t="s">
        <v>102</v>
      </c>
      <c r="H59" s="18" t="s">
        <v>46</v>
      </c>
      <c r="I59" s="19">
        <v>135</v>
      </c>
      <c r="J59" s="20"/>
      <c r="K59" s="21"/>
      <c r="L59" s="22"/>
      <c r="M59" s="390"/>
    </row>
    <row r="60" spans="2:13" s="23" customFormat="1" ht="30" customHeight="1">
      <c r="B60" s="16"/>
      <c r="C60" s="32">
        <v>34</v>
      </c>
      <c r="D60" s="18" t="s">
        <v>103</v>
      </c>
      <c r="E60" s="18"/>
      <c r="F60" s="18" t="s">
        <v>103</v>
      </c>
      <c r="G60" s="477" t="s">
        <v>578</v>
      </c>
      <c r="H60" s="25" t="s">
        <v>46</v>
      </c>
      <c r="I60" s="19">
        <v>874</v>
      </c>
      <c r="J60" s="20"/>
      <c r="K60" s="21"/>
      <c r="L60" s="22"/>
      <c r="M60" s="390"/>
    </row>
    <row r="61" spans="2:13" s="23" customFormat="1" ht="30" customHeight="1">
      <c r="B61" s="16"/>
      <c r="C61" s="32">
        <v>35</v>
      </c>
      <c r="D61" s="18" t="s">
        <v>104</v>
      </c>
      <c r="E61" s="18"/>
      <c r="F61" s="18" t="s">
        <v>104</v>
      </c>
      <c r="G61" s="477" t="s">
        <v>567</v>
      </c>
      <c r="H61" s="25" t="s">
        <v>46</v>
      </c>
      <c r="I61" s="19">
        <v>487</v>
      </c>
      <c r="J61" s="20"/>
      <c r="K61" s="21"/>
      <c r="L61" s="22"/>
      <c r="M61" s="390"/>
    </row>
    <row r="62" spans="2:13" s="23" customFormat="1" ht="30" customHeight="1">
      <c r="B62" s="16"/>
      <c r="C62" s="32">
        <v>36</v>
      </c>
      <c r="D62" s="18" t="s">
        <v>105</v>
      </c>
      <c r="E62" s="18" t="s">
        <v>99</v>
      </c>
      <c r="F62" s="18"/>
      <c r="G62" s="477" t="s">
        <v>106</v>
      </c>
      <c r="H62" s="18" t="s">
        <v>46</v>
      </c>
      <c r="I62" s="19">
        <v>347</v>
      </c>
      <c r="J62" s="20"/>
      <c r="K62" s="21"/>
      <c r="L62" s="22"/>
      <c r="M62" s="390"/>
    </row>
    <row r="63" spans="2:13" s="23" customFormat="1" ht="30" customHeight="1">
      <c r="B63" s="16"/>
      <c r="C63" s="32">
        <v>37</v>
      </c>
      <c r="D63" s="18" t="s">
        <v>107</v>
      </c>
      <c r="E63" s="18" t="s">
        <v>99</v>
      </c>
      <c r="F63" s="18"/>
      <c r="G63" s="477" t="s">
        <v>108</v>
      </c>
      <c r="H63" s="18" t="s">
        <v>46</v>
      </c>
      <c r="I63" s="19">
        <v>274</v>
      </c>
      <c r="J63" s="20"/>
      <c r="K63" s="21"/>
      <c r="L63" s="22"/>
      <c r="M63" s="390"/>
    </row>
    <row r="64" spans="2:13" s="23" customFormat="1" ht="30" customHeight="1">
      <c r="B64" s="16"/>
      <c r="C64" s="32">
        <v>38</v>
      </c>
      <c r="D64" s="18" t="s">
        <v>109</v>
      </c>
      <c r="E64" s="18" t="s">
        <v>99</v>
      </c>
      <c r="F64" s="18"/>
      <c r="G64" s="477" t="s">
        <v>110</v>
      </c>
      <c r="H64" s="18" t="s">
        <v>46</v>
      </c>
      <c r="I64" s="19">
        <v>80</v>
      </c>
      <c r="J64" s="20"/>
      <c r="K64" s="21"/>
      <c r="L64" s="22"/>
      <c r="M64" s="390"/>
    </row>
    <row r="65" spans="2:13" s="23" customFormat="1" ht="30" customHeight="1">
      <c r="B65" s="16"/>
      <c r="C65" s="32">
        <v>39</v>
      </c>
      <c r="D65" s="18" t="s">
        <v>111</v>
      </c>
      <c r="E65" s="18" t="s">
        <v>112</v>
      </c>
      <c r="F65" s="18" t="s">
        <v>111</v>
      </c>
      <c r="G65" s="477" t="s">
        <v>113</v>
      </c>
      <c r="H65" s="25" t="s">
        <v>48</v>
      </c>
      <c r="I65" s="19">
        <v>280</v>
      </c>
      <c r="J65" s="20"/>
      <c r="K65" s="21"/>
      <c r="L65" s="22"/>
      <c r="M65" s="390"/>
    </row>
    <row r="66" spans="2:13" s="23" customFormat="1" ht="30" customHeight="1">
      <c r="B66" s="16"/>
      <c r="C66" s="32">
        <v>40</v>
      </c>
      <c r="D66" s="18" t="s">
        <v>114</v>
      </c>
      <c r="E66" s="18" t="s">
        <v>115</v>
      </c>
      <c r="F66" s="18"/>
      <c r="G66" s="477" t="s">
        <v>116</v>
      </c>
      <c r="H66" s="18" t="s">
        <v>81</v>
      </c>
      <c r="I66" s="19">
        <v>303243</v>
      </c>
      <c r="J66" s="20"/>
      <c r="K66" s="21"/>
      <c r="L66" s="22"/>
      <c r="M66" s="390"/>
    </row>
    <row r="67" spans="2:13" s="23" customFormat="1" ht="30" customHeight="1">
      <c r="B67" s="16"/>
      <c r="C67" s="32">
        <v>41</v>
      </c>
      <c r="D67" s="18" t="s">
        <v>118</v>
      </c>
      <c r="E67" s="18" t="s">
        <v>119</v>
      </c>
      <c r="F67" s="43"/>
      <c r="G67" s="477" t="s">
        <v>120</v>
      </c>
      <c r="H67" s="18" t="s">
        <v>121</v>
      </c>
      <c r="I67" s="19">
        <v>27267</v>
      </c>
      <c r="J67" s="20"/>
      <c r="K67" s="21"/>
      <c r="L67" s="22"/>
      <c r="M67" s="390"/>
    </row>
    <row r="68" spans="2:13" s="23" customFormat="1" ht="30" customHeight="1">
      <c r="B68" s="16"/>
      <c r="C68" s="32">
        <v>42</v>
      </c>
      <c r="D68" s="18">
        <v>642.1</v>
      </c>
      <c r="E68" s="18" t="s">
        <v>593</v>
      </c>
      <c r="F68" s="18"/>
      <c r="G68" s="477" t="s">
        <v>122</v>
      </c>
      <c r="H68" s="18" t="s">
        <v>51</v>
      </c>
      <c r="I68" s="19">
        <v>16</v>
      </c>
      <c r="J68" s="20"/>
      <c r="K68" s="21"/>
      <c r="L68" s="22"/>
      <c r="M68" s="390"/>
    </row>
    <row r="69" spans="2:13" s="23" customFormat="1" ht="30" customHeight="1">
      <c r="B69" s="16"/>
      <c r="C69" s="32">
        <v>43</v>
      </c>
      <c r="D69" s="18" t="s">
        <v>123</v>
      </c>
      <c r="E69" s="18"/>
      <c r="F69" s="18" t="s">
        <v>123</v>
      </c>
      <c r="G69" s="477" t="s">
        <v>532</v>
      </c>
      <c r="H69" s="44" t="s">
        <v>48</v>
      </c>
      <c r="I69" s="19">
        <v>24</v>
      </c>
      <c r="J69" s="20"/>
      <c r="K69" s="21"/>
      <c r="L69" s="22"/>
      <c r="M69" s="390"/>
    </row>
    <row r="70" spans="2:13" s="23" customFormat="1" ht="30" customHeight="1">
      <c r="B70" s="16"/>
      <c r="C70" s="32">
        <v>44</v>
      </c>
      <c r="D70" s="38" t="s">
        <v>124</v>
      </c>
      <c r="E70" s="18"/>
      <c r="F70" s="38" t="s">
        <v>124</v>
      </c>
      <c r="G70" s="477" t="s">
        <v>531</v>
      </c>
      <c r="H70" s="44" t="s">
        <v>48</v>
      </c>
      <c r="I70" s="19">
        <v>24</v>
      </c>
      <c r="J70" s="20"/>
      <c r="K70" s="21"/>
      <c r="L70" s="22"/>
      <c r="M70" s="390"/>
    </row>
    <row r="71" spans="2:13" s="23" customFormat="1" ht="30" customHeight="1">
      <c r="B71" s="16"/>
      <c r="C71" s="32">
        <v>45</v>
      </c>
      <c r="D71" s="18" t="s">
        <v>126</v>
      </c>
      <c r="E71" s="18" t="s">
        <v>127</v>
      </c>
      <c r="F71" s="18"/>
      <c r="G71" s="477" t="s">
        <v>510</v>
      </c>
      <c r="H71" s="18" t="s">
        <v>81</v>
      </c>
      <c r="I71" s="19">
        <v>458145</v>
      </c>
      <c r="J71" s="20"/>
      <c r="K71" s="21"/>
      <c r="L71" s="22"/>
      <c r="M71" s="390"/>
    </row>
    <row r="72" spans="2:13" s="23" customFormat="1" ht="30" customHeight="1">
      <c r="B72" s="16"/>
      <c r="C72" s="32">
        <v>46</v>
      </c>
      <c r="D72" s="18" t="s">
        <v>128</v>
      </c>
      <c r="E72" s="18" t="s">
        <v>127</v>
      </c>
      <c r="F72" s="18"/>
      <c r="G72" s="477" t="s">
        <v>129</v>
      </c>
      <c r="H72" s="18" t="s">
        <v>81</v>
      </c>
      <c r="I72" s="19">
        <v>458145</v>
      </c>
      <c r="J72" s="20"/>
      <c r="K72" s="21"/>
      <c r="L72" s="22"/>
      <c r="M72" s="390"/>
    </row>
    <row r="73" spans="2:13" s="23" customFormat="1" ht="30" customHeight="1">
      <c r="B73" s="16"/>
      <c r="C73" s="32">
        <v>47</v>
      </c>
      <c r="D73" s="18" t="s">
        <v>130</v>
      </c>
      <c r="E73" s="18" t="s">
        <v>127</v>
      </c>
      <c r="F73" s="18"/>
      <c r="G73" s="477" t="s">
        <v>511</v>
      </c>
      <c r="H73" s="18" t="s">
        <v>81</v>
      </c>
      <c r="I73" s="19">
        <v>458145</v>
      </c>
      <c r="J73" s="20"/>
      <c r="K73" s="21"/>
      <c r="L73" s="22"/>
      <c r="M73" s="390"/>
    </row>
    <row r="74" spans="2:13" s="23" customFormat="1" ht="30" customHeight="1">
      <c r="B74" s="16"/>
      <c r="C74" s="32">
        <v>48</v>
      </c>
      <c r="D74" s="18" t="s">
        <v>512</v>
      </c>
      <c r="E74" s="18"/>
      <c r="F74" s="18" t="s">
        <v>512</v>
      </c>
      <c r="G74" s="477" t="s">
        <v>513</v>
      </c>
      <c r="H74" s="18" t="s">
        <v>206</v>
      </c>
      <c r="I74" s="19">
        <v>1</v>
      </c>
      <c r="J74" s="20"/>
      <c r="K74" s="21"/>
      <c r="L74" s="22"/>
      <c r="M74" s="390"/>
    </row>
    <row r="75" spans="2:13" s="23" customFormat="1" ht="30" customHeight="1">
      <c r="B75" s="16"/>
      <c r="C75" s="32">
        <v>49</v>
      </c>
      <c r="D75" s="18" t="s">
        <v>131</v>
      </c>
      <c r="E75" s="18" t="s">
        <v>132</v>
      </c>
      <c r="F75" s="18"/>
      <c r="G75" s="477" t="s">
        <v>133</v>
      </c>
      <c r="H75" s="18" t="s">
        <v>48</v>
      </c>
      <c r="I75" s="19">
        <v>10</v>
      </c>
      <c r="J75" s="45"/>
      <c r="K75" s="21"/>
      <c r="L75" s="22"/>
      <c r="M75" s="390"/>
    </row>
    <row r="76" spans="2:13" s="23" customFormat="1" ht="30" customHeight="1">
      <c r="B76" s="16"/>
      <c r="C76" s="32">
        <v>50</v>
      </c>
      <c r="D76" s="18" t="s">
        <v>134</v>
      </c>
      <c r="E76" s="18"/>
      <c r="F76" s="18" t="s">
        <v>134</v>
      </c>
      <c r="G76" s="477" t="s">
        <v>135</v>
      </c>
      <c r="H76" s="18" t="s">
        <v>48</v>
      </c>
      <c r="I76" s="19">
        <v>344</v>
      </c>
      <c r="J76" s="45"/>
      <c r="K76" s="21"/>
      <c r="L76" s="22"/>
      <c r="M76" s="390"/>
    </row>
    <row r="77" spans="2:13" s="23" customFormat="1" ht="30" customHeight="1">
      <c r="B77" s="16"/>
      <c r="C77" s="32">
        <v>51</v>
      </c>
      <c r="D77" s="18" t="s">
        <v>136</v>
      </c>
      <c r="E77" s="18"/>
      <c r="F77" s="18" t="s">
        <v>136</v>
      </c>
      <c r="G77" s="477" t="s">
        <v>502</v>
      </c>
      <c r="H77" s="25" t="s">
        <v>48</v>
      </c>
      <c r="I77" s="19">
        <v>50</v>
      </c>
      <c r="J77" s="45"/>
      <c r="K77" s="21"/>
      <c r="L77" s="22"/>
      <c r="M77" s="390"/>
    </row>
    <row r="78" spans="2:13" s="23" customFormat="1" ht="30" customHeight="1">
      <c r="B78" s="16"/>
      <c r="C78" s="32">
        <v>52</v>
      </c>
      <c r="D78" s="18" t="s">
        <v>527</v>
      </c>
      <c r="E78" s="18"/>
      <c r="F78" s="18" t="s">
        <v>527</v>
      </c>
      <c r="G78" s="477" t="s">
        <v>525</v>
      </c>
      <c r="H78" s="18" t="s">
        <v>46</v>
      </c>
      <c r="I78" s="19">
        <v>60</v>
      </c>
      <c r="J78" s="45"/>
      <c r="K78" s="21"/>
      <c r="L78" s="22"/>
      <c r="M78" s="390"/>
    </row>
    <row r="79" spans="2:13" s="23" customFormat="1" ht="30" customHeight="1">
      <c r="B79" s="16"/>
      <c r="C79" s="32">
        <v>53</v>
      </c>
      <c r="D79" s="18" t="s">
        <v>528</v>
      </c>
      <c r="E79" s="18"/>
      <c r="F79" s="18" t="s">
        <v>528</v>
      </c>
      <c r="G79" s="477" t="s">
        <v>526</v>
      </c>
      <c r="H79" s="18" t="s">
        <v>46</v>
      </c>
      <c r="I79" s="19">
        <v>180</v>
      </c>
      <c r="J79" s="45"/>
      <c r="K79" s="21"/>
      <c r="L79" s="22"/>
      <c r="M79" s="390"/>
    </row>
    <row r="80" spans="2:13" s="23" customFormat="1" ht="30" customHeight="1">
      <c r="B80" s="16"/>
      <c r="C80" s="32">
        <v>54</v>
      </c>
      <c r="D80" s="18">
        <v>672.1</v>
      </c>
      <c r="E80" s="18" t="s">
        <v>137</v>
      </c>
      <c r="F80" s="18"/>
      <c r="G80" s="477" t="s">
        <v>138</v>
      </c>
      <c r="H80" s="25" t="s">
        <v>48</v>
      </c>
      <c r="I80" s="19">
        <v>60</v>
      </c>
      <c r="J80" s="45"/>
      <c r="K80" s="21"/>
      <c r="L80" s="22"/>
      <c r="M80" s="390"/>
    </row>
    <row r="81" spans="2:13" s="23" customFormat="1" ht="30" customHeight="1">
      <c r="B81" s="16"/>
      <c r="C81" s="32">
        <v>55</v>
      </c>
      <c r="D81" s="18" t="s">
        <v>139</v>
      </c>
      <c r="E81" s="18" t="s">
        <v>140</v>
      </c>
      <c r="F81" s="18"/>
      <c r="G81" s="477" t="s">
        <v>141</v>
      </c>
      <c r="H81" s="18" t="s">
        <v>47</v>
      </c>
      <c r="I81" s="19">
        <v>6094</v>
      </c>
      <c r="J81" s="20"/>
      <c r="K81" s="21"/>
      <c r="L81" s="22"/>
      <c r="M81" s="390"/>
    </row>
    <row r="82" spans="2:13" s="23" customFormat="1" ht="30" customHeight="1">
      <c r="B82" s="16"/>
      <c r="C82" s="32">
        <v>56</v>
      </c>
      <c r="D82" s="18" t="s">
        <v>142</v>
      </c>
      <c r="E82" s="18" t="s">
        <v>140</v>
      </c>
      <c r="F82" s="18"/>
      <c r="G82" s="477" t="s">
        <v>143</v>
      </c>
      <c r="H82" s="25" t="s">
        <v>46</v>
      </c>
      <c r="I82" s="19">
        <v>1015</v>
      </c>
      <c r="J82" s="20"/>
      <c r="K82" s="21"/>
      <c r="L82" s="22"/>
      <c r="M82" s="390"/>
    </row>
    <row r="83" spans="2:13" s="23" customFormat="1" ht="30" customHeight="1">
      <c r="B83" s="16"/>
      <c r="C83" s="32">
        <v>57</v>
      </c>
      <c r="D83" s="18" t="s">
        <v>144</v>
      </c>
      <c r="E83" s="18" t="s">
        <v>140</v>
      </c>
      <c r="F83" s="18"/>
      <c r="G83" s="477" t="s">
        <v>145</v>
      </c>
      <c r="H83" s="18" t="s">
        <v>46</v>
      </c>
      <c r="I83" s="19">
        <v>20</v>
      </c>
      <c r="J83" s="20"/>
      <c r="K83" s="21"/>
      <c r="L83" s="22"/>
      <c r="M83" s="390"/>
    </row>
    <row r="84" spans="2:13" s="23" customFormat="1" ht="33.75" customHeight="1">
      <c r="B84" s="16"/>
      <c r="C84" s="32">
        <v>58</v>
      </c>
      <c r="D84" s="18" t="s">
        <v>146</v>
      </c>
      <c r="E84" s="18" t="s">
        <v>147</v>
      </c>
      <c r="F84" s="18"/>
      <c r="G84" s="477" t="s">
        <v>148</v>
      </c>
      <c r="H84" s="18" t="s">
        <v>46</v>
      </c>
      <c r="I84" s="19">
        <v>50</v>
      </c>
      <c r="J84" s="20"/>
      <c r="K84" s="21"/>
      <c r="L84" s="22"/>
      <c r="M84" s="390"/>
    </row>
    <row r="85" spans="2:13" s="23" customFormat="1" ht="30" customHeight="1">
      <c r="B85" s="16"/>
      <c r="C85" s="32">
        <v>59</v>
      </c>
      <c r="D85" s="18" t="s">
        <v>149</v>
      </c>
      <c r="E85" s="18" t="s">
        <v>150</v>
      </c>
      <c r="F85" s="18"/>
      <c r="G85" s="477" t="s">
        <v>587</v>
      </c>
      <c r="H85" s="18" t="s">
        <v>47</v>
      </c>
      <c r="I85" s="19">
        <v>1528</v>
      </c>
      <c r="J85" s="20"/>
      <c r="K85" s="21"/>
      <c r="L85" s="22"/>
      <c r="M85" s="390"/>
    </row>
    <row r="86" spans="2:13" s="23" customFormat="1" ht="30" customHeight="1">
      <c r="B86" s="16"/>
      <c r="C86" s="32">
        <v>60</v>
      </c>
      <c r="D86" s="18" t="s">
        <v>514</v>
      </c>
      <c r="E86" s="18" t="s">
        <v>150</v>
      </c>
      <c r="F86" s="18"/>
      <c r="G86" s="477" t="s">
        <v>588</v>
      </c>
      <c r="H86" s="18" t="s">
        <v>47</v>
      </c>
      <c r="I86" s="19">
        <v>825</v>
      </c>
      <c r="J86" s="20"/>
      <c r="K86" s="21"/>
      <c r="L86" s="22"/>
      <c r="M86" s="390"/>
    </row>
    <row r="87" spans="2:13" s="23" customFormat="1" ht="30" customHeight="1" thickBot="1">
      <c r="B87" s="16"/>
      <c r="C87" s="46" t="s">
        <v>65</v>
      </c>
      <c r="D87" s="47"/>
      <c r="E87" s="47"/>
      <c r="F87" s="47"/>
      <c r="G87" s="481"/>
      <c r="H87" s="47"/>
      <c r="I87" s="19"/>
      <c r="J87" s="48"/>
      <c r="K87" s="49"/>
      <c r="L87" s="22"/>
      <c r="M87" s="390"/>
    </row>
    <row r="88" spans="2:13" s="23" customFormat="1" ht="30" customHeight="1" thickBot="1">
      <c r="B88" s="16"/>
      <c r="C88" s="13" t="s">
        <v>151</v>
      </c>
      <c r="D88" s="14"/>
      <c r="E88" s="14"/>
      <c r="F88" s="14"/>
      <c r="G88" s="479"/>
      <c r="H88" s="14"/>
      <c r="I88" s="14"/>
      <c r="J88" s="14"/>
      <c r="K88" s="15"/>
      <c r="L88" s="22"/>
      <c r="M88" s="390"/>
    </row>
    <row r="89" spans="2:13" s="23" customFormat="1" ht="30" customHeight="1">
      <c r="B89" s="16"/>
      <c r="C89" s="31">
        <v>61</v>
      </c>
      <c r="D89" s="38" t="s">
        <v>152</v>
      </c>
      <c r="E89" s="564" t="s">
        <v>153</v>
      </c>
      <c r="F89" s="565"/>
      <c r="G89" s="477" t="s">
        <v>154</v>
      </c>
      <c r="H89" s="18" t="s">
        <v>48</v>
      </c>
      <c r="I89" s="19">
        <v>106613</v>
      </c>
      <c r="J89" s="20"/>
      <c r="K89" s="21"/>
      <c r="L89" s="22"/>
      <c r="M89" s="390"/>
    </row>
    <row r="90" spans="2:13" s="23" customFormat="1" ht="30" customHeight="1">
      <c r="B90" s="16"/>
      <c r="C90" s="32">
        <v>62</v>
      </c>
      <c r="D90" s="38" t="s">
        <v>155</v>
      </c>
      <c r="E90" s="537" t="s">
        <v>153</v>
      </c>
      <c r="F90" s="538"/>
      <c r="G90" s="477" t="s">
        <v>156</v>
      </c>
      <c r="H90" s="18" t="s">
        <v>47</v>
      </c>
      <c r="I90" s="19">
        <v>10661</v>
      </c>
      <c r="J90" s="20"/>
      <c r="K90" s="21"/>
      <c r="L90" s="22"/>
      <c r="M90" s="390"/>
    </row>
    <row r="91" spans="2:13" s="23" customFormat="1" ht="30" customHeight="1">
      <c r="B91" s="16"/>
      <c r="C91" s="32">
        <v>63</v>
      </c>
      <c r="D91" s="38" t="s">
        <v>157</v>
      </c>
      <c r="E91" s="537" t="s">
        <v>153</v>
      </c>
      <c r="F91" s="538"/>
      <c r="G91" s="477" t="s">
        <v>158</v>
      </c>
      <c r="H91" s="18" t="s">
        <v>51</v>
      </c>
      <c r="I91" s="19">
        <v>3000</v>
      </c>
      <c r="J91" s="20"/>
      <c r="K91" s="21"/>
      <c r="L91" s="22"/>
      <c r="M91" s="390"/>
    </row>
    <row r="92" spans="2:13" s="23" customFormat="1" ht="30" customHeight="1">
      <c r="B92" s="16"/>
      <c r="C92" s="32">
        <v>64</v>
      </c>
      <c r="D92" s="38" t="s">
        <v>159</v>
      </c>
      <c r="E92" s="566" t="s">
        <v>153</v>
      </c>
      <c r="F92" s="567"/>
      <c r="G92" s="477" t="s">
        <v>160</v>
      </c>
      <c r="H92" s="18" t="s">
        <v>51</v>
      </c>
      <c r="I92" s="19">
        <v>180</v>
      </c>
      <c r="J92" s="20"/>
      <c r="K92" s="21"/>
      <c r="L92" s="22"/>
      <c r="M92" s="390"/>
    </row>
    <row r="93" spans="2:13" s="23" customFormat="1" ht="30" customHeight="1">
      <c r="B93" s="16"/>
      <c r="C93" s="32">
        <v>65</v>
      </c>
      <c r="D93" s="33" t="s">
        <v>161</v>
      </c>
      <c r="E93" s="537" t="s">
        <v>153</v>
      </c>
      <c r="F93" s="538"/>
      <c r="G93" s="477" t="s">
        <v>162</v>
      </c>
      <c r="H93" s="18" t="s">
        <v>51</v>
      </c>
      <c r="I93" s="19">
        <v>24</v>
      </c>
      <c r="J93" s="20"/>
      <c r="K93" s="21"/>
      <c r="L93" s="22"/>
      <c r="M93" s="390"/>
    </row>
    <row r="94" spans="2:13" s="23" customFormat="1" ht="30" customHeight="1">
      <c r="B94" s="16"/>
      <c r="C94" s="32">
        <v>66</v>
      </c>
      <c r="D94" s="33" t="s">
        <v>163</v>
      </c>
      <c r="E94" s="33" t="s">
        <v>164</v>
      </c>
      <c r="F94" s="33"/>
      <c r="G94" s="477" t="s">
        <v>165</v>
      </c>
      <c r="H94" s="18" t="s">
        <v>48</v>
      </c>
      <c r="I94" s="19">
        <v>450</v>
      </c>
      <c r="J94" s="20"/>
      <c r="K94" s="21"/>
      <c r="L94" s="22"/>
      <c r="M94" s="390"/>
    </row>
    <row r="95" spans="2:13" s="23" customFormat="1" ht="30" customHeight="1">
      <c r="B95" s="16"/>
      <c r="C95" s="32">
        <v>67</v>
      </c>
      <c r="D95" s="18" t="s">
        <v>166</v>
      </c>
      <c r="E95" s="18" t="s">
        <v>164</v>
      </c>
      <c r="F95" s="18"/>
      <c r="G95" s="477" t="s">
        <v>167</v>
      </c>
      <c r="H95" s="18" t="s">
        <v>51</v>
      </c>
      <c r="I95" s="19">
        <v>900</v>
      </c>
      <c r="J95" s="20"/>
      <c r="K95" s="21"/>
      <c r="L95" s="22"/>
      <c r="M95" s="390"/>
    </row>
    <row r="96" spans="2:13" s="23" customFormat="1" ht="30" customHeight="1">
      <c r="B96" s="16"/>
      <c r="C96" s="32">
        <v>68</v>
      </c>
      <c r="D96" s="33" t="s">
        <v>168</v>
      </c>
      <c r="E96" s="33" t="s">
        <v>169</v>
      </c>
      <c r="F96" s="33"/>
      <c r="G96" s="477" t="s">
        <v>170</v>
      </c>
      <c r="H96" s="18" t="s">
        <v>51</v>
      </c>
      <c r="I96" s="19">
        <v>440</v>
      </c>
      <c r="J96" s="20"/>
      <c r="K96" s="21"/>
      <c r="L96" s="22"/>
      <c r="M96" s="390"/>
    </row>
    <row r="97" spans="2:14" s="23" customFormat="1" ht="30" customHeight="1" thickBot="1">
      <c r="B97" s="16"/>
      <c r="C97" s="26" t="s">
        <v>65</v>
      </c>
      <c r="D97" s="50"/>
      <c r="E97" s="50"/>
      <c r="F97" s="50"/>
      <c r="G97" s="482"/>
      <c r="H97" s="27"/>
      <c r="I97" s="19"/>
      <c r="J97" s="29"/>
      <c r="K97" s="30"/>
      <c r="L97" s="22"/>
      <c r="M97" s="390"/>
    </row>
    <row r="98" spans="2:14" s="23" customFormat="1" ht="30" customHeight="1" thickBot="1">
      <c r="B98" s="16"/>
      <c r="C98" s="13" t="s">
        <v>171</v>
      </c>
      <c r="D98" s="14"/>
      <c r="E98" s="14"/>
      <c r="F98" s="14"/>
      <c r="G98" s="479"/>
      <c r="H98" s="14"/>
      <c r="I98" s="14"/>
      <c r="J98" s="14"/>
      <c r="K98" s="15"/>
      <c r="L98" s="22"/>
      <c r="M98" s="390"/>
    </row>
    <row r="99" spans="2:14" s="23" customFormat="1" ht="30" customHeight="1">
      <c r="B99" s="16"/>
      <c r="C99" s="32">
        <v>69</v>
      </c>
      <c r="D99" s="18" t="s">
        <v>173</v>
      </c>
      <c r="E99" s="18" t="s">
        <v>172</v>
      </c>
      <c r="F99" s="18"/>
      <c r="G99" s="477" t="s">
        <v>174</v>
      </c>
      <c r="H99" s="18" t="s">
        <v>48</v>
      </c>
      <c r="I99" s="19">
        <v>240</v>
      </c>
      <c r="J99" s="20"/>
      <c r="K99" s="21"/>
      <c r="L99" s="22"/>
      <c r="M99" s="390"/>
    </row>
    <row r="100" spans="2:14" s="23" customFormat="1" ht="30" customHeight="1">
      <c r="B100" s="16"/>
      <c r="C100" s="32">
        <v>70</v>
      </c>
      <c r="D100" s="18" t="s">
        <v>175</v>
      </c>
      <c r="E100" s="18" t="s">
        <v>176</v>
      </c>
      <c r="F100" s="18"/>
      <c r="G100" s="477" t="s">
        <v>515</v>
      </c>
      <c r="H100" s="25" t="s">
        <v>47</v>
      </c>
      <c r="I100" s="19">
        <v>2573</v>
      </c>
      <c r="J100" s="20"/>
      <c r="K100" s="21"/>
      <c r="L100" s="22"/>
      <c r="M100" s="390"/>
    </row>
    <row r="101" spans="2:14" s="23" customFormat="1" ht="30" customHeight="1" thickBot="1">
      <c r="B101" s="16"/>
      <c r="C101" s="26" t="s">
        <v>65</v>
      </c>
      <c r="D101" s="50"/>
      <c r="E101" s="50"/>
      <c r="F101" s="50"/>
      <c r="G101" s="478"/>
      <c r="H101" s="27"/>
      <c r="I101" s="19"/>
      <c r="J101" s="29"/>
      <c r="K101" s="30"/>
      <c r="L101" s="22"/>
      <c r="M101" s="390"/>
      <c r="N101" s="451"/>
    </row>
    <row r="102" spans="2:14" s="23" customFormat="1" ht="30" customHeight="1" thickBot="1">
      <c r="B102" s="16"/>
      <c r="C102" s="13" t="s">
        <v>536</v>
      </c>
      <c r="D102" s="14"/>
      <c r="E102" s="14"/>
      <c r="F102" s="14"/>
      <c r="G102" s="479"/>
      <c r="H102" s="14"/>
      <c r="I102" s="14"/>
      <c r="J102" s="14"/>
      <c r="K102" s="15"/>
      <c r="L102" s="22"/>
      <c r="M102" s="390"/>
    </row>
    <row r="103" spans="2:14" s="23" customFormat="1" ht="30" customHeight="1">
      <c r="B103" s="16"/>
      <c r="C103" s="31">
        <v>71</v>
      </c>
      <c r="D103" s="18" t="s">
        <v>537</v>
      </c>
      <c r="E103" s="18"/>
      <c r="F103" s="18" t="s">
        <v>537</v>
      </c>
      <c r="G103" s="477" t="s">
        <v>516</v>
      </c>
      <c r="H103" s="25" t="s">
        <v>47</v>
      </c>
      <c r="I103" s="19">
        <v>1450</v>
      </c>
      <c r="J103" s="20"/>
      <c r="K103" s="21"/>
      <c r="L103" s="22"/>
      <c r="M103" s="390"/>
    </row>
    <row r="104" spans="2:14" s="23" customFormat="1" ht="30" customHeight="1">
      <c r="B104" s="16"/>
      <c r="C104" s="32">
        <v>72</v>
      </c>
      <c r="D104" s="18" t="s">
        <v>538</v>
      </c>
      <c r="E104" s="18"/>
      <c r="F104" s="18" t="s">
        <v>538</v>
      </c>
      <c r="G104" s="477" t="s">
        <v>517</v>
      </c>
      <c r="H104" s="18" t="s">
        <v>177</v>
      </c>
      <c r="I104" s="19">
        <v>297</v>
      </c>
      <c r="J104" s="20"/>
      <c r="K104" s="21"/>
      <c r="L104" s="22"/>
      <c r="M104" s="390"/>
    </row>
    <row r="105" spans="2:14" s="23" customFormat="1" ht="30" customHeight="1">
      <c r="B105" s="16"/>
      <c r="C105" s="32">
        <v>73</v>
      </c>
      <c r="D105" s="18" t="s">
        <v>539</v>
      </c>
      <c r="E105" s="18"/>
      <c r="F105" s="18" t="s">
        <v>539</v>
      </c>
      <c r="G105" s="477" t="s">
        <v>518</v>
      </c>
      <c r="H105" s="25" t="s">
        <v>81</v>
      </c>
      <c r="I105" s="19">
        <v>107</v>
      </c>
      <c r="J105" s="20"/>
      <c r="K105" s="21"/>
      <c r="L105" s="22"/>
      <c r="M105" s="390"/>
    </row>
    <row r="106" spans="2:14" s="23" customFormat="1" ht="30" customHeight="1">
      <c r="B106" s="16"/>
      <c r="C106" s="32">
        <v>74</v>
      </c>
      <c r="D106" s="18" t="s">
        <v>540</v>
      </c>
      <c r="E106" s="18"/>
      <c r="F106" s="18" t="s">
        <v>540</v>
      </c>
      <c r="G106" s="477" t="s">
        <v>519</v>
      </c>
      <c r="H106" s="25" t="s">
        <v>47</v>
      </c>
      <c r="I106" s="19">
        <v>857</v>
      </c>
      <c r="J106" s="20"/>
      <c r="K106" s="21"/>
      <c r="L106" s="22"/>
      <c r="M106" s="390"/>
    </row>
    <row r="107" spans="2:14" s="23" customFormat="1" ht="30" customHeight="1">
      <c r="B107" s="16"/>
      <c r="C107" s="32">
        <v>75</v>
      </c>
      <c r="D107" s="33" t="s">
        <v>541</v>
      </c>
      <c r="E107" s="33"/>
      <c r="F107" s="33" t="s">
        <v>541</v>
      </c>
      <c r="G107" s="477" t="s">
        <v>520</v>
      </c>
      <c r="H107" s="18" t="s">
        <v>177</v>
      </c>
      <c r="I107" s="19">
        <v>24</v>
      </c>
      <c r="J107" s="20"/>
      <c r="K107" s="21"/>
      <c r="L107" s="22"/>
      <c r="M107" s="390"/>
    </row>
    <row r="108" spans="2:14" s="23" customFormat="1" ht="30" customHeight="1" thickBot="1">
      <c r="B108" s="16"/>
      <c r="C108" s="26" t="s">
        <v>65</v>
      </c>
      <c r="D108" s="50"/>
      <c r="E108" s="50"/>
      <c r="F108" s="50"/>
      <c r="G108" s="478"/>
      <c r="H108" s="27"/>
      <c r="I108" s="19"/>
      <c r="J108" s="29"/>
      <c r="K108" s="30"/>
      <c r="L108" s="22"/>
      <c r="M108" s="390"/>
    </row>
    <row r="109" spans="2:14" s="23" customFormat="1" ht="30" customHeight="1" thickBot="1">
      <c r="B109" s="16"/>
      <c r="C109" s="13" t="s">
        <v>178</v>
      </c>
      <c r="D109" s="14"/>
      <c r="E109" s="14"/>
      <c r="F109" s="14"/>
      <c r="G109" s="479"/>
      <c r="H109" s="14"/>
      <c r="I109" s="14"/>
      <c r="J109" s="14"/>
      <c r="K109" s="15"/>
      <c r="L109" s="22"/>
      <c r="M109" s="390"/>
    </row>
    <row r="110" spans="2:14" s="23" customFormat="1" ht="57" customHeight="1">
      <c r="B110" s="16"/>
      <c r="C110" s="31">
        <v>76</v>
      </c>
      <c r="D110" s="18">
        <v>900.1</v>
      </c>
      <c r="E110" s="18" t="s">
        <v>179</v>
      </c>
      <c r="F110" s="18"/>
      <c r="G110" s="477" t="s">
        <v>180</v>
      </c>
      <c r="H110" s="18" t="s">
        <v>181</v>
      </c>
      <c r="I110" s="19">
        <v>1987</v>
      </c>
      <c r="J110" s="20"/>
      <c r="K110" s="21"/>
      <c r="L110" s="22"/>
      <c r="M110" s="390"/>
    </row>
    <row r="111" spans="2:14" s="23" customFormat="1" ht="55.5" customHeight="1">
      <c r="B111" s="16"/>
      <c r="C111" s="32">
        <v>77</v>
      </c>
      <c r="D111" s="18" t="s">
        <v>182</v>
      </c>
      <c r="E111" s="18" t="s">
        <v>179</v>
      </c>
      <c r="F111" s="18"/>
      <c r="G111" s="477" t="s">
        <v>183</v>
      </c>
      <c r="H111" s="18" t="s">
        <v>184</v>
      </c>
      <c r="I111" s="19">
        <v>611210</v>
      </c>
      <c r="J111" s="20"/>
      <c r="K111" s="21"/>
      <c r="L111" s="22"/>
      <c r="M111" s="390"/>
    </row>
    <row r="112" spans="2:14" s="23" customFormat="1" ht="41.25" customHeight="1">
      <c r="B112" s="16"/>
      <c r="C112" s="32">
        <v>78</v>
      </c>
      <c r="D112" s="18" t="s">
        <v>185</v>
      </c>
      <c r="E112" s="18" t="s">
        <v>179</v>
      </c>
      <c r="F112" s="18"/>
      <c r="G112" s="477" t="s">
        <v>186</v>
      </c>
      <c r="H112" s="18" t="s">
        <v>184</v>
      </c>
      <c r="I112" s="19">
        <v>999</v>
      </c>
      <c r="J112" s="20"/>
      <c r="K112" s="21"/>
      <c r="L112" s="22"/>
      <c r="M112" s="390"/>
    </row>
    <row r="113" spans="2:51" s="23" customFormat="1" ht="41.25" customHeight="1">
      <c r="B113" s="16"/>
      <c r="C113" s="32">
        <v>79</v>
      </c>
      <c r="D113" s="18" t="s">
        <v>521</v>
      </c>
      <c r="E113" s="18" t="s">
        <v>179</v>
      </c>
      <c r="F113" s="18"/>
      <c r="G113" s="477" t="s">
        <v>590</v>
      </c>
      <c r="H113" s="18" t="s">
        <v>184</v>
      </c>
      <c r="I113" s="19">
        <v>258200</v>
      </c>
      <c r="J113" s="20"/>
      <c r="K113" s="21"/>
      <c r="L113" s="22"/>
      <c r="M113" s="390"/>
    </row>
    <row r="114" spans="2:51" s="23" customFormat="1" ht="41.25" customHeight="1">
      <c r="B114" s="16"/>
      <c r="C114" s="32">
        <v>80</v>
      </c>
      <c r="D114" s="18" t="s">
        <v>522</v>
      </c>
      <c r="E114" s="18" t="s">
        <v>179</v>
      </c>
      <c r="F114" s="18"/>
      <c r="G114" s="477" t="s">
        <v>568</v>
      </c>
      <c r="H114" s="18" t="s">
        <v>184</v>
      </c>
      <c r="I114" s="19">
        <v>776600</v>
      </c>
      <c r="J114" s="20"/>
      <c r="K114" s="21"/>
      <c r="L114" s="22"/>
      <c r="M114" s="390"/>
    </row>
    <row r="115" spans="2:51" s="23" customFormat="1" ht="30" customHeight="1" thickBot="1">
      <c r="B115" s="16"/>
      <c r="C115" s="26" t="s">
        <v>65</v>
      </c>
      <c r="D115" s="50"/>
      <c r="E115" s="50"/>
      <c r="F115" s="50"/>
      <c r="G115" s="51"/>
      <c r="H115" s="27"/>
      <c r="I115" s="19"/>
      <c r="J115" s="29"/>
      <c r="K115" s="30"/>
      <c r="L115" s="22"/>
    </row>
    <row r="116" spans="2:51" s="55" customFormat="1" ht="30" customHeight="1" thickBot="1">
      <c r="B116" s="52"/>
      <c r="C116" s="532" t="s">
        <v>187</v>
      </c>
      <c r="D116" s="533"/>
      <c r="E116" s="533"/>
      <c r="F116" s="533"/>
      <c r="G116" s="533"/>
      <c r="H116" s="533"/>
      <c r="I116" s="533"/>
      <c r="J116" s="534"/>
      <c r="K116" s="53"/>
      <c r="L116" s="54"/>
      <c r="N116" s="452"/>
    </row>
    <row r="117" spans="2:51" s="55" customFormat="1" ht="30" customHeight="1" thickBot="1">
      <c r="B117" s="52"/>
      <c r="C117" s="56"/>
      <c r="D117" s="56"/>
      <c r="E117" s="56"/>
      <c r="F117" s="56"/>
      <c r="G117" s="56"/>
      <c r="H117" s="56"/>
      <c r="I117" s="56"/>
      <c r="J117" s="56"/>
      <c r="K117" s="57"/>
      <c r="L117" s="54"/>
    </row>
    <row r="118" spans="2:51" s="55" customFormat="1" ht="30" customHeight="1">
      <c r="B118" s="52"/>
      <c r="C118" s="58"/>
      <c r="D118" s="59"/>
      <c r="E118" s="58"/>
      <c r="F118" s="60"/>
      <c r="G118" s="483" t="s">
        <v>611</v>
      </c>
      <c r="H118" s="454"/>
      <c r="I118" s="484"/>
      <c r="J118" s="455" t="s">
        <v>188</v>
      </c>
      <c r="K118" s="500">
        <v>1801141517.999999</v>
      </c>
      <c r="L118" s="54"/>
    </row>
    <row r="119" spans="2:51" s="55" customFormat="1" ht="30" customHeight="1">
      <c r="B119" s="52"/>
      <c r="C119" s="58"/>
      <c r="D119" s="59"/>
      <c r="E119" s="58"/>
      <c r="F119" s="60"/>
      <c r="G119" s="485" t="s">
        <v>612</v>
      </c>
      <c r="H119" s="456"/>
      <c r="I119" s="457"/>
      <c r="J119" s="486" t="s">
        <v>188</v>
      </c>
      <c r="K119" s="501">
        <v>45000000</v>
      </c>
      <c r="L119" s="54"/>
    </row>
    <row r="120" spans="2:51" s="55" customFormat="1" ht="30" customHeight="1">
      <c r="B120" s="52"/>
      <c r="C120" s="58"/>
      <c r="D120" s="59"/>
      <c r="E120" s="58"/>
      <c r="F120" s="60"/>
      <c r="G120" s="487" t="s">
        <v>613</v>
      </c>
      <c r="H120" s="61"/>
      <c r="I120" s="62"/>
      <c r="J120" s="63"/>
      <c r="K120" s="502"/>
      <c r="L120" s="54"/>
    </row>
    <row r="121" spans="2:51" s="55" customFormat="1" ht="30" customHeight="1">
      <c r="B121" s="52"/>
      <c r="C121" s="58"/>
      <c r="D121" s="47"/>
      <c r="E121" s="47"/>
      <c r="F121" s="47"/>
      <c r="G121" s="487" t="s">
        <v>614</v>
      </c>
      <c r="H121" s="64"/>
      <c r="I121" s="65"/>
      <c r="J121" s="66"/>
      <c r="K121" s="502"/>
      <c r="L121" s="54"/>
    </row>
    <row r="122" spans="2:51" s="55" customFormat="1" ht="30" customHeight="1">
      <c r="B122" s="52"/>
      <c r="C122" s="58"/>
      <c r="D122" s="47"/>
      <c r="E122" s="47"/>
      <c r="F122" s="47"/>
      <c r="G122" s="488" t="s">
        <v>189</v>
      </c>
      <c r="H122" s="64"/>
      <c r="I122" s="65"/>
      <c r="J122" s="66"/>
      <c r="K122" s="503"/>
      <c r="L122" s="54"/>
    </row>
    <row r="123" spans="2:51" s="55" customFormat="1" ht="80.25" customHeight="1">
      <c r="B123" s="52"/>
      <c r="C123" s="58"/>
      <c r="D123" s="59"/>
      <c r="E123" s="58"/>
      <c r="F123" s="60"/>
      <c r="G123" s="489" t="s">
        <v>615</v>
      </c>
      <c r="H123" s="460"/>
      <c r="I123" s="459"/>
      <c r="J123" s="458" t="s">
        <v>188</v>
      </c>
      <c r="K123" s="504">
        <v>100000000</v>
      </c>
      <c r="L123" s="54"/>
    </row>
    <row r="124" spans="2:51" s="55" customFormat="1" ht="83.25" customHeight="1">
      <c r="B124" s="52"/>
      <c r="C124" s="58"/>
      <c r="D124" s="59"/>
      <c r="E124" s="58"/>
      <c r="F124" s="60"/>
      <c r="G124" s="489" t="s">
        <v>616</v>
      </c>
      <c r="H124" s="490">
        <v>0.19</v>
      </c>
      <c r="I124" s="459"/>
      <c r="J124" s="458" t="s">
        <v>188</v>
      </c>
      <c r="K124" s="504">
        <v>19000000</v>
      </c>
      <c r="L124" s="54"/>
    </row>
    <row r="125" spans="2:51" s="55" customFormat="1" ht="85.5" customHeight="1">
      <c r="B125" s="52"/>
      <c r="C125" s="58"/>
      <c r="D125" s="59"/>
      <c r="E125" s="58"/>
      <c r="F125" s="68" t="s">
        <v>617</v>
      </c>
      <c r="G125" s="491" t="s">
        <v>618</v>
      </c>
      <c r="H125" s="460"/>
      <c r="I125" s="459"/>
      <c r="J125" s="458" t="s">
        <v>188</v>
      </c>
      <c r="K125" s="505">
        <v>119000000</v>
      </c>
      <c r="L125" s="54"/>
    </row>
    <row r="126" spans="2:51" s="55" customFormat="1" ht="30" customHeight="1">
      <c r="B126" s="52"/>
      <c r="C126" s="58"/>
      <c r="D126" s="59"/>
      <c r="E126" s="58"/>
      <c r="F126" s="60"/>
      <c r="G126" s="491" t="s">
        <v>619</v>
      </c>
      <c r="H126" s="461"/>
      <c r="I126" s="462"/>
      <c r="J126" s="458" t="s">
        <v>188</v>
      </c>
      <c r="K126" s="505">
        <v>1051438245</v>
      </c>
      <c r="L126" s="69"/>
    </row>
    <row r="127" spans="2:51" s="55" customFormat="1" ht="38.25" customHeight="1" thickBot="1">
      <c r="B127" s="52"/>
      <c r="C127" s="58"/>
      <c r="D127" s="59"/>
      <c r="E127" s="58"/>
      <c r="F127" s="60"/>
      <c r="G127" s="492" t="s">
        <v>620</v>
      </c>
      <c r="H127" s="493"/>
      <c r="I127" s="494"/>
      <c r="J127" s="495" t="s">
        <v>188</v>
      </c>
      <c r="K127" s="506">
        <v>224000000</v>
      </c>
      <c r="L127" s="342"/>
      <c r="AS127" s="343"/>
      <c r="AT127" s="344"/>
      <c r="AW127" s="67"/>
      <c r="AY127" s="345"/>
    </row>
    <row r="128" spans="2:51" s="55" customFormat="1" ht="30" customHeight="1" thickBot="1">
      <c r="B128" s="52"/>
      <c r="C128" s="58"/>
      <c r="D128" s="59"/>
      <c r="E128" s="58"/>
      <c r="F128" s="60"/>
      <c r="G128" s="496" t="s">
        <v>190</v>
      </c>
      <c r="H128" s="497"/>
      <c r="I128" s="498"/>
      <c r="J128" s="499"/>
      <c r="K128" s="53"/>
      <c r="L128" s="54"/>
    </row>
    <row r="129" spans="2:12" s="55" customFormat="1" ht="14.4" thickBot="1">
      <c r="B129" s="52"/>
      <c r="C129" s="70"/>
      <c r="D129" s="71"/>
      <c r="E129" s="71"/>
      <c r="F129" s="71"/>
      <c r="G129" s="70"/>
      <c r="H129" s="70"/>
      <c r="I129" s="72"/>
      <c r="J129" s="73"/>
      <c r="K129" s="74"/>
      <c r="L129" s="54"/>
    </row>
    <row r="130" spans="2:12" s="55" customFormat="1" ht="15.6">
      <c r="B130" s="52"/>
      <c r="C130" s="75" t="s">
        <v>191</v>
      </c>
      <c r="D130" s="76"/>
      <c r="E130" s="77"/>
      <c r="F130" s="535"/>
      <c r="G130" s="535"/>
      <c r="H130" s="535"/>
      <c r="I130" s="535"/>
      <c r="J130" s="535"/>
      <c r="K130" s="536"/>
      <c r="L130" s="78"/>
    </row>
    <row r="131" spans="2:12" s="55" customFormat="1" ht="79.5" customHeight="1">
      <c r="B131" s="52"/>
      <c r="C131" s="520" t="s">
        <v>622</v>
      </c>
      <c r="D131" s="521"/>
      <c r="E131" s="521"/>
      <c r="F131" s="521"/>
      <c r="G131" s="522"/>
      <c r="H131" s="539" t="s">
        <v>243</v>
      </c>
      <c r="I131" s="539"/>
      <c r="J131" s="539"/>
      <c r="K131" s="79" t="s">
        <v>192</v>
      </c>
      <c r="L131" s="80"/>
    </row>
    <row r="132" spans="2:12" s="55" customFormat="1" ht="45.75" customHeight="1">
      <c r="B132" s="52"/>
      <c r="C132" s="520" t="s">
        <v>623</v>
      </c>
      <c r="D132" s="521"/>
      <c r="E132" s="521"/>
      <c r="F132" s="521"/>
      <c r="G132" s="522"/>
      <c r="H132" s="523" t="s">
        <v>624</v>
      </c>
      <c r="I132" s="523"/>
      <c r="J132" s="507" t="s">
        <v>194</v>
      </c>
      <c r="K132" s="453"/>
      <c r="L132" s="80"/>
    </row>
    <row r="133" spans="2:12" s="55" customFormat="1" ht="46.5" customHeight="1">
      <c r="B133" s="52"/>
      <c r="C133" s="520" t="s">
        <v>625</v>
      </c>
      <c r="D133" s="521"/>
      <c r="E133" s="521"/>
      <c r="F133" s="521"/>
      <c r="G133" s="522"/>
      <c r="H133" s="524" t="s">
        <v>523</v>
      </c>
      <c r="I133" s="525"/>
      <c r="J133" s="507" t="s">
        <v>195</v>
      </c>
      <c r="K133" s="453"/>
      <c r="L133" s="80"/>
    </row>
    <row r="134" spans="2:12" s="84" customFormat="1" ht="70.5" customHeight="1">
      <c r="B134" s="82"/>
      <c r="C134" s="526" t="s">
        <v>626</v>
      </c>
      <c r="D134" s="527"/>
      <c r="E134" s="527"/>
      <c r="F134" s="527"/>
      <c r="G134" s="528"/>
      <c r="H134" s="529" t="s">
        <v>230</v>
      </c>
      <c r="I134" s="523"/>
      <c r="J134" s="507" t="s">
        <v>196</v>
      </c>
      <c r="K134" s="453"/>
      <c r="L134" s="83"/>
    </row>
    <row r="135" spans="2:12" ht="57.75" customHeight="1">
      <c r="B135" s="7"/>
      <c r="C135" s="520" t="s">
        <v>627</v>
      </c>
      <c r="D135" s="521"/>
      <c r="E135" s="521"/>
      <c r="F135" s="521"/>
      <c r="G135" s="522"/>
      <c r="H135" s="547" t="s">
        <v>628</v>
      </c>
      <c r="I135" s="547"/>
      <c r="J135" s="81" t="s">
        <v>197</v>
      </c>
      <c r="K135" s="508"/>
      <c r="L135" s="8"/>
    </row>
    <row r="136" spans="2:12" ht="40.5" customHeight="1">
      <c r="B136" s="7"/>
      <c r="C136" s="520" t="s">
        <v>629</v>
      </c>
      <c r="D136" s="521"/>
      <c r="E136" s="521"/>
      <c r="F136" s="521"/>
      <c r="G136" s="521"/>
      <c r="H136" s="521"/>
      <c r="I136" s="521"/>
      <c r="J136" s="521"/>
      <c r="K136" s="548"/>
      <c r="L136" s="8"/>
    </row>
    <row r="137" spans="2:12" ht="78.75" customHeight="1" thickBot="1">
      <c r="B137" s="7"/>
      <c r="C137" s="549" t="s">
        <v>630</v>
      </c>
      <c r="D137" s="550"/>
      <c r="E137" s="550"/>
      <c r="F137" s="550"/>
      <c r="G137" s="550"/>
      <c r="H137" s="550"/>
      <c r="I137" s="550"/>
      <c r="J137" s="550"/>
      <c r="K137" s="551"/>
      <c r="L137" s="8"/>
    </row>
    <row r="138" spans="2:12" ht="48.75" customHeight="1">
      <c r="B138" s="7"/>
      <c r="C138" s="510"/>
      <c r="D138" s="511"/>
      <c r="E138" s="511"/>
      <c r="F138" s="511"/>
      <c r="G138" s="511"/>
      <c r="H138" s="511"/>
      <c r="I138" s="511"/>
      <c r="J138" s="511"/>
      <c r="K138" s="512"/>
      <c r="L138" s="8"/>
    </row>
    <row r="139" spans="2:12" ht="48.75" customHeight="1">
      <c r="B139" s="7"/>
      <c r="C139" s="513"/>
      <c r="D139" s="509"/>
      <c r="E139" s="509"/>
      <c r="F139" s="509"/>
      <c r="G139" s="476"/>
      <c r="H139" s="509"/>
      <c r="I139" s="509"/>
      <c r="J139" s="509"/>
      <c r="K139" s="514"/>
      <c r="L139" s="8"/>
    </row>
    <row r="140" spans="2:12" ht="29.25" customHeight="1">
      <c r="B140" s="7"/>
      <c r="C140" s="513"/>
      <c r="D140" s="509"/>
      <c r="E140" s="509"/>
      <c r="F140" s="509"/>
      <c r="G140" s="515" t="s">
        <v>607</v>
      </c>
      <c r="H140" s="509"/>
      <c r="I140" s="509"/>
      <c r="J140" s="509"/>
      <c r="K140" s="514"/>
      <c r="L140" s="8"/>
    </row>
    <row r="141" spans="2:12" ht="14.25" customHeight="1" thickBot="1">
      <c r="B141" s="7"/>
      <c r="C141" s="516"/>
      <c r="D141" s="517"/>
      <c r="E141" s="517"/>
      <c r="F141" s="517"/>
      <c r="G141" s="518"/>
      <c r="H141" s="517"/>
      <c r="I141" s="517"/>
      <c r="J141" s="517"/>
      <c r="K141" s="519"/>
      <c r="L141" s="8"/>
    </row>
    <row r="142" spans="2:12" ht="14.4" thickBot="1">
      <c r="B142" s="85"/>
      <c r="C142" s="86"/>
      <c r="D142" s="86"/>
      <c r="E142" s="87"/>
      <c r="F142" s="86"/>
      <c r="G142" s="88"/>
      <c r="H142" s="86"/>
      <c r="I142" s="86"/>
      <c r="J142" s="86"/>
      <c r="K142" s="86"/>
      <c r="L142" s="89"/>
    </row>
    <row r="143" spans="2:12" ht="14.4" thickTop="1"/>
  </sheetData>
  <mergeCells count="34">
    <mergeCell ref="C137:K137"/>
    <mergeCell ref="F130:K130"/>
    <mergeCell ref="C131:G131"/>
    <mergeCell ref="H131:J131"/>
    <mergeCell ref="C132:G132"/>
    <mergeCell ref="H132:I132"/>
    <mergeCell ref="C133:G133"/>
    <mergeCell ref="H133:I133"/>
    <mergeCell ref="C134:G134"/>
    <mergeCell ref="H134:I134"/>
    <mergeCell ref="C135:G135"/>
    <mergeCell ref="H135:I135"/>
    <mergeCell ref="C136:K136"/>
    <mergeCell ref="C116:J116"/>
    <mergeCell ref="C17:K17"/>
    <mergeCell ref="C18:C19"/>
    <mergeCell ref="D18:D19"/>
    <mergeCell ref="E18:F18"/>
    <mergeCell ref="G18:G19"/>
    <mergeCell ref="H18:H19"/>
    <mergeCell ref="I18:I19"/>
    <mergeCell ref="J18:J19"/>
    <mergeCell ref="K18:K19"/>
    <mergeCell ref="E89:F89"/>
    <mergeCell ref="E90:F90"/>
    <mergeCell ref="E91:F91"/>
    <mergeCell ref="E92:F92"/>
    <mergeCell ref="E93:F93"/>
    <mergeCell ref="C15:K15"/>
    <mergeCell ref="C3:K3"/>
    <mergeCell ref="C4:K4"/>
    <mergeCell ref="C5:K5"/>
    <mergeCell ref="C6:K13"/>
    <mergeCell ref="C14:K14"/>
  </mergeCells>
  <pageMargins left="0.11811023622047245" right="0.11811023622047245" top="0.15748031496062992" bottom="0.15748031496062992" header="0.31496062992125984" footer="0.31496062992125984"/>
  <pageSetup scale="46" orientation="portrait" r:id="rId1"/>
  <rowBreaks count="1" manualBreakCount="1">
    <brk id="65" max="36"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topLeftCell="A37" zoomScale="55" zoomScaleNormal="55" workbookViewId="0">
      <selection activeCell="P61" sqref="P61"/>
    </sheetView>
  </sheetViews>
  <sheetFormatPr baseColWidth="10" defaultColWidth="11.44140625" defaultRowHeight="13.8"/>
  <cols>
    <col min="1" max="1" width="3.109375" style="90" customWidth="1"/>
    <col min="2" max="2" width="12.5546875" style="90" customWidth="1"/>
    <col min="3" max="10" width="11.44140625" style="90"/>
    <col min="11" max="11" width="12.88671875" style="90" customWidth="1"/>
    <col min="12" max="13" width="11.44140625" style="90"/>
    <col min="14" max="14" width="13"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ht="18" customHeight="1">
      <c r="B12" s="653" t="s">
        <v>239</v>
      </c>
      <c r="C12" s="654"/>
      <c r="D12" s="654"/>
      <c r="E12" s="654"/>
      <c r="F12" s="108"/>
      <c r="G12" s="108"/>
      <c r="H12" s="108" t="s">
        <v>240</v>
      </c>
      <c r="J12" s="108"/>
      <c r="K12" s="109"/>
      <c r="N12" s="112"/>
    </row>
    <row r="13" spans="2:14">
      <c r="B13" s="107"/>
      <c r="C13" s="108"/>
      <c r="D13" s="108"/>
      <c r="E13" s="108"/>
      <c r="F13" s="108"/>
      <c r="G13" s="108"/>
      <c r="H13" s="108"/>
      <c r="I13" s="108"/>
      <c r="J13" s="108"/>
      <c r="K13" s="109"/>
      <c r="L13" s="202"/>
      <c r="M13" s="202"/>
      <c r="N13" s="112"/>
    </row>
    <row r="14" spans="2:14">
      <c r="B14" s="113" t="s">
        <v>16</v>
      </c>
      <c r="C14" s="114"/>
      <c r="D14" s="642" t="s">
        <v>17</v>
      </c>
      <c r="E14" s="642"/>
      <c r="F14" s="642"/>
      <c r="G14" s="642"/>
      <c r="H14" s="114"/>
      <c r="I14" s="114" t="s">
        <v>18</v>
      </c>
      <c r="J14" s="642" t="s">
        <v>17</v>
      </c>
      <c r="K14" s="642"/>
      <c r="L14" s="642"/>
      <c r="M14" s="642"/>
      <c r="N14" s="115"/>
    </row>
    <row r="15" spans="2:14">
      <c r="B15" s="113"/>
      <c r="C15" s="114"/>
      <c r="D15" s="116"/>
      <c r="E15" s="116"/>
      <c r="F15" s="116"/>
      <c r="G15" s="116"/>
      <c r="H15" s="114"/>
      <c r="I15" s="116"/>
      <c r="J15" s="114"/>
      <c r="K15" s="116"/>
      <c r="L15" s="643"/>
      <c r="M15" s="643"/>
      <c r="N15" s="644"/>
    </row>
    <row r="16" spans="2:14">
      <c r="B16" s="113"/>
      <c r="C16" s="114"/>
      <c r="D16" s="116"/>
      <c r="E16" s="116"/>
      <c r="F16" s="116"/>
      <c r="G16" s="116"/>
      <c r="H16" s="114"/>
      <c r="I16" s="116"/>
      <c r="J16" s="114"/>
      <c r="K16" s="116"/>
      <c r="L16" s="116"/>
      <c r="M16" s="116"/>
      <c r="N16" s="115"/>
    </row>
    <row r="17" spans="2:14">
      <c r="B17" s="117"/>
      <c r="C17" s="118"/>
      <c r="D17" s="118"/>
      <c r="E17" s="118"/>
      <c r="F17" s="118"/>
      <c r="G17" s="118"/>
      <c r="H17" s="118"/>
      <c r="I17" s="118"/>
      <c r="J17" s="118"/>
      <c r="K17" s="118"/>
      <c r="L17" s="118"/>
      <c r="M17" s="118"/>
      <c r="N17" s="119"/>
    </row>
    <row r="18" spans="2:14" ht="14.4" thickBot="1">
      <c r="B18" s="97"/>
      <c r="C18" s="120"/>
      <c r="D18" s="120"/>
      <c r="E18" s="120"/>
      <c r="F18" s="120"/>
      <c r="G18" s="120"/>
      <c r="H18" s="120"/>
      <c r="I18" s="120"/>
      <c r="J18" s="120"/>
      <c r="K18" s="120"/>
      <c r="L18" s="120"/>
      <c r="M18" s="120"/>
      <c r="N18" s="121"/>
    </row>
    <row r="19" spans="2:14">
      <c r="B19" s="122"/>
      <c r="C19" s="123"/>
      <c r="D19" s="123"/>
      <c r="E19" s="123"/>
      <c r="F19" s="123"/>
      <c r="G19" s="123"/>
      <c r="H19" s="91"/>
      <c r="I19" s="91"/>
      <c r="J19" s="123"/>
      <c r="K19" s="123"/>
      <c r="L19" s="123"/>
      <c r="M19" s="123"/>
      <c r="N19" s="124"/>
    </row>
    <row r="20" spans="2:14">
      <c r="B20" s="125" t="s">
        <v>19</v>
      </c>
      <c r="C20" s="126"/>
      <c r="D20" s="127" t="s">
        <v>17</v>
      </c>
      <c r="E20" s="128"/>
      <c r="F20" s="128"/>
      <c r="G20" s="129" t="s">
        <v>9</v>
      </c>
      <c r="H20" s="645" t="s">
        <v>17</v>
      </c>
      <c r="I20" s="645"/>
      <c r="J20" s="645"/>
      <c r="K20" s="645"/>
      <c r="L20" s="645"/>
      <c r="M20" s="645"/>
      <c r="N20" s="130"/>
    </row>
    <row r="21" spans="2:14">
      <c r="B21" s="131" t="s">
        <v>20</v>
      </c>
      <c r="C21" s="132"/>
      <c r="D21" s="646" t="s">
        <v>592</v>
      </c>
      <c r="E21" s="646"/>
      <c r="F21" s="646"/>
      <c r="G21" s="646"/>
      <c r="H21" s="646"/>
      <c r="I21" s="646"/>
      <c r="J21" s="646"/>
      <c r="K21" s="646"/>
      <c r="L21" s="646"/>
      <c r="M21" s="646"/>
      <c r="N21" s="133"/>
    </row>
    <row r="22" spans="2:14">
      <c r="B22" s="131"/>
      <c r="C22" s="132"/>
      <c r="D22" s="647"/>
      <c r="E22" s="647"/>
      <c r="F22" s="647"/>
      <c r="G22" s="647"/>
      <c r="H22" s="647"/>
      <c r="I22" s="647"/>
      <c r="J22" s="647"/>
      <c r="K22" s="647"/>
      <c r="L22" s="647"/>
      <c r="M22" s="647"/>
      <c r="N22" s="133"/>
    </row>
    <row r="23" spans="2:14">
      <c r="B23" s="131"/>
      <c r="C23" s="132"/>
      <c r="D23" s="134"/>
      <c r="E23" s="134"/>
      <c r="F23" s="134"/>
      <c r="G23" s="134"/>
      <c r="H23" s="134"/>
      <c r="I23" s="134"/>
      <c r="J23" s="134"/>
      <c r="K23" s="134"/>
      <c r="L23" s="134"/>
      <c r="M23" s="135"/>
      <c r="N23" s="133"/>
    </row>
    <row r="24" spans="2:14">
      <c r="B24" s="131" t="s">
        <v>21</v>
      </c>
      <c r="C24" s="132"/>
      <c r="D24" s="648" t="s">
        <v>17</v>
      </c>
      <c r="E24" s="648"/>
      <c r="F24" s="648"/>
      <c r="G24" s="648"/>
      <c r="H24" s="648"/>
      <c r="I24" s="648"/>
      <c r="J24" s="648"/>
      <c r="K24" s="648"/>
      <c r="L24" s="648"/>
      <c r="M24" s="648"/>
      <c r="N24" s="136"/>
    </row>
    <row r="25" spans="2:14">
      <c r="B25" s="131"/>
      <c r="C25" s="132"/>
      <c r="D25" s="92"/>
      <c r="E25" s="92"/>
      <c r="F25" s="92"/>
      <c r="G25" s="92"/>
      <c r="H25" s="92"/>
      <c r="I25" s="92"/>
      <c r="J25" s="92"/>
      <c r="K25" s="92"/>
      <c r="L25" s="92"/>
      <c r="M25" s="137"/>
      <c r="N25" s="136"/>
    </row>
    <row r="26" spans="2:14">
      <c r="B26" s="131" t="s">
        <v>22</v>
      </c>
      <c r="C26" s="132"/>
      <c r="D26" s="648" t="s">
        <v>17</v>
      </c>
      <c r="E26" s="648"/>
      <c r="F26" s="648"/>
      <c r="G26" s="648"/>
      <c r="H26" s="648"/>
      <c r="I26" s="648"/>
      <c r="J26" s="648"/>
      <c r="K26" s="648"/>
      <c r="L26" s="648"/>
      <c r="M26" s="648"/>
      <c r="N26" s="136"/>
    </row>
    <row r="27" spans="2:14">
      <c r="B27" s="131"/>
      <c r="C27" s="132"/>
      <c r="D27" s="92"/>
      <c r="E27" s="92"/>
      <c r="F27" s="92"/>
      <c r="G27" s="92"/>
      <c r="H27" s="92"/>
      <c r="I27" s="92"/>
      <c r="J27" s="92"/>
      <c r="K27" s="92"/>
      <c r="L27" s="92"/>
      <c r="M27" s="137"/>
      <c r="N27" s="136"/>
    </row>
    <row r="28" spans="2:14">
      <c r="B28" s="131" t="s">
        <v>23</v>
      </c>
      <c r="C28" s="131"/>
      <c r="D28" s="92"/>
      <c r="E28" s="648" t="s">
        <v>17</v>
      </c>
      <c r="F28" s="648"/>
      <c r="G28" s="648"/>
      <c r="H28" s="648"/>
      <c r="I28" s="648"/>
      <c r="J28" s="648"/>
      <c r="K28" s="648"/>
      <c r="L28" s="648"/>
      <c r="M28" s="648"/>
      <c r="N28" s="136"/>
    </row>
    <row r="29" spans="2:14">
      <c r="B29" s="125"/>
      <c r="C29" s="126"/>
      <c r="D29" s="92"/>
      <c r="E29" s="92"/>
      <c r="F29" s="92"/>
      <c r="G29" s="92"/>
      <c r="H29" s="92"/>
      <c r="I29" s="92"/>
      <c r="J29" s="92"/>
      <c r="K29" s="92"/>
      <c r="L29" s="92"/>
      <c r="M29" s="137"/>
      <c r="N29" s="136"/>
    </row>
    <row r="30" spans="2:14">
      <c r="B30" s="131" t="s">
        <v>24</v>
      </c>
      <c r="C30" s="132"/>
      <c r="D30" s="92"/>
      <c r="E30" s="92"/>
      <c r="F30" s="92"/>
      <c r="G30" s="649" t="s">
        <v>17</v>
      </c>
      <c r="H30" s="649"/>
      <c r="I30" s="649"/>
      <c r="J30" s="649"/>
      <c r="K30" s="649"/>
      <c r="L30" s="649"/>
      <c r="M30" s="649"/>
      <c r="N30" s="136"/>
    </row>
    <row r="31" spans="2:14" ht="14.4" thickBot="1">
      <c r="B31" s="138"/>
      <c r="C31" s="139"/>
      <c r="D31" s="139"/>
      <c r="E31" s="139"/>
      <c r="F31" s="139"/>
      <c r="G31" s="139"/>
      <c r="H31" s="139"/>
      <c r="I31" s="139"/>
      <c r="J31" s="139"/>
      <c r="K31" s="139"/>
      <c r="L31" s="139"/>
      <c r="M31" s="139"/>
      <c r="N31" s="140"/>
    </row>
    <row r="32" spans="2:14">
      <c r="B32" s="650" t="s">
        <v>241</v>
      </c>
      <c r="C32" s="651"/>
      <c r="D32" s="651"/>
      <c r="E32" s="651"/>
      <c r="F32" s="651"/>
      <c r="G32" s="651"/>
      <c r="H32" s="651"/>
      <c r="I32" s="651"/>
      <c r="J32" s="651"/>
      <c r="K32" s="651"/>
      <c r="L32" s="651"/>
      <c r="M32" s="651"/>
      <c r="N32" s="652"/>
    </row>
    <row r="33" spans="2:14" ht="14.4" thickBot="1">
      <c r="B33" s="141"/>
      <c r="C33" s="91"/>
      <c r="D33" s="91"/>
      <c r="E33" s="91"/>
      <c r="F33" s="91"/>
      <c r="G33" s="91"/>
      <c r="H33" s="91"/>
      <c r="I33" s="91"/>
      <c r="J33" s="91"/>
      <c r="K33" s="91"/>
      <c r="L33" s="91"/>
      <c r="M33" s="91"/>
      <c r="N33" s="130"/>
    </row>
    <row r="34" spans="2:14">
      <c r="B34" s="142" t="s">
        <v>242</v>
      </c>
      <c r="C34" s="626" t="s">
        <v>243</v>
      </c>
      <c r="D34" s="627"/>
      <c r="E34" s="627"/>
      <c r="F34" s="627"/>
      <c r="G34" s="627"/>
      <c r="H34" s="627"/>
      <c r="I34" s="627"/>
      <c r="J34" s="627"/>
      <c r="K34" s="628"/>
      <c r="L34" s="629" t="s">
        <v>198</v>
      </c>
      <c r="M34" s="630"/>
      <c r="N34" s="142" t="s">
        <v>33</v>
      </c>
    </row>
    <row r="35" spans="2:14" ht="14.4" thickBot="1">
      <c r="B35" s="143" t="s">
        <v>41</v>
      </c>
      <c r="C35" s="634" t="s">
        <v>42</v>
      </c>
      <c r="D35" s="635"/>
      <c r="E35" s="635"/>
      <c r="F35" s="635"/>
      <c r="G35" s="635"/>
      <c r="H35" s="635"/>
      <c r="I35" s="635"/>
      <c r="J35" s="635"/>
      <c r="K35" s="636"/>
      <c r="L35" s="634" t="s">
        <v>40</v>
      </c>
      <c r="M35" s="636"/>
      <c r="N35" s="203">
        <v>7</v>
      </c>
    </row>
    <row r="36" spans="2:14">
      <c r="B36" s="609" t="s">
        <v>244</v>
      </c>
      <c r="C36" s="610"/>
      <c r="D36" s="610"/>
      <c r="E36" s="610"/>
      <c r="F36" s="610"/>
      <c r="G36" s="610"/>
      <c r="H36" s="610"/>
      <c r="I36" s="610"/>
      <c r="J36" s="610"/>
      <c r="K36" s="610"/>
      <c r="L36" s="610"/>
      <c r="M36" s="610"/>
      <c r="N36" s="611"/>
    </row>
    <row r="37" spans="2:14">
      <c r="B37" s="612"/>
      <c r="C37" s="613"/>
      <c r="D37" s="613"/>
      <c r="E37" s="613"/>
      <c r="F37" s="613"/>
      <c r="G37" s="613"/>
      <c r="H37" s="613"/>
      <c r="I37" s="613"/>
      <c r="J37" s="613"/>
      <c r="K37" s="613"/>
      <c r="L37" s="613"/>
      <c r="M37" s="613"/>
      <c r="N37" s="614"/>
    </row>
    <row r="38" spans="2:14" ht="14.4" thickBot="1">
      <c r="B38" s="615"/>
      <c r="C38" s="616"/>
      <c r="D38" s="616"/>
      <c r="E38" s="616"/>
      <c r="F38" s="616"/>
      <c r="G38" s="616"/>
      <c r="H38" s="616"/>
      <c r="I38" s="616"/>
      <c r="J38" s="616"/>
      <c r="K38" s="616"/>
      <c r="L38" s="616"/>
      <c r="M38" s="616"/>
      <c r="N38" s="617"/>
    </row>
    <row r="39" spans="2:14">
      <c r="B39" s="597" t="s">
        <v>243</v>
      </c>
      <c r="C39" s="637"/>
      <c r="D39" s="637"/>
      <c r="E39" s="637"/>
      <c r="F39" s="638"/>
      <c r="G39" s="622" t="s">
        <v>245</v>
      </c>
      <c r="H39" s="637"/>
      <c r="I39" s="639" t="s">
        <v>246</v>
      </c>
      <c r="J39" s="640"/>
      <c r="K39" s="145" t="s">
        <v>247</v>
      </c>
      <c r="L39" s="622" t="s">
        <v>248</v>
      </c>
      <c r="M39" s="623"/>
      <c r="N39" s="146" t="s">
        <v>249</v>
      </c>
    </row>
    <row r="40" spans="2:14">
      <c r="B40" s="595" t="s">
        <v>291</v>
      </c>
      <c r="C40" s="596"/>
      <c r="D40" s="596"/>
      <c r="E40" s="596"/>
      <c r="F40" s="618"/>
      <c r="G40" s="641"/>
      <c r="H40" s="618"/>
      <c r="I40" s="641"/>
      <c r="J40" s="618"/>
      <c r="K40" s="147">
        <v>7350</v>
      </c>
      <c r="L40" s="624">
        <v>0.09</v>
      </c>
      <c r="M40" s="625"/>
      <c r="N40" s="148">
        <v>81666.666666666672</v>
      </c>
    </row>
    <row r="41" spans="2:14">
      <c r="B41" s="149" t="s">
        <v>251</v>
      </c>
      <c r="C41" s="150"/>
      <c r="D41" s="150"/>
      <c r="E41" s="150"/>
      <c r="F41" s="151"/>
      <c r="G41" s="152"/>
      <c r="H41" s="151"/>
      <c r="I41" s="152"/>
      <c r="J41" s="151"/>
      <c r="K41" s="147">
        <v>9660</v>
      </c>
      <c r="L41" s="624">
        <v>1</v>
      </c>
      <c r="M41" s="625"/>
      <c r="N41" s="148">
        <v>9660</v>
      </c>
    </row>
    <row r="42" spans="2:14" ht="14.4" thickBot="1">
      <c r="B42" s="605" t="s">
        <v>292</v>
      </c>
      <c r="C42" s="606"/>
      <c r="D42" s="606"/>
      <c r="E42" s="606"/>
      <c r="F42" s="621"/>
      <c r="G42" s="631"/>
      <c r="H42" s="621"/>
      <c r="I42" s="631"/>
      <c r="J42" s="621"/>
      <c r="K42" s="153"/>
      <c r="L42" s="632"/>
      <c r="M42" s="633"/>
      <c r="N42" s="148">
        <v>47360</v>
      </c>
    </row>
    <row r="43" spans="2:14" ht="14.4" thickBot="1">
      <c r="B43" s="586"/>
      <c r="C43" s="587"/>
      <c r="D43" s="587"/>
      <c r="E43" s="587"/>
      <c r="F43" s="587"/>
      <c r="G43" s="587"/>
      <c r="H43" s="587"/>
      <c r="I43" s="587"/>
      <c r="J43" s="587"/>
      <c r="K43" s="587"/>
      <c r="L43" s="587"/>
      <c r="M43" s="588"/>
      <c r="N43" s="154">
        <v>138686.66666666669</v>
      </c>
    </row>
    <row r="44" spans="2:14" ht="13.5" customHeight="1">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c r="C48" s="596"/>
      <c r="D48" s="596"/>
      <c r="E48" s="596"/>
      <c r="F48" s="596"/>
      <c r="G48" s="596"/>
      <c r="H48" s="596"/>
      <c r="I48" s="618"/>
      <c r="J48" s="156"/>
      <c r="K48" s="157"/>
      <c r="L48" s="619"/>
      <c r="M48" s="620"/>
      <c r="N48" s="148"/>
    </row>
    <row r="49" spans="2:14" ht="14.4" thickBot="1">
      <c r="B49" s="605"/>
      <c r="C49" s="606"/>
      <c r="D49" s="606"/>
      <c r="E49" s="606"/>
      <c r="F49" s="606"/>
      <c r="G49" s="606"/>
      <c r="H49" s="606"/>
      <c r="I49" s="621"/>
      <c r="J49" s="158"/>
      <c r="K49" s="159"/>
      <c r="L49" s="607"/>
      <c r="M49" s="608"/>
      <c r="N49" s="160"/>
    </row>
    <row r="50" spans="2:14" ht="14.4" thickBot="1">
      <c r="B50" s="586" t="s">
        <v>254</v>
      </c>
      <c r="C50" s="587"/>
      <c r="D50" s="587"/>
      <c r="E50" s="587"/>
      <c r="F50" s="587"/>
      <c r="G50" s="587"/>
      <c r="H50" s="587"/>
      <c r="I50" s="587"/>
      <c r="J50" s="587"/>
      <c r="K50" s="587"/>
      <c r="L50" s="587"/>
      <c r="M50" s="588"/>
      <c r="N50" s="161">
        <v>0</v>
      </c>
    </row>
    <row r="51" spans="2:14">
      <c r="B51" s="609" t="s">
        <v>255</v>
      </c>
      <c r="C51" s="610"/>
      <c r="D51" s="610"/>
      <c r="E51" s="610"/>
      <c r="F51" s="610"/>
      <c r="G51" s="610"/>
      <c r="H51" s="610"/>
      <c r="I51" s="610"/>
      <c r="J51" s="610"/>
      <c r="K51" s="610"/>
      <c r="L51" s="610"/>
      <c r="M51" s="610"/>
      <c r="N51" s="611"/>
    </row>
    <row r="52" spans="2:14">
      <c r="B52" s="612"/>
      <c r="C52" s="613"/>
      <c r="D52" s="613"/>
      <c r="E52" s="613"/>
      <c r="F52" s="613"/>
      <c r="G52" s="613"/>
      <c r="H52" s="613"/>
      <c r="I52" s="613"/>
      <c r="J52" s="613"/>
      <c r="K52" s="613"/>
      <c r="L52" s="613"/>
      <c r="M52" s="613"/>
      <c r="N52" s="614"/>
    </row>
    <row r="53" spans="2:14" ht="14.4" thickBot="1">
      <c r="B53" s="615"/>
      <c r="C53" s="616"/>
      <c r="D53" s="616"/>
      <c r="E53" s="616"/>
      <c r="F53" s="616"/>
      <c r="G53" s="616"/>
      <c r="H53" s="616"/>
      <c r="I53" s="616"/>
      <c r="J53" s="616"/>
      <c r="K53" s="616"/>
      <c r="L53" s="616"/>
      <c r="M53" s="616"/>
      <c r="N53" s="617"/>
    </row>
    <row r="54" spans="2:14">
      <c r="B54" s="597" t="s">
        <v>256</v>
      </c>
      <c r="C54" s="598"/>
      <c r="D54" s="598"/>
      <c r="E54" s="598"/>
      <c r="F54" s="598"/>
      <c r="G54" s="598"/>
      <c r="H54" s="598"/>
      <c r="I54" s="145" t="s">
        <v>257</v>
      </c>
      <c r="J54" s="162" t="s">
        <v>258</v>
      </c>
      <c r="K54" s="163" t="s">
        <v>259</v>
      </c>
      <c r="L54" s="622" t="s">
        <v>199</v>
      </c>
      <c r="M54" s="623"/>
      <c r="N54" s="146" t="s">
        <v>249</v>
      </c>
    </row>
    <row r="55" spans="2:14">
      <c r="B55" s="595" t="s">
        <v>260</v>
      </c>
      <c r="C55" s="596"/>
      <c r="D55" s="596"/>
      <c r="E55" s="596"/>
      <c r="F55" s="596"/>
      <c r="G55" s="596"/>
      <c r="H55" s="596"/>
      <c r="I55" s="164">
        <v>30</v>
      </c>
      <c r="J55" s="165">
        <v>10</v>
      </c>
      <c r="K55" s="164">
        <v>300</v>
      </c>
      <c r="L55" s="603">
        <v>904</v>
      </c>
      <c r="M55" s="604"/>
      <c r="N55" s="148">
        <v>271200</v>
      </c>
    </row>
    <row r="56" spans="2:14" ht="14.4" thickBot="1">
      <c r="B56" s="605"/>
      <c r="C56" s="606"/>
      <c r="D56" s="606"/>
      <c r="E56" s="606"/>
      <c r="F56" s="606"/>
      <c r="G56" s="606"/>
      <c r="H56" s="606"/>
      <c r="I56" s="166"/>
      <c r="J56" s="167"/>
      <c r="K56" s="166"/>
      <c r="L56" s="607"/>
      <c r="M56" s="608"/>
      <c r="N56" s="168"/>
    </row>
    <row r="57" spans="2:14" ht="14.4" thickBot="1">
      <c r="B57" s="586" t="s">
        <v>254</v>
      </c>
      <c r="C57" s="587"/>
      <c r="D57" s="587"/>
      <c r="E57" s="587"/>
      <c r="F57" s="587"/>
      <c r="G57" s="587"/>
      <c r="H57" s="587"/>
      <c r="I57" s="587"/>
      <c r="J57" s="587"/>
      <c r="K57" s="587"/>
      <c r="L57" s="587"/>
      <c r="M57" s="588"/>
      <c r="N57" s="154">
        <v>271200</v>
      </c>
    </row>
    <row r="58" spans="2:14">
      <c r="B58" s="609" t="s">
        <v>261</v>
      </c>
      <c r="C58" s="610"/>
      <c r="D58" s="610"/>
      <c r="E58" s="610"/>
      <c r="F58" s="610"/>
      <c r="G58" s="610"/>
      <c r="H58" s="610"/>
      <c r="I58" s="610"/>
      <c r="J58" s="610"/>
      <c r="K58" s="610"/>
      <c r="L58" s="610"/>
      <c r="M58" s="610"/>
      <c r="N58" s="611"/>
    </row>
    <row r="59" spans="2:14">
      <c r="B59" s="612"/>
      <c r="C59" s="613"/>
      <c r="D59" s="613"/>
      <c r="E59" s="613"/>
      <c r="F59" s="613"/>
      <c r="G59" s="613"/>
      <c r="H59" s="613"/>
      <c r="I59" s="613"/>
      <c r="J59" s="613"/>
      <c r="K59" s="613"/>
      <c r="L59" s="613"/>
      <c r="M59" s="613"/>
      <c r="N59" s="614"/>
    </row>
    <row r="60" spans="2:14" ht="14.4" thickBot="1">
      <c r="B60" s="615"/>
      <c r="C60" s="616"/>
      <c r="D60" s="616"/>
      <c r="E60" s="616"/>
      <c r="F60" s="616"/>
      <c r="G60" s="616"/>
      <c r="H60" s="616"/>
      <c r="I60" s="616"/>
      <c r="J60" s="616"/>
      <c r="K60" s="616"/>
      <c r="L60" s="616"/>
      <c r="M60" s="616"/>
      <c r="N60" s="617"/>
    </row>
    <row r="61" spans="2:14">
      <c r="B61" s="597" t="s">
        <v>262</v>
      </c>
      <c r="C61" s="598"/>
      <c r="D61" s="598"/>
      <c r="E61" s="598"/>
      <c r="F61" s="598"/>
      <c r="G61" s="598"/>
      <c r="H61" s="598"/>
      <c r="I61" s="145" t="s">
        <v>263</v>
      </c>
      <c r="J61" s="169" t="s">
        <v>231</v>
      </c>
      <c r="K61" s="170" t="s">
        <v>264</v>
      </c>
      <c r="L61" s="599" t="s">
        <v>248</v>
      </c>
      <c r="M61" s="600"/>
      <c r="N61" s="171" t="s">
        <v>249</v>
      </c>
    </row>
    <row r="62" spans="2:14">
      <c r="B62" s="172" t="s">
        <v>293</v>
      </c>
      <c r="C62" s="173"/>
      <c r="D62" s="173"/>
      <c r="E62" s="173"/>
      <c r="F62" s="173"/>
      <c r="G62" s="173"/>
      <c r="H62" s="173"/>
      <c r="I62" s="174">
        <v>128000</v>
      </c>
      <c r="J62" s="175">
        <v>1.85</v>
      </c>
      <c r="K62" s="176">
        <v>236800</v>
      </c>
      <c r="L62" s="601">
        <v>0.5</v>
      </c>
      <c r="M62" s="602"/>
      <c r="N62" s="177">
        <v>473600</v>
      </c>
    </row>
    <row r="63" spans="2:14">
      <c r="B63" s="172"/>
      <c r="C63" s="173"/>
      <c r="D63" s="173"/>
      <c r="E63" s="173"/>
      <c r="F63" s="173"/>
      <c r="G63" s="173"/>
      <c r="H63" s="173"/>
      <c r="I63" s="174"/>
      <c r="J63" s="175"/>
      <c r="K63" s="176"/>
      <c r="L63" s="601"/>
      <c r="M63" s="602"/>
      <c r="N63" s="177"/>
    </row>
    <row r="64" spans="2:14">
      <c r="B64" s="172"/>
      <c r="C64" s="173"/>
      <c r="D64" s="173"/>
      <c r="E64" s="173"/>
      <c r="F64" s="173"/>
      <c r="G64" s="173"/>
      <c r="H64" s="173"/>
      <c r="I64" s="174"/>
      <c r="J64" s="175"/>
      <c r="K64" s="176"/>
      <c r="L64" s="603"/>
      <c r="M64" s="604"/>
      <c r="N64" s="177"/>
    </row>
    <row r="65" spans="2:14" ht="14.4" thickBot="1">
      <c r="B65" s="605"/>
      <c r="C65" s="606"/>
      <c r="D65" s="606"/>
      <c r="E65" s="606"/>
      <c r="F65" s="606"/>
      <c r="G65" s="606"/>
      <c r="H65" s="606"/>
      <c r="I65" s="166"/>
      <c r="J65" s="167"/>
      <c r="K65" s="166"/>
      <c r="L65" s="607"/>
      <c r="M65" s="608"/>
      <c r="N65" s="178"/>
    </row>
    <row r="66" spans="2:14" ht="14.4" thickBot="1">
      <c r="B66" s="586" t="s">
        <v>254</v>
      </c>
      <c r="C66" s="587"/>
      <c r="D66" s="587"/>
      <c r="E66" s="587"/>
      <c r="F66" s="587"/>
      <c r="G66" s="587"/>
      <c r="H66" s="587"/>
      <c r="I66" s="587"/>
      <c r="J66" s="587"/>
      <c r="K66" s="587"/>
      <c r="L66" s="587"/>
      <c r="M66" s="588"/>
      <c r="N66" s="179">
        <v>473600</v>
      </c>
    </row>
    <row r="67" spans="2:14" ht="14.4" thickBot="1">
      <c r="B67" s="141"/>
      <c r="C67" s="91"/>
      <c r="D67" s="91"/>
      <c r="E67" s="91"/>
      <c r="F67" s="91"/>
      <c r="G67" s="91"/>
      <c r="H67" s="91"/>
      <c r="I67" s="91"/>
      <c r="J67" s="91"/>
      <c r="K67" s="91"/>
      <c r="L67" s="91"/>
      <c r="M67" s="91"/>
      <c r="N67" s="130"/>
    </row>
    <row r="68" spans="2:14" ht="14.4" thickBot="1">
      <c r="B68" s="589" t="s">
        <v>265</v>
      </c>
      <c r="C68" s="590"/>
      <c r="D68" s="590"/>
      <c r="E68" s="590"/>
      <c r="F68" s="590"/>
      <c r="G68" s="590"/>
      <c r="H68" s="590"/>
      <c r="I68" s="590"/>
      <c r="J68" s="590"/>
      <c r="K68" s="590"/>
      <c r="L68" s="590"/>
      <c r="M68" s="591"/>
      <c r="N68" s="180">
        <v>883486.66666666674</v>
      </c>
    </row>
    <row r="69" spans="2:14">
      <c r="B69" s="609" t="s">
        <v>266</v>
      </c>
      <c r="C69" s="610"/>
      <c r="D69" s="610"/>
      <c r="E69" s="610"/>
      <c r="F69" s="610"/>
      <c r="G69" s="610"/>
      <c r="H69" s="610"/>
      <c r="I69" s="610"/>
      <c r="J69" s="610"/>
      <c r="K69" s="610"/>
      <c r="L69" s="610"/>
      <c r="M69" s="610"/>
      <c r="N69" s="611"/>
    </row>
    <row r="70" spans="2:14">
      <c r="B70" s="612"/>
      <c r="C70" s="613"/>
      <c r="D70" s="613"/>
      <c r="E70" s="613"/>
      <c r="F70" s="613"/>
      <c r="G70" s="613"/>
      <c r="H70" s="613"/>
      <c r="I70" s="613"/>
      <c r="J70" s="613"/>
      <c r="K70" s="613"/>
      <c r="L70" s="613"/>
      <c r="M70" s="613"/>
      <c r="N70" s="614"/>
    </row>
    <row r="71" spans="2:14" ht="14.4" thickBot="1">
      <c r="B71" s="615"/>
      <c r="C71" s="616"/>
      <c r="D71" s="616"/>
      <c r="E71" s="616"/>
      <c r="F71" s="616"/>
      <c r="G71" s="616"/>
      <c r="H71" s="616"/>
      <c r="I71" s="616"/>
      <c r="J71" s="616"/>
      <c r="K71" s="616"/>
      <c r="L71" s="616"/>
      <c r="M71" s="616"/>
      <c r="N71" s="617"/>
    </row>
    <row r="72" spans="2:14">
      <c r="B72" s="597" t="s">
        <v>267</v>
      </c>
      <c r="C72" s="598"/>
      <c r="D72" s="598"/>
      <c r="E72" s="598"/>
      <c r="F72" s="598"/>
      <c r="G72" s="598"/>
      <c r="H72" s="598"/>
      <c r="I72" s="162"/>
      <c r="J72" s="181"/>
      <c r="K72" s="170" t="s">
        <v>268</v>
      </c>
      <c r="L72" s="599" t="s">
        <v>269</v>
      </c>
      <c r="M72" s="600"/>
      <c r="N72" s="171"/>
    </row>
    <row r="73" spans="2:14">
      <c r="B73" s="595" t="s">
        <v>193</v>
      </c>
      <c r="C73" s="596"/>
      <c r="D73" s="596"/>
      <c r="E73" s="596"/>
      <c r="F73" s="596"/>
      <c r="G73" s="596"/>
      <c r="H73" s="596"/>
      <c r="I73" s="182"/>
      <c r="J73" s="183"/>
      <c r="K73" s="184">
        <v>0.2</v>
      </c>
      <c r="L73" s="582">
        <v>176697.33333333337</v>
      </c>
      <c r="M73" s="583"/>
      <c r="N73" s="185"/>
    </row>
    <row r="74" spans="2:14">
      <c r="B74" s="149" t="s">
        <v>270</v>
      </c>
      <c r="C74" s="150"/>
      <c r="D74" s="150"/>
      <c r="E74" s="150"/>
      <c r="F74" s="150"/>
      <c r="G74" s="150"/>
      <c r="H74" s="150"/>
      <c r="I74" s="182"/>
      <c r="J74" s="183"/>
      <c r="K74" s="184">
        <v>0.05</v>
      </c>
      <c r="L74" s="582">
        <v>44174.333333333343</v>
      </c>
      <c r="M74" s="583"/>
      <c r="N74" s="185"/>
    </row>
    <row r="75" spans="2:14" ht="14.4" thickBot="1">
      <c r="B75" s="186" t="s">
        <v>230</v>
      </c>
      <c r="C75" s="187"/>
      <c r="D75" s="187"/>
      <c r="E75" s="187"/>
      <c r="F75" s="187"/>
      <c r="G75" s="187"/>
      <c r="H75" s="187"/>
      <c r="I75" s="188"/>
      <c r="J75" s="189"/>
      <c r="K75" s="184">
        <v>0.05</v>
      </c>
      <c r="L75" s="584">
        <v>44174.333333333343</v>
      </c>
      <c r="M75" s="585"/>
      <c r="N75" s="185"/>
    </row>
    <row r="76" spans="2:14" ht="14.4" thickBot="1">
      <c r="B76" s="586" t="s">
        <v>254</v>
      </c>
      <c r="C76" s="587"/>
      <c r="D76" s="587"/>
      <c r="E76" s="587"/>
      <c r="F76" s="587"/>
      <c r="G76" s="587"/>
      <c r="H76" s="587"/>
      <c r="I76" s="587"/>
      <c r="J76" s="587"/>
      <c r="K76" s="587"/>
      <c r="L76" s="587"/>
      <c r="M76" s="588"/>
      <c r="N76" s="190">
        <v>265046.00000000006</v>
      </c>
    </row>
    <row r="77" spans="2:14" ht="14.4" thickBot="1">
      <c r="B77" s="141"/>
      <c r="C77" s="91"/>
      <c r="D77" s="91"/>
      <c r="E77" s="91"/>
      <c r="F77" s="91"/>
      <c r="G77" s="91"/>
      <c r="H77" s="91"/>
      <c r="I77" s="91"/>
      <c r="J77" s="91"/>
      <c r="K77" s="91"/>
      <c r="L77" s="91"/>
      <c r="M77" s="91"/>
      <c r="N77" s="130"/>
    </row>
    <row r="78" spans="2:14" ht="14.4" thickBot="1">
      <c r="B78" s="589" t="s">
        <v>271</v>
      </c>
      <c r="C78" s="590"/>
      <c r="D78" s="590"/>
      <c r="E78" s="590"/>
      <c r="F78" s="590"/>
      <c r="G78" s="590"/>
      <c r="H78" s="590"/>
      <c r="I78" s="590"/>
      <c r="J78" s="590"/>
      <c r="K78" s="590"/>
      <c r="L78" s="590"/>
      <c r="M78" s="591"/>
      <c r="N78" s="191">
        <v>1148533</v>
      </c>
    </row>
    <row r="79" spans="2:14">
      <c r="B79" s="122"/>
      <c r="C79" s="123"/>
      <c r="D79" s="123"/>
      <c r="E79" s="123"/>
      <c r="F79" s="123"/>
      <c r="G79" s="123"/>
      <c r="H79" s="123"/>
      <c r="I79" s="123"/>
      <c r="J79" s="123"/>
      <c r="K79" s="123"/>
      <c r="L79" s="123"/>
      <c r="M79" s="123"/>
      <c r="N79" s="124"/>
    </row>
    <row r="80" spans="2:14">
      <c r="B80" s="141"/>
      <c r="C80" s="91"/>
      <c r="D80" s="91"/>
      <c r="E80" s="91"/>
      <c r="F80" s="91"/>
      <c r="G80" s="91"/>
      <c r="H80" s="91"/>
      <c r="I80" s="91"/>
      <c r="J80" s="91"/>
      <c r="K80" s="91"/>
      <c r="L80" s="91"/>
      <c r="M80" s="91"/>
      <c r="N80" s="130"/>
    </row>
    <row r="81" spans="2:14">
      <c r="B81" s="141"/>
      <c r="C81" s="91"/>
      <c r="D81" s="91"/>
      <c r="E81" s="91"/>
      <c r="F81" s="91"/>
      <c r="G81" s="91"/>
      <c r="H81" s="91"/>
      <c r="I81" s="91"/>
      <c r="J81" s="91"/>
      <c r="K81" s="91"/>
      <c r="L81" s="91"/>
      <c r="M81" s="91"/>
      <c r="N81" s="130"/>
    </row>
    <row r="82" spans="2:14">
      <c r="B82" s="141"/>
      <c r="C82" s="91"/>
      <c r="D82" s="91"/>
      <c r="E82" s="91"/>
      <c r="F82" s="91"/>
      <c r="G82" s="128" t="s">
        <v>272</v>
      </c>
      <c r="H82" s="128"/>
      <c r="I82" s="128"/>
      <c r="J82" s="128"/>
      <c r="K82" s="91"/>
      <c r="L82" s="91"/>
      <c r="M82" s="91"/>
      <c r="N82" s="130"/>
    </row>
    <row r="83" spans="2:14">
      <c r="B83" s="192"/>
      <c r="C83" s="193"/>
      <c r="D83" s="193"/>
      <c r="E83" s="193"/>
      <c r="F83" s="193"/>
      <c r="G83" s="128" t="s">
        <v>273</v>
      </c>
      <c r="H83" s="193"/>
      <c r="I83" s="193"/>
      <c r="J83" s="193"/>
      <c r="K83" s="193"/>
      <c r="L83" s="193"/>
      <c r="M83" s="193"/>
      <c r="N83" s="194"/>
    </row>
    <row r="84" spans="2:14">
      <c r="B84" s="192"/>
      <c r="C84" s="193"/>
      <c r="D84" s="193"/>
      <c r="E84" s="193"/>
      <c r="F84" s="193"/>
      <c r="G84" s="128" t="s">
        <v>274</v>
      </c>
      <c r="J84" s="193"/>
      <c r="K84" s="193"/>
      <c r="L84" s="193"/>
      <c r="M84" s="193"/>
      <c r="N84" s="194"/>
    </row>
    <row r="85" spans="2:14">
      <c r="B85" s="107"/>
      <c r="C85" s="137"/>
      <c r="D85" s="137"/>
      <c r="E85" s="137"/>
      <c r="F85" s="137"/>
      <c r="G85" s="128" t="s">
        <v>275</v>
      </c>
      <c r="H85" s="137"/>
      <c r="I85" s="137"/>
      <c r="J85" s="137"/>
      <c r="K85" s="137"/>
      <c r="L85" s="137"/>
      <c r="M85" s="137"/>
      <c r="N85" s="136"/>
    </row>
    <row r="86" spans="2:14">
      <c r="B86" s="141"/>
      <c r="C86" s="91"/>
      <c r="D86" s="91"/>
      <c r="E86" s="91"/>
      <c r="F86" s="91"/>
      <c r="G86" s="91" t="s">
        <v>276</v>
      </c>
      <c r="H86" s="91"/>
      <c r="I86" s="91"/>
      <c r="J86" s="91"/>
      <c r="K86" s="91"/>
      <c r="L86" s="91"/>
      <c r="M86" s="91"/>
      <c r="N86" s="130"/>
    </row>
    <row r="87" spans="2:14">
      <c r="B87" s="195" t="s">
        <v>277</v>
      </c>
      <c r="C87" s="196"/>
      <c r="D87" s="196"/>
      <c r="E87" s="196"/>
      <c r="F87" s="196"/>
      <c r="G87" s="196"/>
      <c r="H87" s="196"/>
      <c r="I87" s="196"/>
      <c r="J87" s="196"/>
      <c r="K87" s="196"/>
      <c r="L87" s="196"/>
      <c r="M87" s="196"/>
      <c r="N87" s="197"/>
    </row>
    <row r="88" spans="2:14">
      <c r="B88" s="592"/>
      <c r="C88" s="593"/>
      <c r="D88" s="593"/>
      <c r="E88" s="593"/>
      <c r="F88" s="593"/>
      <c r="G88" s="593"/>
      <c r="H88" s="593"/>
      <c r="I88" s="593"/>
      <c r="J88" s="593"/>
      <c r="K88" s="593"/>
      <c r="L88" s="593"/>
      <c r="M88" s="593"/>
      <c r="N88" s="594"/>
    </row>
    <row r="89" spans="2:14">
      <c r="B89" s="592"/>
      <c r="C89" s="593"/>
      <c r="D89" s="593"/>
      <c r="E89" s="593"/>
      <c r="F89" s="593"/>
      <c r="G89" s="593"/>
      <c r="H89" s="593"/>
      <c r="I89" s="593"/>
      <c r="J89" s="593"/>
      <c r="K89" s="593"/>
      <c r="L89" s="593"/>
      <c r="M89" s="593"/>
      <c r="N89" s="594"/>
    </row>
    <row r="90" spans="2:14">
      <c r="B90" s="107"/>
      <c r="C90" s="137"/>
      <c r="D90" s="137"/>
      <c r="E90" s="137"/>
      <c r="F90" s="137"/>
      <c r="G90" s="137"/>
      <c r="H90" s="137"/>
      <c r="I90" s="137"/>
      <c r="J90" s="137"/>
      <c r="K90" s="137"/>
      <c r="L90" s="137"/>
      <c r="M90" s="137"/>
      <c r="N90" s="136"/>
    </row>
    <row r="91" spans="2:14">
      <c r="B91" s="198" t="s">
        <v>278</v>
      </c>
      <c r="C91" s="137"/>
      <c r="D91" s="137"/>
      <c r="E91" s="137"/>
      <c r="F91" s="137"/>
      <c r="G91" s="137"/>
      <c r="H91" s="137"/>
      <c r="I91" s="137"/>
      <c r="J91" s="137"/>
      <c r="K91" s="137"/>
      <c r="L91" s="137"/>
      <c r="M91" s="137"/>
      <c r="N91" s="136"/>
    </row>
    <row r="92" spans="2:14" ht="12.75" customHeight="1">
      <c r="B92" s="573" t="s">
        <v>279</v>
      </c>
      <c r="C92" s="574"/>
      <c r="D92" s="574"/>
      <c r="E92" s="574"/>
      <c r="F92" s="574"/>
      <c r="G92" s="574"/>
      <c r="H92" s="574"/>
      <c r="I92" s="574"/>
      <c r="J92" s="574"/>
      <c r="K92" s="574"/>
      <c r="L92" s="574"/>
      <c r="M92" s="574"/>
      <c r="N92" s="575"/>
    </row>
    <row r="93" spans="2:14">
      <c r="B93" s="573"/>
      <c r="C93" s="574"/>
      <c r="D93" s="574"/>
      <c r="E93" s="574"/>
      <c r="F93" s="574"/>
      <c r="G93" s="574"/>
      <c r="H93" s="574"/>
      <c r="I93" s="574"/>
      <c r="J93" s="574"/>
      <c r="K93" s="574"/>
      <c r="L93" s="574"/>
      <c r="M93" s="574"/>
      <c r="N93" s="575"/>
    </row>
    <row r="94" spans="2:14">
      <c r="B94" s="573" t="s">
        <v>280</v>
      </c>
      <c r="C94" s="574"/>
      <c r="D94" s="574"/>
      <c r="E94" s="574"/>
      <c r="F94" s="574"/>
      <c r="G94" s="574"/>
      <c r="H94" s="574"/>
      <c r="I94" s="574"/>
      <c r="J94" s="574"/>
      <c r="K94" s="574"/>
      <c r="L94" s="574"/>
      <c r="M94" s="574"/>
      <c r="N94" s="575"/>
    </row>
    <row r="95" spans="2:14">
      <c r="B95" s="573"/>
      <c r="C95" s="574"/>
      <c r="D95" s="574"/>
      <c r="E95" s="574"/>
      <c r="F95" s="574"/>
      <c r="G95" s="574"/>
      <c r="H95" s="574"/>
      <c r="I95" s="574"/>
      <c r="J95" s="574"/>
      <c r="K95" s="574"/>
      <c r="L95" s="574"/>
      <c r="M95" s="574"/>
      <c r="N95" s="575"/>
    </row>
    <row r="96" spans="2:14">
      <c r="B96" s="107"/>
      <c r="C96" s="137"/>
      <c r="D96" s="137"/>
      <c r="E96" s="137"/>
      <c r="F96" s="137"/>
      <c r="G96" s="137"/>
      <c r="H96" s="137"/>
      <c r="I96" s="137"/>
      <c r="J96" s="137"/>
      <c r="K96" s="137"/>
      <c r="L96" s="137"/>
      <c r="M96" s="137"/>
      <c r="N96" s="136"/>
    </row>
    <row r="97" spans="2:14">
      <c r="B97" s="141"/>
      <c r="C97" s="91"/>
      <c r="D97" s="91"/>
      <c r="E97" s="91"/>
      <c r="F97" s="91"/>
      <c r="G97" s="128" t="s">
        <v>272</v>
      </c>
      <c r="H97" s="91"/>
      <c r="I97" s="91"/>
      <c r="J97" s="91"/>
      <c r="K97" s="91"/>
      <c r="L97" s="91"/>
      <c r="M97" s="91"/>
      <c r="N97" s="130"/>
    </row>
    <row r="98" spans="2:14">
      <c r="B98" s="141"/>
      <c r="C98" s="91"/>
      <c r="D98" s="91"/>
      <c r="E98" s="91"/>
      <c r="F98" s="91"/>
      <c r="G98" s="91" t="s">
        <v>273</v>
      </c>
      <c r="H98" s="158"/>
      <c r="I98" s="158"/>
      <c r="J98" s="158"/>
      <c r="K98" s="91"/>
      <c r="L98" s="91"/>
      <c r="M98" s="91"/>
      <c r="N98" s="130"/>
    </row>
    <row r="99" spans="2:14">
      <c r="B99" s="141"/>
      <c r="C99" s="91"/>
      <c r="D99" s="91"/>
      <c r="E99" s="91"/>
      <c r="F99" s="91"/>
      <c r="G99" s="91" t="s">
        <v>281</v>
      </c>
      <c r="H99" s="92"/>
      <c r="I99" s="92"/>
      <c r="J99" s="92"/>
      <c r="M99" s="91"/>
      <c r="N99" s="130"/>
    </row>
    <row r="100" spans="2:14">
      <c r="B100" s="199"/>
      <c r="C100" s="137"/>
      <c r="D100" s="137"/>
      <c r="E100" s="137"/>
      <c r="F100" s="137"/>
      <c r="G100" s="91" t="s">
        <v>275</v>
      </c>
      <c r="K100" s="137"/>
      <c r="L100" s="137"/>
      <c r="M100" s="137"/>
      <c r="N100" s="136"/>
    </row>
    <row r="101" spans="2:14" ht="17.25" customHeight="1">
      <c r="B101" s="200" t="s">
        <v>282</v>
      </c>
      <c r="C101" s="201"/>
      <c r="D101" s="201"/>
      <c r="E101" s="91"/>
      <c r="F101" s="91"/>
      <c r="G101" s="91"/>
      <c r="H101" s="91"/>
      <c r="I101" s="91"/>
      <c r="J101" s="576"/>
      <c r="K101" s="576"/>
      <c r="L101" s="576"/>
      <c r="M101" s="576"/>
      <c r="N101" s="577"/>
    </row>
    <row r="102" spans="2:14" ht="18.75" customHeight="1" thickBot="1">
      <c r="B102" s="580" t="s">
        <v>283</v>
      </c>
      <c r="C102" s="581"/>
      <c r="D102" s="581"/>
      <c r="E102" s="167"/>
      <c r="F102" s="167"/>
      <c r="G102" s="167"/>
      <c r="H102" s="167"/>
      <c r="I102" s="167"/>
      <c r="J102" s="578"/>
      <c r="K102" s="578"/>
      <c r="L102" s="578"/>
      <c r="M102" s="578"/>
      <c r="N102" s="579"/>
    </row>
  </sheetData>
  <mergeCells count="8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6:M26"/>
    <mergeCell ref="E28:M28"/>
    <mergeCell ref="G30:M30"/>
    <mergeCell ref="B32:N32"/>
    <mergeCell ref="D24:M24"/>
    <mergeCell ref="D14:G14"/>
    <mergeCell ref="J14:M14"/>
    <mergeCell ref="L15:N15"/>
    <mergeCell ref="H20:M20"/>
    <mergeCell ref="D21:M22"/>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L40:M40"/>
    <mergeCell ref="L41:M41"/>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6145" r:id="rId3">
          <objectPr defaultSize="0" autoPict="0" r:id="rId4">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3"/>
      </mc:Fallback>
    </mc:AlternateContent>
    <mc:AlternateContent xmlns:mc="http://schemas.openxmlformats.org/markup-compatibility/2006">
      <mc:Choice Requires="x14">
        <oleObject progId="PBrush" shapeId="6146"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5"/>
      </mc:Fallback>
    </mc:AlternateContent>
  </oleObjects>
  <mc:AlternateContent xmlns:mc="http://schemas.openxmlformats.org/markup-compatibility/2006">
    <mc:Choice Requires="x14">
      <controls>
        <mc:AlternateContent xmlns:mc="http://schemas.openxmlformats.org/markup-compatibility/2006">
          <mc:Choice Requires="x14">
            <control shapeId="6147" r:id="rId7"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8"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topLeftCell="A38" zoomScale="55" zoomScaleNormal="55" workbookViewId="0">
      <selection activeCell="A25" sqref="A1:XFD1048576"/>
    </sheetView>
  </sheetViews>
  <sheetFormatPr baseColWidth="10" defaultColWidth="11.44140625" defaultRowHeight="13.8"/>
  <cols>
    <col min="1" max="1" width="3.109375" style="90" customWidth="1"/>
    <col min="2" max="6" width="11.44140625" style="90"/>
    <col min="7" max="10" width="11.44140625" style="90" customWidth="1"/>
    <col min="11" max="11" width="12.5546875" style="90" customWidth="1"/>
    <col min="12" max="13" width="11.44140625" style="90" customWidth="1"/>
    <col min="14" max="14" width="12.88671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142" t="s">
        <v>242</v>
      </c>
      <c r="C33" s="626" t="s">
        <v>243</v>
      </c>
      <c r="D33" s="627"/>
      <c r="E33" s="627"/>
      <c r="F33" s="627"/>
      <c r="G33" s="627"/>
      <c r="H33" s="627"/>
      <c r="I33" s="627"/>
      <c r="J33" s="627"/>
      <c r="K33" s="628"/>
      <c r="L33" s="629" t="s">
        <v>198</v>
      </c>
      <c r="M33" s="630"/>
      <c r="N33" s="142" t="s">
        <v>33</v>
      </c>
    </row>
    <row r="34" spans="2:14" ht="14.4" thickBot="1">
      <c r="B34" s="143" t="s">
        <v>43</v>
      </c>
      <c r="C34" s="634" t="s">
        <v>45</v>
      </c>
      <c r="D34" s="635"/>
      <c r="E34" s="635"/>
      <c r="F34" s="635"/>
      <c r="G34" s="635"/>
      <c r="H34" s="635"/>
      <c r="I34" s="635"/>
      <c r="J34" s="635"/>
      <c r="K34" s="636"/>
      <c r="L34" s="634" t="s">
        <v>46</v>
      </c>
      <c r="M34" s="636"/>
      <c r="N34" s="144">
        <v>5</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694" t="s">
        <v>294</v>
      </c>
      <c r="C39" s="695"/>
      <c r="D39" s="695"/>
      <c r="E39" s="173"/>
      <c r="F39" s="204"/>
      <c r="G39" s="641"/>
      <c r="H39" s="618"/>
      <c r="I39" s="641"/>
      <c r="J39" s="618"/>
      <c r="K39" s="279">
        <v>102000</v>
      </c>
      <c r="L39" s="624">
        <v>2.5</v>
      </c>
      <c r="M39" s="625"/>
      <c r="N39" s="148">
        <v>40800</v>
      </c>
    </row>
    <row r="40" spans="2:14">
      <c r="B40" s="694" t="s">
        <v>295</v>
      </c>
      <c r="C40" s="695"/>
      <c r="D40" s="695"/>
      <c r="E40" s="205"/>
      <c r="F40" s="206"/>
      <c r="G40" s="152"/>
      <c r="H40" s="151"/>
      <c r="I40" s="152"/>
      <c r="J40" s="151"/>
      <c r="K40" s="147">
        <v>17000</v>
      </c>
      <c r="L40" s="624">
        <v>2.5</v>
      </c>
      <c r="M40" s="625"/>
      <c r="N40" s="148">
        <v>6800</v>
      </c>
    </row>
    <row r="41" spans="2:14">
      <c r="B41" s="694" t="s">
        <v>296</v>
      </c>
      <c r="C41" s="695"/>
      <c r="D41" s="695"/>
      <c r="E41" s="205"/>
      <c r="F41" s="206"/>
      <c r="G41" s="152"/>
      <c r="H41" s="151"/>
      <c r="I41" s="152"/>
      <c r="J41" s="151"/>
      <c r="K41" s="147">
        <v>180000</v>
      </c>
      <c r="L41" s="624">
        <v>12</v>
      </c>
      <c r="M41" s="625"/>
      <c r="N41" s="148">
        <v>15000</v>
      </c>
    </row>
    <row r="42" spans="2:14" ht="14.4" thickBot="1">
      <c r="B42" s="696" t="s">
        <v>292</v>
      </c>
      <c r="C42" s="697"/>
      <c r="D42" s="697"/>
      <c r="E42" s="697"/>
      <c r="F42" s="698"/>
      <c r="G42" s="631"/>
      <c r="H42" s="621"/>
      <c r="I42" s="631"/>
      <c r="J42" s="621"/>
      <c r="K42" s="153"/>
      <c r="L42" s="632"/>
      <c r="M42" s="633"/>
      <c r="N42" s="148">
        <v>888</v>
      </c>
    </row>
    <row r="43" spans="2:14" ht="14.4" thickBot="1">
      <c r="B43" s="586"/>
      <c r="C43" s="587"/>
      <c r="D43" s="587"/>
      <c r="E43" s="587"/>
      <c r="F43" s="587"/>
      <c r="G43" s="587"/>
      <c r="H43" s="587"/>
      <c r="I43" s="587"/>
      <c r="J43" s="587"/>
      <c r="K43" s="587"/>
      <c r="L43" s="587"/>
      <c r="M43" s="588"/>
      <c r="N43" s="154">
        <v>63488</v>
      </c>
    </row>
    <row r="44" spans="2:14" ht="13.5" customHeight="1">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ht="27.75" customHeight="1">
      <c r="B48" s="691" t="s">
        <v>591</v>
      </c>
      <c r="C48" s="692"/>
      <c r="D48" s="692"/>
      <c r="E48" s="692"/>
      <c r="F48" s="692"/>
      <c r="G48" s="692"/>
      <c r="H48" s="692"/>
      <c r="I48" s="693"/>
      <c r="J48" s="463" t="s">
        <v>212</v>
      </c>
      <c r="K48" s="464">
        <v>1.4</v>
      </c>
      <c r="L48" s="619">
        <v>1500</v>
      </c>
      <c r="M48" s="620"/>
      <c r="N48" s="287">
        <v>2100</v>
      </c>
    </row>
    <row r="49" spans="2:14" ht="14.4" thickBot="1">
      <c r="B49" s="605"/>
      <c r="C49" s="606"/>
      <c r="D49" s="606"/>
      <c r="E49" s="606"/>
      <c r="F49" s="606"/>
      <c r="G49" s="606"/>
      <c r="H49" s="606"/>
      <c r="I49" s="621"/>
      <c r="J49" s="158"/>
      <c r="K49" s="159"/>
      <c r="L49" s="607"/>
      <c r="M49" s="608"/>
      <c r="N49" s="160"/>
    </row>
    <row r="50" spans="2:14" ht="14.4" thickBot="1">
      <c r="B50" s="586" t="s">
        <v>254</v>
      </c>
      <c r="C50" s="587"/>
      <c r="D50" s="587"/>
      <c r="E50" s="587"/>
      <c r="F50" s="587"/>
      <c r="G50" s="587"/>
      <c r="H50" s="587"/>
      <c r="I50" s="587"/>
      <c r="J50" s="587"/>
      <c r="K50" s="587"/>
      <c r="L50" s="587"/>
      <c r="M50" s="588"/>
      <c r="N50" s="161">
        <v>2100</v>
      </c>
    </row>
    <row r="51" spans="2:14">
      <c r="B51" s="609" t="s">
        <v>255</v>
      </c>
      <c r="C51" s="610"/>
      <c r="D51" s="610"/>
      <c r="E51" s="610"/>
      <c r="F51" s="610"/>
      <c r="G51" s="610"/>
      <c r="H51" s="610"/>
      <c r="I51" s="610"/>
      <c r="J51" s="610"/>
      <c r="K51" s="610"/>
      <c r="L51" s="610"/>
      <c r="M51" s="610"/>
      <c r="N51" s="611"/>
    </row>
    <row r="52" spans="2:14">
      <c r="B52" s="612"/>
      <c r="C52" s="613"/>
      <c r="D52" s="613"/>
      <c r="E52" s="613"/>
      <c r="F52" s="613"/>
      <c r="G52" s="613"/>
      <c r="H52" s="613"/>
      <c r="I52" s="613"/>
      <c r="J52" s="613"/>
      <c r="K52" s="613"/>
      <c r="L52" s="613"/>
      <c r="M52" s="613"/>
      <c r="N52" s="614"/>
    </row>
    <row r="53" spans="2:14" ht="14.4" thickBot="1">
      <c r="B53" s="615"/>
      <c r="C53" s="616"/>
      <c r="D53" s="616"/>
      <c r="E53" s="616"/>
      <c r="F53" s="616"/>
      <c r="G53" s="616"/>
      <c r="H53" s="616"/>
      <c r="I53" s="616"/>
      <c r="J53" s="616"/>
      <c r="K53" s="616"/>
      <c r="L53" s="616"/>
      <c r="M53" s="616"/>
      <c r="N53" s="617"/>
    </row>
    <row r="54" spans="2:14">
      <c r="B54" s="597" t="s">
        <v>256</v>
      </c>
      <c r="C54" s="598"/>
      <c r="D54" s="598"/>
      <c r="E54" s="598"/>
      <c r="F54" s="598"/>
      <c r="G54" s="598"/>
      <c r="H54" s="598"/>
      <c r="I54" s="145" t="s">
        <v>257</v>
      </c>
      <c r="J54" s="162" t="s">
        <v>258</v>
      </c>
      <c r="K54" s="163" t="s">
        <v>259</v>
      </c>
      <c r="L54" s="622" t="s">
        <v>199</v>
      </c>
      <c r="M54" s="623"/>
      <c r="N54" s="146" t="s">
        <v>249</v>
      </c>
    </row>
    <row r="55" spans="2:14">
      <c r="B55" s="595" t="s">
        <v>297</v>
      </c>
      <c r="C55" s="596"/>
      <c r="D55" s="596"/>
      <c r="E55" s="596"/>
      <c r="F55" s="596"/>
      <c r="G55" s="596"/>
      <c r="H55" s="596"/>
      <c r="I55" s="164">
        <v>1.4</v>
      </c>
      <c r="J55" s="165">
        <v>10</v>
      </c>
      <c r="K55" s="164">
        <v>14</v>
      </c>
      <c r="L55" s="603">
        <v>904</v>
      </c>
      <c r="M55" s="604"/>
      <c r="N55" s="148">
        <v>12656</v>
      </c>
    </row>
    <row r="56" spans="2:14" ht="14.4" thickBot="1">
      <c r="B56" s="605"/>
      <c r="C56" s="606"/>
      <c r="D56" s="606"/>
      <c r="E56" s="606"/>
      <c r="F56" s="606"/>
      <c r="G56" s="606"/>
      <c r="H56" s="606"/>
      <c r="I56" s="166"/>
      <c r="J56" s="167"/>
      <c r="K56" s="166"/>
      <c r="L56" s="607"/>
      <c r="M56" s="608"/>
      <c r="N56" s="168"/>
    </row>
    <row r="57" spans="2:14" ht="14.4" thickBot="1">
      <c r="B57" s="586" t="s">
        <v>254</v>
      </c>
      <c r="C57" s="587"/>
      <c r="D57" s="587"/>
      <c r="E57" s="587"/>
      <c r="F57" s="587"/>
      <c r="G57" s="587"/>
      <c r="H57" s="587"/>
      <c r="I57" s="587"/>
      <c r="J57" s="587"/>
      <c r="K57" s="587"/>
      <c r="L57" s="587"/>
      <c r="M57" s="588"/>
      <c r="N57" s="154">
        <v>12656</v>
      </c>
    </row>
    <row r="58" spans="2:14">
      <c r="B58" s="609" t="s">
        <v>261</v>
      </c>
      <c r="C58" s="610"/>
      <c r="D58" s="610"/>
      <c r="E58" s="610"/>
      <c r="F58" s="610"/>
      <c r="G58" s="610"/>
      <c r="H58" s="610"/>
      <c r="I58" s="610"/>
      <c r="J58" s="610"/>
      <c r="K58" s="610"/>
      <c r="L58" s="610"/>
      <c r="M58" s="610"/>
      <c r="N58" s="611"/>
    </row>
    <row r="59" spans="2:14">
      <c r="B59" s="612"/>
      <c r="C59" s="613"/>
      <c r="D59" s="613"/>
      <c r="E59" s="613"/>
      <c r="F59" s="613"/>
      <c r="G59" s="613"/>
      <c r="H59" s="613"/>
      <c r="I59" s="613"/>
      <c r="J59" s="613"/>
      <c r="K59" s="613"/>
      <c r="L59" s="613"/>
      <c r="M59" s="613"/>
      <c r="N59" s="614"/>
    </row>
    <row r="60" spans="2:14" ht="14.4" thickBot="1">
      <c r="B60" s="615"/>
      <c r="C60" s="616"/>
      <c r="D60" s="616"/>
      <c r="E60" s="616"/>
      <c r="F60" s="616"/>
      <c r="G60" s="616"/>
      <c r="H60" s="616"/>
      <c r="I60" s="616"/>
      <c r="J60" s="616"/>
      <c r="K60" s="616"/>
      <c r="L60" s="616"/>
      <c r="M60" s="616"/>
      <c r="N60" s="617"/>
    </row>
    <row r="61" spans="2:14">
      <c r="B61" s="597" t="s">
        <v>262</v>
      </c>
      <c r="C61" s="598"/>
      <c r="D61" s="598"/>
      <c r="E61" s="598"/>
      <c r="F61" s="598"/>
      <c r="G61" s="598"/>
      <c r="H61" s="598"/>
      <c r="I61" s="145" t="s">
        <v>263</v>
      </c>
      <c r="J61" s="169" t="s">
        <v>231</v>
      </c>
      <c r="K61" s="170" t="s">
        <v>264</v>
      </c>
      <c r="L61" s="599" t="s">
        <v>248</v>
      </c>
      <c r="M61" s="600"/>
      <c r="N61" s="171" t="s">
        <v>249</v>
      </c>
    </row>
    <row r="62" spans="2:14">
      <c r="B62" s="172" t="s">
        <v>298</v>
      </c>
      <c r="C62" s="173"/>
      <c r="D62" s="173"/>
      <c r="E62" s="173"/>
      <c r="F62" s="173"/>
      <c r="G62" s="173"/>
      <c r="H62" s="173"/>
      <c r="I62" s="174">
        <v>96000</v>
      </c>
      <c r="J62" s="175">
        <v>1.85</v>
      </c>
      <c r="K62" s="176">
        <v>177600</v>
      </c>
      <c r="L62" s="601">
        <v>20</v>
      </c>
      <c r="M62" s="602"/>
      <c r="N62" s="177">
        <v>8880</v>
      </c>
    </row>
    <row r="63" spans="2:14">
      <c r="B63" s="172"/>
      <c r="C63" s="173"/>
      <c r="D63" s="173"/>
      <c r="E63" s="173"/>
      <c r="F63" s="173"/>
      <c r="G63" s="173"/>
      <c r="H63" s="173"/>
      <c r="I63" s="174"/>
      <c r="J63" s="175"/>
      <c r="K63" s="176"/>
      <c r="L63" s="601"/>
      <c r="M63" s="602"/>
      <c r="N63" s="177"/>
    </row>
    <row r="64" spans="2:14">
      <c r="B64" s="172"/>
      <c r="C64" s="173"/>
      <c r="D64" s="173"/>
      <c r="E64" s="173"/>
      <c r="F64" s="173"/>
      <c r="G64" s="173"/>
      <c r="H64" s="173"/>
      <c r="I64" s="174"/>
      <c r="J64" s="175"/>
      <c r="K64" s="176"/>
      <c r="L64" s="603"/>
      <c r="M64" s="604"/>
      <c r="N64" s="177"/>
    </row>
    <row r="65" spans="2:14" ht="14.4" thickBot="1">
      <c r="B65" s="605"/>
      <c r="C65" s="606"/>
      <c r="D65" s="606"/>
      <c r="E65" s="606"/>
      <c r="F65" s="606"/>
      <c r="G65" s="606"/>
      <c r="H65" s="606"/>
      <c r="I65" s="166"/>
      <c r="J65" s="167"/>
      <c r="K65" s="166"/>
      <c r="L65" s="607"/>
      <c r="M65" s="608"/>
      <c r="N65" s="178"/>
    </row>
    <row r="66" spans="2:14" ht="14.4" thickBot="1">
      <c r="B66" s="586" t="s">
        <v>254</v>
      </c>
      <c r="C66" s="587"/>
      <c r="D66" s="587"/>
      <c r="E66" s="587"/>
      <c r="F66" s="587"/>
      <c r="G66" s="587"/>
      <c r="H66" s="587"/>
      <c r="I66" s="587"/>
      <c r="J66" s="587"/>
      <c r="K66" s="587"/>
      <c r="L66" s="587"/>
      <c r="M66" s="588"/>
      <c r="N66" s="284">
        <v>8880</v>
      </c>
    </row>
    <row r="67" spans="2:14" ht="14.4" thickBot="1">
      <c r="B67" s="141"/>
      <c r="C67" s="91"/>
      <c r="D67" s="91"/>
      <c r="E67" s="91"/>
      <c r="F67" s="91"/>
      <c r="G67" s="91"/>
      <c r="H67" s="91"/>
      <c r="I67" s="91"/>
      <c r="J67" s="91"/>
      <c r="K67" s="91"/>
      <c r="L67" s="91"/>
      <c r="M67" s="91"/>
      <c r="N67" s="130"/>
    </row>
    <row r="68" spans="2:14" ht="14.4" thickBot="1">
      <c r="B68" s="589" t="s">
        <v>265</v>
      </c>
      <c r="C68" s="590"/>
      <c r="D68" s="590"/>
      <c r="E68" s="590"/>
      <c r="F68" s="590"/>
      <c r="G68" s="590"/>
      <c r="H68" s="590"/>
      <c r="I68" s="590"/>
      <c r="J68" s="590"/>
      <c r="K68" s="590"/>
      <c r="L68" s="590"/>
      <c r="M68" s="591"/>
      <c r="N68" s="180">
        <v>87124</v>
      </c>
    </row>
    <row r="69" spans="2:14">
      <c r="B69" s="609" t="s">
        <v>266</v>
      </c>
      <c r="C69" s="610"/>
      <c r="D69" s="610"/>
      <c r="E69" s="610"/>
      <c r="F69" s="610"/>
      <c r="G69" s="610"/>
      <c r="H69" s="610"/>
      <c r="I69" s="610"/>
      <c r="J69" s="610"/>
      <c r="K69" s="610"/>
      <c r="L69" s="610"/>
      <c r="M69" s="610"/>
      <c r="N69" s="611"/>
    </row>
    <row r="70" spans="2:14">
      <c r="B70" s="612"/>
      <c r="C70" s="613"/>
      <c r="D70" s="613"/>
      <c r="E70" s="613"/>
      <c r="F70" s="613"/>
      <c r="G70" s="613"/>
      <c r="H70" s="613"/>
      <c r="I70" s="613"/>
      <c r="J70" s="613"/>
      <c r="K70" s="613"/>
      <c r="L70" s="613"/>
      <c r="M70" s="613"/>
      <c r="N70" s="614"/>
    </row>
    <row r="71" spans="2:14" ht="14.4" thickBot="1">
      <c r="B71" s="615"/>
      <c r="C71" s="616"/>
      <c r="D71" s="616"/>
      <c r="E71" s="616"/>
      <c r="F71" s="616"/>
      <c r="G71" s="616"/>
      <c r="H71" s="616"/>
      <c r="I71" s="616"/>
      <c r="J71" s="616"/>
      <c r="K71" s="616"/>
      <c r="L71" s="616"/>
      <c r="M71" s="616"/>
      <c r="N71" s="617"/>
    </row>
    <row r="72" spans="2:14">
      <c r="B72" s="597" t="s">
        <v>267</v>
      </c>
      <c r="C72" s="598"/>
      <c r="D72" s="598"/>
      <c r="E72" s="598"/>
      <c r="F72" s="598"/>
      <c r="G72" s="598"/>
      <c r="H72" s="598"/>
      <c r="I72" s="162"/>
      <c r="J72" s="181"/>
      <c r="K72" s="170" t="s">
        <v>268</v>
      </c>
      <c r="L72" s="599" t="s">
        <v>269</v>
      </c>
      <c r="M72" s="600"/>
      <c r="N72" s="171"/>
    </row>
    <row r="73" spans="2:14">
      <c r="B73" s="595" t="s">
        <v>193</v>
      </c>
      <c r="C73" s="596"/>
      <c r="D73" s="596"/>
      <c r="E73" s="596"/>
      <c r="F73" s="596"/>
      <c r="G73" s="596"/>
      <c r="H73" s="596"/>
      <c r="I73" s="182"/>
      <c r="J73" s="183"/>
      <c r="K73" s="184">
        <v>0.2</v>
      </c>
      <c r="L73" s="582">
        <v>17424.8</v>
      </c>
      <c r="M73" s="583"/>
      <c r="N73" s="185"/>
    </row>
    <row r="74" spans="2:14">
      <c r="B74" s="149" t="s">
        <v>270</v>
      </c>
      <c r="C74" s="150"/>
      <c r="D74" s="150"/>
      <c r="E74" s="150"/>
      <c r="F74" s="150"/>
      <c r="G74" s="150"/>
      <c r="H74" s="150"/>
      <c r="I74" s="182"/>
      <c r="J74" s="183"/>
      <c r="K74" s="184">
        <v>0.05</v>
      </c>
      <c r="L74" s="582">
        <v>4356.2</v>
      </c>
      <c r="M74" s="583"/>
      <c r="N74" s="185"/>
    </row>
    <row r="75" spans="2:14" ht="14.4" thickBot="1">
      <c r="B75" s="186" t="s">
        <v>230</v>
      </c>
      <c r="C75" s="187"/>
      <c r="D75" s="187"/>
      <c r="E75" s="187"/>
      <c r="F75" s="187"/>
      <c r="G75" s="187"/>
      <c r="H75" s="187"/>
      <c r="I75" s="188"/>
      <c r="J75" s="189"/>
      <c r="K75" s="184">
        <v>0.05</v>
      </c>
      <c r="L75" s="584">
        <v>4356.2</v>
      </c>
      <c r="M75" s="585"/>
      <c r="N75" s="185"/>
    </row>
    <row r="76" spans="2:14" ht="14.4" thickBot="1">
      <c r="B76" s="586" t="s">
        <v>254</v>
      </c>
      <c r="C76" s="587"/>
      <c r="D76" s="587"/>
      <c r="E76" s="587"/>
      <c r="F76" s="587"/>
      <c r="G76" s="587"/>
      <c r="H76" s="587"/>
      <c r="I76" s="587"/>
      <c r="J76" s="587"/>
      <c r="K76" s="587"/>
      <c r="L76" s="587"/>
      <c r="M76" s="588"/>
      <c r="N76" s="190">
        <v>26137.200000000001</v>
      </c>
    </row>
    <row r="77" spans="2:14" ht="14.4" thickBot="1">
      <c r="B77" s="141"/>
      <c r="C77" s="91"/>
      <c r="D77" s="91"/>
      <c r="E77" s="91"/>
      <c r="F77" s="91"/>
      <c r="G77" s="91"/>
      <c r="H77" s="91"/>
      <c r="I77" s="91"/>
      <c r="J77" s="91"/>
      <c r="K77" s="91"/>
      <c r="L77" s="91"/>
      <c r="M77" s="91"/>
      <c r="N77" s="130"/>
    </row>
    <row r="78" spans="2:14" ht="14.4" thickBot="1">
      <c r="B78" s="589" t="s">
        <v>271</v>
      </c>
      <c r="C78" s="590"/>
      <c r="D78" s="590"/>
      <c r="E78" s="590"/>
      <c r="F78" s="590"/>
      <c r="G78" s="590"/>
      <c r="H78" s="590"/>
      <c r="I78" s="590"/>
      <c r="J78" s="590"/>
      <c r="K78" s="590"/>
      <c r="L78" s="590"/>
      <c r="M78" s="591"/>
      <c r="N78" s="191">
        <v>113261</v>
      </c>
    </row>
    <row r="79" spans="2:14">
      <c r="B79" s="122"/>
      <c r="C79" s="123"/>
      <c r="D79" s="123"/>
      <c r="E79" s="123"/>
      <c r="F79" s="123"/>
      <c r="G79" s="123"/>
      <c r="H79" s="123"/>
      <c r="I79" s="123"/>
      <c r="J79" s="123"/>
      <c r="K79" s="123"/>
      <c r="L79" s="123"/>
      <c r="M79" s="123"/>
      <c r="N79" s="124"/>
    </row>
    <row r="80" spans="2:14">
      <c r="B80" s="141"/>
      <c r="C80" s="91"/>
      <c r="D80" s="91"/>
      <c r="E80" s="91"/>
      <c r="F80" s="91"/>
      <c r="G80" s="91"/>
      <c r="H80" s="91"/>
      <c r="I80" s="91"/>
      <c r="J80" s="91"/>
      <c r="K80" s="91"/>
      <c r="L80" s="91"/>
      <c r="M80" s="91"/>
      <c r="N80" s="130"/>
    </row>
    <row r="81" spans="2:14">
      <c r="B81" s="141"/>
      <c r="C81" s="91"/>
      <c r="D81" s="91"/>
      <c r="E81" s="91"/>
      <c r="F81" s="91"/>
      <c r="G81" s="91"/>
      <c r="H81" s="91"/>
      <c r="I81" s="91"/>
      <c r="J81" s="91"/>
      <c r="K81" s="91"/>
      <c r="L81" s="91"/>
      <c r="M81" s="91"/>
      <c r="N81" s="130"/>
    </row>
    <row r="82" spans="2:14">
      <c r="B82" s="141"/>
      <c r="C82" s="91"/>
      <c r="D82" s="91"/>
      <c r="E82" s="91"/>
      <c r="F82" s="91"/>
      <c r="G82" s="128" t="s">
        <v>272</v>
      </c>
      <c r="H82" s="128"/>
      <c r="I82" s="128"/>
      <c r="J82" s="128"/>
      <c r="K82" s="91"/>
      <c r="L82" s="91"/>
      <c r="M82" s="91"/>
      <c r="N82" s="130"/>
    </row>
    <row r="83" spans="2:14">
      <c r="B83" s="192"/>
      <c r="C83" s="193"/>
      <c r="D83" s="193"/>
      <c r="E83" s="193"/>
      <c r="F83" s="193"/>
      <c r="G83" s="128" t="s">
        <v>273</v>
      </c>
      <c r="H83" s="193"/>
      <c r="I83" s="193"/>
      <c r="J83" s="193"/>
      <c r="K83" s="193"/>
      <c r="L83" s="193"/>
      <c r="M83" s="193"/>
      <c r="N83" s="194"/>
    </row>
    <row r="84" spans="2:14">
      <c r="B84" s="192"/>
      <c r="C84" s="193"/>
      <c r="D84" s="193"/>
      <c r="E84" s="193"/>
      <c r="F84" s="193"/>
      <c r="G84" s="128" t="s">
        <v>274</v>
      </c>
      <c r="J84" s="193"/>
      <c r="K84" s="193"/>
      <c r="L84" s="193"/>
      <c r="M84" s="193"/>
      <c r="N84" s="194"/>
    </row>
    <row r="85" spans="2:14">
      <c r="B85" s="107"/>
      <c r="C85" s="137"/>
      <c r="D85" s="137"/>
      <c r="E85" s="137"/>
      <c r="F85" s="137"/>
      <c r="G85" s="128" t="s">
        <v>275</v>
      </c>
      <c r="H85" s="137"/>
      <c r="I85" s="137"/>
      <c r="J85" s="137"/>
      <c r="K85" s="137"/>
      <c r="L85" s="137"/>
      <c r="M85" s="137"/>
      <c r="N85" s="136"/>
    </row>
    <row r="86" spans="2:14">
      <c r="B86" s="141"/>
      <c r="C86" s="91"/>
      <c r="D86" s="91"/>
      <c r="E86" s="91"/>
      <c r="F86" s="91"/>
      <c r="G86" s="91" t="s">
        <v>276</v>
      </c>
      <c r="H86" s="91"/>
      <c r="I86" s="91"/>
      <c r="J86" s="91"/>
      <c r="K86" s="91"/>
      <c r="L86" s="91"/>
      <c r="M86" s="91"/>
      <c r="N86" s="130"/>
    </row>
    <row r="87" spans="2:14">
      <c r="B87" s="195" t="s">
        <v>277</v>
      </c>
      <c r="C87" s="196"/>
      <c r="D87" s="196"/>
      <c r="E87" s="196"/>
      <c r="F87" s="196"/>
      <c r="G87" s="196"/>
      <c r="H87" s="196"/>
      <c r="I87" s="196"/>
      <c r="J87" s="196"/>
      <c r="K87" s="196"/>
      <c r="L87" s="196"/>
      <c r="M87" s="196"/>
      <c r="N87" s="197"/>
    </row>
    <row r="88" spans="2:14">
      <c r="B88" s="592"/>
      <c r="C88" s="593"/>
      <c r="D88" s="593"/>
      <c r="E88" s="593"/>
      <c r="F88" s="593"/>
      <c r="G88" s="593"/>
      <c r="H88" s="593"/>
      <c r="I88" s="593"/>
      <c r="J88" s="593"/>
      <c r="K88" s="593"/>
      <c r="L88" s="593"/>
      <c r="M88" s="593"/>
      <c r="N88" s="594"/>
    </row>
    <row r="89" spans="2:14">
      <c r="B89" s="592"/>
      <c r="C89" s="593"/>
      <c r="D89" s="593"/>
      <c r="E89" s="593"/>
      <c r="F89" s="593"/>
      <c r="G89" s="593"/>
      <c r="H89" s="593"/>
      <c r="I89" s="593"/>
      <c r="J89" s="593"/>
      <c r="K89" s="593"/>
      <c r="L89" s="593"/>
      <c r="M89" s="593"/>
      <c r="N89" s="594"/>
    </row>
    <row r="90" spans="2:14">
      <c r="B90" s="107"/>
      <c r="C90" s="137"/>
      <c r="D90" s="137"/>
      <c r="E90" s="137"/>
      <c r="F90" s="137"/>
      <c r="G90" s="137"/>
      <c r="H90" s="137"/>
      <c r="I90" s="137"/>
      <c r="J90" s="137"/>
      <c r="K90" s="137"/>
      <c r="L90" s="137"/>
      <c r="M90" s="137"/>
      <c r="N90" s="136"/>
    </row>
    <row r="91" spans="2:14">
      <c r="B91" s="198" t="s">
        <v>278</v>
      </c>
      <c r="C91" s="137"/>
      <c r="D91" s="137"/>
      <c r="E91" s="137"/>
      <c r="F91" s="137"/>
      <c r="G91" s="137"/>
      <c r="H91" s="137"/>
      <c r="I91" s="137"/>
      <c r="J91" s="137"/>
      <c r="K91" s="137"/>
      <c r="L91" s="137"/>
      <c r="M91" s="137"/>
      <c r="N91" s="136"/>
    </row>
    <row r="92" spans="2:14" ht="12.75" customHeight="1">
      <c r="B92" s="573" t="s">
        <v>279</v>
      </c>
      <c r="C92" s="574"/>
      <c r="D92" s="574"/>
      <c r="E92" s="574"/>
      <c r="F92" s="574"/>
      <c r="G92" s="574"/>
      <c r="H92" s="574"/>
      <c r="I92" s="574"/>
      <c r="J92" s="574"/>
      <c r="K92" s="574"/>
      <c r="L92" s="574"/>
      <c r="M92" s="574"/>
      <c r="N92" s="575"/>
    </row>
    <row r="93" spans="2:14">
      <c r="B93" s="573"/>
      <c r="C93" s="574"/>
      <c r="D93" s="574"/>
      <c r="E93" s="574"/>
      <c r="F93" s="574"/>
      <c r="G93" s="574"/>
      <c r="H93" s="574"/>
      <c r="I93" s="574"/>
      <c r="J93" s="574"/>
      <c r="K93" s="574"/>
      <c r="L93" s="574"/>
      <c r="M93" s="574"/>
      <c r="N93" s="575"/>
    </row>
    <row r="94" spans="2:14">
      <c r="B94" s="573" t="s">
        <v>280</v>
      </c>
      <c r="C94" s="574"/>
      <c r="D94" s="574"/>
      <c r="E94" s="574"/>
      <c r="F94" s="574"/>
      <c r="G94" s="574"/>
      <c r="H94" s="574"/>
      <c r="I94" s="574"/>
      <c r="J94" s="574"/>
      <c r="K94" s="574"/>
      <c r="L94" s="574"/>
      <c r="M94" s="574"/>
      <c r="N94" s="575"/>
    </row>
    <row r="95" spans="2:14">
      <c r="B95" s="573"/>
      <c r="C95" s="574"/>
      <c r="D95" s="574"/>
      <c r="E95" s="574"/>
      <c r="F95" s="574"/>
      <c r="G95" s="574"/>
      <c r="H95" s="574"/>
      <c r="I95" s="574"/>
      <c r="J95" s="574"/>
      <c r="K95" s="574"/>
      <c r="L95" s="574"/>
      <c r="M95" s="574"/>
      <c r="N95" s="575"/>
    </row>
    <row r="96" spans="2:14">
      <c r="B96" s="107"/>
      <c r="C96" s="137"/>
      <c r="D96" s="137"/>
      <c r="E96" s="137"/>
      <c r="F96" s="137"/>
      <c r="G96" s="137"/>
      <c r="H96" s="137"/>
      <c r="I96" s="137"/>
      <c r="J96" s="137"/>
      <c r="K96" s="137"/>
      <c r="L96" s="137"/>
      <c r="M96" s="137"/>
      <c r="N96" s="136"/>
    </row>
    <row r="97" spans="2:14">
      <c r="B97" s="141"/>
      <c r="C97" s="91"/>
      <c r="D97" s="91"/>
      <c r="E97" s="91"/>
      <c r="F97" s="91"/>
      <c r="G97" s="128" t="s">
        <v>272</v>
      </c>
      <c r="H97" s="91"/>
      <c r="I97" s="91"/>
      <c r="J97" s="91"/>
      <c r="K97" s="91"/>
      <c r="L97" s="91"/>
      <c r="M97" s="91"/>
      <c r="N97" s="130"/>
    </row>
    <row r="98" spans="2:14">
      <c r="B98" s="141"/>
      <c r="C98" s="91"/>
      <c r="D98" s="91"/>
      <c r="E98" s="91"/>
      <c r="F98" s="91"/>
      <c r="G98" s="91" t="s">
        <v>273</v>
      </c>
      <c r="H98" s="158"/>
      <c r="I98" s="158"/>
      <c r="J98" s="158"/>
      <c r="K98" s="91"/>
      <c r="L98" s="91"/>
      <c r="M98" s="91"/>
      <c r="N98" s="130"/>
    </row>
    <row r="99" spans="2:14">
      <c r="B99" s="141"/>
      <c r="C99" s="91"/>
      <c r="D99" s="91"/>
      <c r="E99" s="91"/>
      <c r="F99" s="91"/>
      <c r="G99" s="91" t="s">
        <v>281</v>
      </c>
      <c r="H99" s="92"/>
      <c r="I99" s="92"/>
      <c r="J99" s="92"/>
      <c r="M99" s="91"/>
      <c r="N99" s="130"/>
    </row>
    <row r="100" spans="2:14">
      <c r="B100" s="199"/>
      <c r="C100" s="137"/>
      <c r="D100" s="137"/>
      <c r="E100" s="137"/>
      <c r="F100" s="137"/>
      <c r="G100" s="91" t="s">
        <v>275</v>
      </c>
      <c r="K100" s="137"/>
      <c r="L100" s="137"/>
      <c r="M100" s="137"/>
      <c r="N100" s="136"/>
    </row>
    <row r="101" spans="2:14" ht="17.25" customHeight="1">
      <c r="B101" s="200" t="s">
        <v>282</v>
      </c>
      <c r="C101" s="201"/>
      <c r="D101" s="201"/>
      <c r="E101" s="91"/>
      <c r="F101" s="91"/>
      <c r="G101" s="91"/>
      <c r="H101" s="91"/>
      <c r="I101" s="91"/>
      <c r="J101" s="576"/>
      <c r="K101" s="576"/>
      <c r="L101" s="576"/>
      <c r="M101" s="576"/>
      <c r="N101" s="577"/>
    </row>
    <row r="102" spans="2:14" ht="18.75" customHeight="1" thickBot="1">
      <c r="B102" s="580" t="s">
        <v>283</v>
      </c>
      <c r="C102" s="581"/>
      <c r="D102" s="581"/>
      <c r="E102" s="167"/>
      <c r="F102" s="167"/>
      <c r="G102" s="167"/>
      <c r="H102" s="167"/>
      <c r="I102" s="167"/>
      <c r="J102" s="578"/>
      <c r="K102" s="578"/>
      <c r="L102" s="578"/>
      <c r="M102" s="578"/>
      <c r="N102" s="57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2"/>
  <sheetViews>
    <sheetView showGridLines="0" topLeftCell="A28" zoomScale="70" zoomScaleNormal="70" workbookViewId="0">
      <selection activeCell="A25" sqref="A1:XFD1048576"/>
    </sheetView>
  </sheetViews>
  <sheetFormatPr baseColWidth="10" defaultColWidth="11.44140625" defaultRowHeight="13.8"/>
  <cols>
    <col min="1" max="1" width="3.109375" style="90" customWidth="1"/>
    <col min="2" max="10" width="11.44140625" style="90"/>
    <col min="11" max="11" width="12.33203125" style="90" customWidth="1"/>
    <col min="12"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c r="L33" s="597" t="s">
        <v>198</v>
      </c>
      <c r="M33" s="702"/>
      <c r="N33" s="207" t="s">
        <v>33</v>
      </c>
    </row>
    <row r="34" spans="2:14" ht="14.4" thickBot="1">
      <c r="B34" s="208" t="s">
        <v>49</v>
      </c>
      <c r="C34" s="703" t="s">
        <v>50</v>
      </c>
      <c r="D34" s="704"/>
      <c r="E34" s="704"/>
      <c r="F34" s="704"/>
      <c r="G34" s="704"/>
      <c r="H34" s="704"/>
      <c r="I34" s="704"/>
      <c r="J34" s="704"/>
      <c r="K34" s="705"/>
      <c r="L34" s="703" t="s">
        <v>48</v>
      </c>
      <c r="M34" s="705"/>
      <c r="N34" s="209">
        <v>240</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694" t="s">
        <v>300</v>
      </c>
      <c r="C39" s="695"/>
      <c r="D39" s="695"/>
      <c r="E39" s="173"/>
      <c r="F39" s="204"/>
      <c r="G39" s="641"/>
      <c r="H39" s="618"/>
      <c r="I39" s="641"/>
      <c r="J39" s="618"/>
      <c r="K39" s="147"/>
      <c r="L39" s="624"/>
      <c r="M39" s="625"/>
      <c r="N39" s="148">
        <v>296</v>
      </c>
    </row>
    <row r="40" spans="2:14">
      <c r="B40" s="694"/>
      <c r="C40" s="695"/>
      <c r="D40" s="695"/>
      <c r="E40" s="205"/>
      <c r="F40" s="206"/>
      <c r="G40" s="152"/>
      <c r="H40" s="151"/>
      <c r="I40" s="152"/>
      <c r="J40" s="151"/>
      <c r="K40" s="147"/>
      <c r="L40" s="624"/>
      <c r="M40" s="625"/>
      <c r="N40" s="148"/>
    </row>
    <row r="41" spans="2:14">
      <c r="B41" s="694"/>
      <c r="C41" s="695"/>
      <c r="D41" s="695"/>
      <c r="E41" s="205"/>
      <c r="F41" s="206"/>
      <c r="G41" s="152"/>
      <c r="H41" s="151"/>
      <c r="I41" s="152"/>
      <c r="J41" s="151"/>
      <c r="K41" s="147"/>
      <c r="L41" s="624"/>
      <c r="M41" s="625"/>
      <c r="N41" s="148"/>
    </row>
    <row r="42" spans="2:14" ht="14.4" thickBot="1">
      <c r="B42" s="696"/>
      <c r="C42" s="697"/>
      <c r="D42" s="697"/>
      <c r="E42" s="697"/>
      <c r="F42" s="698"/>
      <c r="G42" s="631"/>
      <c r="H42" s="621"/>
      <c r="I42" s="631"/>
      <c r="J42" s="621"/>
      <c r="K42" s="153"/>
      <c r="L42" s="632"/>
      <c r="M42" s="633"/>
      <c r="N42" s="148"/>
    </row>
    <row r="43" spans="2:14" ht="14.4" thickBot="1">
      <c r="B43" s="586"/>
      <c r="C43" s="587"/>
      <c r="D43" s="587"/>
      <c r="E43" s="587"/>
      <c r="F43" s="587"/>
      <c r="G43" s="587"/>
      <c r="H43" s="587"/>
      <c r="I43" s="587"/>
      <c r="J43" s="587"/>
      <c r="K43" s="587"/>
      <c r="L43" s="587"/>
      <c r="M43" s="588"/>
      <c r="N43" s="154">
        <v>296</v>
      </c>
    </row>
    <row r="44" spans="2:14" ht="13.5" customHeight="1">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c r="C48" s="596"/>
      <c r="D48" s="596"/>
      <c r="E48" s="596"/>
      <c r="F48" s="596"/>
      <c r="G48" s="596"/>
      <c r="H48" s="596"/>
      <c r="I48" s="618"/>
      <c r="J48" s="156"/>
      <c r="K48" s="157"/>
      <c r="L48" s="619">
        <v>0</v>
      </c>
      <c r="M48" s="620"/>
      <c r="N48" s="148">
        <v>0</v>
      </c>
    </row>
    <row r="49" spans="2:14" ht="14.4" thickBot="1">
      <c r="B49" s="605"/>
      <c r="C49" s="606"/>
      <c r="D49" s="606"/>
      <c r="E49" s="606"/>
      <c r="F49" s="606"/>
      <c r="G49" s="606"/>
      <c r="H49" s="606"/>
      <c r="I49" s="621"/>
      <c r="J49" s="158"/>
      <c r="K49" s="159"/>
      <c r="L49" s="607"/>
      <c r="M49" s="608"/>
      <c r="N49" s="160"/>
    </row>
    <row r="50" spans="2:14" ht="14.4" thickBot="1">
      <c r="B50" s="586" t="s">
        <v>254</v>
      </c>
      <c r="C50" s="587"/>
      <c r="D50" s="587"/>
      <c r="E50" s="587"/>
      <c r="F50" s="587"/>
      <c r="G50" s="587"/>
      <c r="H50" s="587"/>
      <c r="I50" s="587"/>
      <c r="J50" s="587"/>
      <c r="K50" s="587"/>
      <c r="L50" s="587"/>
      <c r="M50" s="588"/>
      <c r="N50" s="161">
        <v>0</v>
      </c>
    </row>
    <row r="51" spans="2:14">
      <c r="B51" s="609" t="s">
        <v>255</v>
      </c>
      <c r="C51" s="610"/>
      <c r="D51" s="610"/>
      <c r="E51" s="610"/>
      <c r="F51" s="610"/>
      <c r="G51" s="610"/>
      <c r="H51" s="610"/>
      <c r="I51" s="610"/>
      <c r="J51" s="610"/>
      <c r="K51" s="610"/>
      <c r="L51" s="610"/>
      <c r="M51" s="610"/>
      <c r="N51" s="611"/>
    </row>
    <row r="52" spans="2:14">
      <c r="B52" s="612"/>
      <c r="C52" s="613"/>
      <c r="D52" s="613"/>
      <c r="E52" s="613"/>
      <c r="F52" s="613"/>
      <c r="G52" s="613"/>
      <c r="H52" s="613"/>
      <c r="I52" s="613"/>
      <c r="J52" s="613"/>
      <c r="K52" s="613"/>
      <c r="L52" s="613"/>
      <c r="M52" s="613"/>
      <c r="N52" s="614"/>
    </row>
    <row r="53" spans="2:14" ht="14.4" thickBot="1">
      <c r="B53" s="615"/>
      <c r="C53" s="616"/>
      <c r="D53" s="616"/>
      <c r="E53" s="616"/>
      <c r="F53" s="616"/>
      <c r="G53" s="616"/>
      <c r="H53" s="616"/>
      <c r="I53" s="616"/>
      <c r="J53" s="616"/>
      <c r="K53" s="616"/>
      <c r="L53" s="616"/>
      <c r="M53" s="616"/>
      <c r="N53" s="617"/>
    </row>
    <row r="54" spans="2:14">
      <c r="B54" s="597" t="s">
        <v>256</v>
      </c>
      <c r="C54" s="598"/>
      <c r="D54" s="598"/>
      <c r="E54" s="598"/>
      <c r="F54" s="598"/>
      <c r="G54" s="598"/>
      <c r="H54" s="598"/>
      <c r="I54" s="145" t="s">
        <v>257</v>
      </c>
      <c r="J54" s="162" t="s">
        <v>258</v>
      </c>
      <c r="K54" s="163" t="s">
        <v>259</v>
      </c>
      <c r="L54" s="622" t="s">
        <v>199</v>
      </c>
      <c r="M54" s="623"/>
      <c r="N54" s="146" t="s">
        <v>249</v>
      </c>
    </row>
    <row r="55" spans="2:14">
      <c r="B55" s="595"/>
      <c r="C55" s="596"/>
      <c r="D55" s="596"/>
      <c r="E55" s="596"/>
      <c r="F55" s="596"/>
      <c r="G55" s="596"/>
      <c r="H55" s="596"/>
      <c r="I55" s="164"/>
      <c r="J55" s="165"/>
      <c r="K55" s="164"/>
      <c r="L55" s="603"/>
      <c r="M55" s="604"/>
      <c r="N55" s="148">
        <v>0</v>
      </c>
    </row>
    <row r="56" spans="2:14" ht="14.4" thickBot="1">
      <c r="B56" s="605"/>
      <c r="C56" s="606"/>
      <c r="D56" s="606"/>
      <c r="E56" s="606"/>
      <c r="F56" s="606"/>
      <c r="G56" s="606"/>
      <c r="H56" s="606"/>
      <c r="I56" s="166"/>
      <c r="J56" s="167"/>
      <c r="K56" s="166"/>
      <c r="L56" s="607"/>
      <c r="M56" s="608"/>
      <c r="N56" s="168"/>
    </row>
    <row r="57" spans="2:14" ht="14.4" thickBot="1">
      <c r="B57" s="586" t="s">
        <v>254</v>
      </c>
      <c r="C57" s="587"/>
      <c r="D57" s="587"/>
      <c r="E57" s="587"/>
      <c r="F57" s="587"/>
      <c r="G57" s="587"/>
      <c r="H57" s="587"/>
      <c r="I57" s="587"/>
      <c r="J57" s="587"/>
      <c r="K57" s="587"/>
      <c r="L57" s="587"/>
      <c r="M57" s="588"/>
      <c r="N57" s="154">
        <v>0</v>
      </c>
    </row>
    <row r="58" spans="2:14">
      <c r="B58" s="609" t="s">
        <v>261</v>
      </c>
      <c r="C58" s="610"/>
      <c r="D58" s="610"/>
      <c r="E58" s="610"/>
      <c r="F58" s="610"/>
      <c r="G58" s="610"/>
      <c r="H58" s="610"/>
      <c r="I58" s="610"/>
      <c r="J58" s="610"/>
      <c r="K58" s="610"/>
      <c r="L58" s="610"/>
      <c r="M58" s="610"/>
      <c r="N58" s="611"/>
    </row>
    <row r="59" spans="2:14">
      <c r="B59" s="612"/>
      <c r="C59" s="613"/>
      <c r="D59" s="613"/>
      <c r="E59" s="613"/>
      <c r="F59" s="613"/>
      <c r="G59" s="613"/>
      <c r="H59" s="613"/>
      <c r="I59" s="613"/>
      <c r="J59" s="613"/>
      <c r="K59" s="613"/>
      <c r="L59" s="613"/>
      <c r="M59" s="613"/>
      <c r="N59" s="614"/>
    </row>
    <row r="60" spans="2:14" ht="14.4" thickBot="1">
      <c r="B60" s="615"/>
      <c r="C60" s="616"/>
      <c r="D60" s="616"/>
      <c r="E60" s="616"/>
      <c r="F60" s="616"/>
      <c r="G60" s="616"/>
      <c r="H60" s="616"/>
      <c r="I60" s="616"/>
      <c r="J60" s="616"/>
      <c r="K60" s="616"/>
      <c r="L60" s="616"/>
      <c r="M60" s="616"/>
      <c r="N60" s="617"/>
    </row>
    <row r="61" spans="2:14">
      <c r="B61" s="597" t="s">
        <v>262</v>
      </c>
      <c r="C61" s="598"/>
      <c r="D61" s="598"/>
      <c r="E61" s="598"/>
      <c r="F61" s="598"/>
      <c r="G61" s="598"/>
      <c r="H61" s="598"/>
      <c r="I61" s="145" t="s">
        <v>263</v>
      </c>
      <c r="J61" s="169" t="s">
        <v>231</v>
      </c>
      <c r="K61" s="170" t="s">
        <v>264</v>
      </c>
      <c r="L61" s="599" t="s">
        <v>248</v>
      </c>
      <c r="M61" s="600"/>
      <c r="N61" s="171" t="s">
        <v>249</v>
      </c>
    </row>
    <row r="62" spans="2:14">
      <c r="B62" s="172" t="s">
        <v>293</v>
      </c>
      <c r="C62" s="173"/>
      <c r="D62" s="173"/>
      <c r="E62" s="173"/>
      <c r="F62" s="173"/>
      <c r="G62" s="173"/>
      <c r="H62" s="173"/>
      <c r="I62" s="174">
        <v>128000</v>
      </c>
      <c r="J62" s="175">
        <v>1.85</v>
      </c>
      <c r="K62" s="176">
        <v>236800</v>
      </c>
      <c r="L62" s="601">
        <v>80</v>
      </c>
      <c r="M62" s="602"/>
      <c r="N62" s="177">
        <v>2960</v>
      </c>
    </row>
    <row r="63" spans="2:14">
      <c r="B63" s="172"/>
      <c r="C63" s="173"/>
      <c r="D63" s="173"/>
      <c r="E63" s="173"/>
      <c r="F63" s="173"/>
      <c r="G63" s="173"/>
      <c r="H63" s="173"/>
      <c r="I63" s="174"/>
      <c r="J63" s="175"/>
      <c r="K63" s="176"/>
      <c r="L63" s="601"/>
      <c r="M63" s="602"/>
      <c r="N63" s="177"/>
    </row>
    <row r="64" spans="2:14">
      <c r="B64" s="172"/>
      <c r="C64" s="173"/>
      <c r="D64" s="173"/>
      <c r="E64" s="173"/>
      <c r="F64" s="173"/>
      <c r="G64" s="173"/>
      <c r="H64" s="173"/>
      <c r="I64" s="174"/>
      <c r="J64" s="175"/>
      <c r="K64" s="176"/>
      <c r="L64" s="603"/>
      <c r="M64" s="604"/>
      <c r="N64" s="177"/>
    </row>
    <row r="65" spans="2:14" ht="14.4" thickBot="1">
      <c r="B65" s="605"/>
      <c r="C65" s="606"/>
      <c r="D65" s="606"/>
      <c r="E65" s="606"/>
      <c r="F65" s="606"/>
      <c r="G65" s="606"/>
      <c r="H65" s="606"/>
      <c r="I65" s="166"/>
      <c r="J65" s="167"/>
      <c r="K65" s="166"/>
      <c r="L65" s="607"/>
      <c r="M65" s="608"/>
      <c r="N65" s="178"/>
    </row>
    <row r="66" spans="2:14" ht="14.4" thickBot="1">
      <c r="B66" s="586" t="s">
        <v>254</v>
      </c>
      <c r="C66" s="587"/>
      <c r="D66" s="587"/>
      <c r="E66" s="587"/>
      <c r="F66" s="587"/>
      <c r="G66" s="587"/>
      <c r="H66" s="587"/>
      <c r="I66" s="587"/>
      <c r="J66" s="587"/>
      <c r="K66" s="587"/>
      <c r="L66" s="587"/>
      <c r="M66" s="588"/>
      <c r="N66" s="179">
        <v>2960</v>
      </c>
    </row>
    <row r="67" spans="2:14" ht="14.4" thickBot="1">
      <c r="B67" s="141"/>
      <c r="C67" s="91"/>
      <c r="D67" s="91"/>
      <c r="E67" s="91"/>
      <c r="F67" s="91"/>
      <c r="G67" s="91"/>
      <c r="H67" s="91"/>
      <c r="I67" s="91"/>
      <c r="J67" s="91"/>
      <c r="K67" s="91"/>
      <c r="L67" s="91"/>
      <c r="M67" s="91"/>
      <c r="N67" s="130"/>
    </row>
    <row r="68" spans="2:14" ht="14.4" thickBot="1">
      <c r="B68" s="589" t="s">
        <v>265</v>
      </c>
      <c r="C68" s="590"/>
      <c r="D68" s="590"/>
      <c r="E68" s="590"/>
      <c r="F68" s="590"/>
      <c r="G68" s="590"/>
      <c r="H68" s="590"/>
      <c r="I68" s="590"/>
      <c r="J68" s="590"/>
      <c r="K68" s="590"/>
      <c r="L68" s="590"/>
      <c r="M68" s="591"/>
      <c r="N68" s="180">
        <v>3256</v>
      </c>
    </row>
    <row r="69" spans="2:14">
      <c r="B69" s="609" t="s">
        <v>266</v>
      </c>
      <c r="C69" s="610"/>
      <c r="D69" s="610"/>
      <c r="E69" s="610"/>
      <c r="F69" s="610"/>
      <c r="G69" s="610"/>
      <c r="H69" s="610"/>
      <c r="I69" s="610"/>
      <c r="J69" s="610"/>
      <c r="K69" s="610"/>
      <c r="L69" s="610"/>
      <c r="M69" s="610"/>
      <c r="N69" s="611"/>
    </row>
    <row r="70" spans="2:14">
      <c r="B70" s="612"/>
      <c r="C70" s="613"/>
      <c r="D70" s="613"/>
      <c r="E70" s="613"/>
      <c r="F70" s="613"/>
      <c r="G70" s="613"/>
      <c r="H70" s="613"/>
      <c r="I70" s="613"/>
      <c r="J70" s="613"/>
      <c r="K70" s="613"/>
      <c r="L70" s="613"/>
      <c r="M70" s="613"/>
      <c r="N70" s="614"/>
    </row>
    <row r="71" spans="2:14" ht="14.4" thickBot="1">
      <c r="B71" s="615"/>
      <c r="C71" s="616"/>
      <c r="D71" s="616"/>
      <c r="E71" s="616"/>
      <c r="F71" s="616"/>
      <c r="G71" s="616"/>
      <c r="H71" s="616"/>
      <c r="I71" s="616"/>
      <c r="J71" s="616"/>
      <c r="K71" s="616"/>
      <c r="L71" s="616"/>
      <c r="M71" s="616"/>
      <c r="N71" s="617"/>
    </row>
    <row r="72" spans="2:14">
      <c r="B72" s="597" t="s">
        <v>267</v>
      </c>
      <c r="C72" s="598"/>
      <c r="D72" s="598"/>
      <c r="E72" s="598"/>
      <c r="F72" s="598"/>
      <c r="G72" s="598"/>
      <c r="H72" s="598"/>
      <c r="I72" s="162"/>
      <c r="J72" s="181"/>
      <c r="K72" s="170" t="s">
        <v>268</v>
      </c>
      <c r="L72" s="599" t="s">
        <v>269</v>
      </c>
      <c r="M72" s="600"/>
      <c r="N72" s="171"/>
    </row>
    <row r="73" spans="2:14">
      <c r="B73" s="595" t="s">
        <v>193</v>
      </c>
      <c r="C73" s="596"/>
      <c r="D73" s="596"/>
      <c r="E73" s="596"/>
      <c r="F73" s="596"/>
      <c r="G73" s="596"/>
      <c r="H73" s="596"/>
      <c r="I73" s="182"/>
      <c r="J73" s="183"/>
      <c r="K73" s="184">
        <v>0.2</v>
      </c>
      <c r="L73" s="582">
        <v>651.20000000000005</v>
      </c>
      <c r="M73" s="583"/>
      <c r="N73" s="185"/>
    </row>
    <row r="74" spans="2:14">
      <c r="B74" s="149" t="s">
        <v>270</v>
      </c>
      <c r="C74" s="150"/>
      <c r="D74" s="150"/>
      <c r="E74" s="150"/>
      <c r="F74" s="150"/>
      <c r="G74" s="150"/>
      <c r="H74" s="150"/>
      <c r="I74" s="182"/>
      <c r="J74" s="183"/>
      <c r="K74" s="184">
        <v>0.05</v>
      </c>
      <c r="L74" s="582">
        <v>162.80000000000001</v>
      </c>
      <c r="M74" s="583"/>
      <c r="N74" s="185"/>
    </row>
    <row r="75" spans="2:14" ht="14.4" thickBot="1">
      <c r="B75" s="186" t="s">
        <v>230</v>
      </c>
      <c r="C75" s="187"/>
      <c r="D75" s="187"/>
      <c r="E75" s="187"/>
      <c r="F75" s="187"/>
      <c r="G75" s="187"/>
      <c r="H75" s="187"/>
      <c r="I75" s="188"/>
      <c r="J75" s="189"/>
      <c r="K75" s="184">
        <v>0.05</v>
      </c>
      <c r="L75" s="584">
        <v>162.80000000000001</v>
      </c>
      <c r="M75" s="585"/>
      <c r="N75" s="185"/>
    </row>
    <row r="76" spans="2:14" ht="14.4" thickBot="1">
      <c r="B76" s="586" t="s">
        <v>254</v>
      </c>
      <c r="C76" s="587"/>
      <c r="D76" s="587"/>
      <c r="E76" s="587"/>
      <c r="F76" s="587"/>
      <c r="G76" s="587"/>
      <c r="H76" s="587"/>
      <c r="I76" s="587"/>
      <c r="J76" s="587"/>
      <c r="K76" s="587"/>
      <c r="L76" s="587"/>
      <c r="M76" s="588"/>
      <c r="N76" s="190">
        <v>976.8</v>
      </c>
    </row>
    <row r="77" spans="2:14" ht="14.4" thickBot="1">
      <c r="B77" s="141"/>
      <c r="C77" s="91"/>
      <c r="D77" s="91"/>
      <c r="E77" s="91"/>
      <c r="F77" s="91"/>
      <c r="G77" s="91"/>
      <c r="H77" s="91"/>
      <c r="I77" s="91"/>
      <c r="J77" s="91"/>
      <c r="K77" s="91"/>
      <c r="L77" s="91"/>
      <c r="M77" s="91"/>
      <c r="N77" s="130"/>
    </row>
    <row r="78" spans="2:14" ht="14.4" thickBot="1">
      <c r="B78" s="589" t="s">
        <v>271</v>
      </c>
      <c r="C78" s="590"/>
      <c r="D78" s="590"/>
      <c r="E78" s="590"/>
      <c r="F78" s="590"/>
      <c r="G78" s="590"/>
      <c r="H78" s="590"/>
      <c r="I78" s="590"/>
      <c r="J78" s="590"/>
      <c r="K78" s="590"/>
      <c r="L78" s="590"/>
      <c r="M78" s="591"/>
      <c r="N78" s="191">
        <v>4233</v>
      </c>
    </row>
    <row r="79" spans="2:14">
      <c r="B79" s="122"/>
      <c r="C79" s="123"/>
      <c r="D79" s="123"/>
      <c r="E79" s="123"/>
      <c r="F79" s="123"/>
      <c r="G79" s="123"/>
      <c r="H79" s="123"/>
      <c r="I79" s="123"/>
      <c r="J79" s="123"/>
      <c r="K79" s="123"/>
      <c r="L79" s="123"/>
      <c r="M79" s="123"/>
      <c r="N79" s="124"/>
    </row>
    <row r="80" spans="2:14">
      <c r="B80" s="141"/>
      <c r="C80" s="91"/>
      <c r="D80" s="91"/>
      <c r="E80" s="91"/>
      <c r="F80" s="91"/>
      <c r="G80" s="91"/>
      <c r="H80" s="91"/>
      <c r="I80" s="91"/>
      <c r="J80" s="91"/>
      <c r="K80" s="91"/>
      <c r="L80" s="91"/>
      <c r="M80" s="91"/>
      <c r="N80" s="130"/>
    </row>
    <row r="81" spans="2:14">
      <c r="B81" s="141"/>
      <c r="C81" s="91"/>
      <c r="D81" s="91"/>
      <c r="E81" s="91"/>
      <c r="F81" s="91"/>
      <c r="G81" s="91"/>
      <c r="H81" s="91"/>
      <c r="I81" s="91"/>
      <c r="J81" s="91"/>
      <c r="K81" s="91"/>
      <c r="L81" s="91"/>
      <c r="M81" s="91"/>
      <c r="N81" s="130"/>
    </row>
    <row r="82" spans="2:14">
      <c r="B82" s="141"/>
      <c r="C82" s="91"/>
      <c r="D82" s="91"/>
      <c r="E82" s="91"/>
      <c r="F82" s="91"/>
      <c r="G82" s="128" t="s">
        <v>272</v>
      </c>
      <c r="H82" s="128"/>
      <c r="I82" s="128"/>
      <c r="J82" s="128"/>
      <c r="K82" s="91"/>
      <c r="L82" s="91"/>
      <c r="M82" s="91"/>
      <c r="N82" s="130"/>
    </row>
    <row r="83" spans="2:14">
      <c r="B83" s="192"/>
      <c r="C83" s="193"/>
      <c r="D83" s="193"/>
      <c r="E83" s="193"/>
      <c r="F83" s="193"/>
      <c r="G83" s="128" t="s">
        <v>273</v>
      </c>
      <c r="H83" s="193"/>
      <c r="I83" s="193"/>
      <c r="J83" s="193"/>
      <c r="K83" s="193"/>
      <c r="L83" s="193"/>
      <c r="M83" s="193"/>
      <c r="N83" s="194"/>
    </row>
    <row r="84" spans="2:14">
      <c r="B84" s="192"/>
      <c r="C84" s="193"/>
      <c r="D84" s="193"/>
      <c r="E84" s="193"/>
      <c r="F84" s="193"/>
      <c r="G84" s="128" t="s">
        <v>274</v>
      </c>
      <c r="J84" s="193"/>
      <c r="K84" s="193"/>
      <c r="L84" s="193"/>
      <c r="M84" s="193"/>
      <c r="N84" s="194"/>
    </row>
    <row r="85" spans="2:14">
      <c r="B85" s="107"/>
      <c r="C85" s="137"/>
      <c r="D85" s="137"/>
      <c r="E85" s="137"/>
      <c r="F85" s="137"/>
      <c r="G85" s="128" t="s">
        <v>275</v>
      </c>
      <c r="H85" s="137"/>
      <c r="I85" s="137"/>
      <c r="J85" s="137"/>
      <c r="K85" s="137"/>
      <c r="L85" s="137"/>
      <c r="M85" s="137"/>
      <c r="N85" s="136"/>
    </row>
    <row r="86" spans="2:14">
      <c r="B86" s="141"/>
      <c r="C86" s="91"/>
      <c r="D86" s="91"/>
      <c r="E86" s="91"/>
      <c r="F86" s="91"/>
      <c r="G86" s="91" t="s">
        <v>276</v>
      </c>
      <c r="H86" s="91"/>
      <c r="I86" s="91"/>
      <c r="J86" s="91"/>
      <c r="K86" s="91"/>
      <c r="L86" s="91"/>
      <c r="M86" s="91"/>
      <c r="N86" s="130"/>
    </row>
    <row r="87" spans="2:14">
      <c r="B87" s="195" t="s">
        <v>277</v>
      </c>
      <c r="C87" s="196"/>
      <c r="D87" s="196"/>
      <c r="E87" s="196"/>
      <c r="F87" s="196"/>
      <c r="G87" s="196"/>
      <c r="H87" s="196"/>
      <c r="I87" s="196"/>
      <c r="J87" s="196"/>
      <c r="K87" s="196"/>
      <c r="L87" s="196"/>
      <c r="M87" s="196"/>
      <c r="N87" s="197"/>
    </row>
    <row r="88" spans="2:14">
      <c r="B88" s="592"/>
      <c r="C88" s="593"/>
      <c r="D88" s="593"/>
      <c r="E88" s="593"/>
      <c r="F88" s="593"/>
      <c r="G88" s="593"/>
      <c r="H88" s="593"/>
      <c r="I88" s="593"/>
      <c r="J88" s="593"/>
      <c r="K88" s="593"/>
      <c r="L88" s="593"/>
      <c r="M88" s="593"/>
      <c r="N88" s="594"/>
    </row>
    <row r="89" spans="2:14">
      <c r="B89" s="592"/>
      <c r="C89" s="593"/>
      <c r="D89" s="593"/>
      <c r="E89" s="593"/>
      <c r="F89" s="593"/>
      <c r="G89" s="593"/>
      <c r="H89" s="593"/>
      <c r="I89" s="593"/>
      <c r="J89" s="593"/>
      <c r="K89" s="593"/>
      <c r="L89" s="593"/>
      <c r="M89" s="593"/>
      <c r="N89" s="594"/>
    </row>
    <row r="90" spans="2:14">
      <c r="B90" s="107"/>
      <c r="C90" s="137"/>
      <c r="D90" s="137"/>
      <c r="E90" s="137"/>
      <c r="F90" s="137"/>
      <c r="G90" s="137"/>
      <c r="H90" s="137"/>
      <c r="I90" s="137"/>
      <c r="J90" s="137"/>
      <c r="K90" s="137"/>
      <c r="L90" s="137"/>
      <c r="M90" s="137"/>
      <c r="N90" s="136"/>
    </row>
    <row r="91" spans="2:14">
      <c r="B91" s="198" t="s">
        <v>278</v>
      </c>
      <c r="C91" s="137"/>
      <c r="D91" s="137"/>
      <c r="E91" s="137"/>
      <c r="F91" s="137"/>
      <c r="G91" s="137"/>
      <c r="H91" s="137"/>
      <c r="I91" s="137"/>
      <c r="J91" s="137"/>
      <c r="K91" s="137"/>
      <c r="L91" s="137"/>
      <c r="M91" s="137"/>
      <c r="N91" s="136"/>
    </row>
    <row r="92" spans="2:14" ht="12.75" customHeight="1">
      <c r="B92" s="573" t="s">
        <v>279</v>
      </c>
      <c r="C92" s="574"/>
      <c r="D92" s="574"/>
      <c r="E92" s="574"/>
      <c r="F92" s="574"/>
      <c r="G92" s="574"/>
      <c r="H92" s="574"/>
      <c r="I92" s="574"/>
      <c r="J92" s="574"/>
      <c r="K92" s="574"/>
      <c r="L92" s="574"/>
      <c r="M92" s="574"/>
      <c r="N92" s="575"/>
    </row>
    <row r="93" spans="2:14">
      <c r="B93" s="573"/>
      <c r="C93" s="574"/>
      <c r="D93" s="574"/>
      <c r="E93" s="574"/>
      <c r="F93" s="574"/>
      <c r="G93" s="574"/>
      <c r="H93" s="574"/>
      <c r="I93" s="574"/>
      <c r="J93" s="574"/>
      <c r="K93" s="574"/>
      <c r="L93" s="574"/>
      <c r="M93" s="574"/>
      <c r="N93" s="575"/>
    </row>
    <row r="94" spans="2:14">
      <c r="B94" s="573" t="s">
        <v>280</v>
      </c>
      <c r="C94" s="574"/>
      <c r="D94" s="574"/>
      <c r="E94" s="574"/>
      <c r="F94" s="574"/>
      <c r="G94" s="574"/>
      <c r="H94" s="574"/>
      <c r="I94" s="574"/>
      <c r="J94" s="574"/>
      <c r="K94" s="574"/>
      <c r="L94" s="574"/>
      <c r="M94" s="574"/>
      <c r="N94" s="575"/>
    </row>
    <row r="95" spans="2:14">
      <c r="B95" s="573"/>
      <c r="C95" s="574"/>
      <c r="D95" s="574"/>
      <c r="E95" s="574"/>
      <c r="F95" s="574"/>
      <c r="G95" s="574"/>
      <c r="H95" s="574"/>
      <c r="I95" s="574"/>
      <c r="J95" s="574"/>
      <c r="K95" s="574"/>
      <c r="L95" s="574"/>
      <c r="M95" s="574"/>
      <c r="N95" s="575"/>
    </row>
    <row r="96" spans="2:14">
      <c r="B96" s="107"/>
      <c r="C96" s="137"/>
      <c r="D96" s="137"/>
      <c r="E96" s="137"/>
      <c r="F96" s="137"/>
      <c r="G96" s="137"/>
      <c r="H96" s="137"/>
      <c r="I96" s="137"/>
      <c r="J96" s="137"/>
      <c r="K96" s="137"/>
      <c r="L96" s="137"/>
      <c r="M96" s="137"/>
      <c r="N96" s="136"/>
    </row>
    <row r="97" spans="2:14">
      <c r="B97" s="141"/>
      <c r="C97" s="91"/>
      <c r="D97" s="91"/>
      <c r="E97" s="91"/>
      <c r="F97" s="91"/>
      <c r="G97" s="128" t="s">
        <v>272</v>
      </c>
      <c r="H97" s="91"/>
      <c r="I97" s="91"/>
      <c r="J97" s="91"/>
      <c r="K97" s="91"/>
      <c r="L97" s="91"/>
      <c r="M97" s="91"/>
      <c r="N97" s="130"/>
    </row>
    <row r="98" spans="2:14">
      <c r="B98" s="141"/>
      <c r="C98" s="91"/>
      <c r="D98" s="91"/>
      <c r="E98" s="91"/>
      <c r="F98" s="91"/>
      <c r="G98" s="91" t="s">
        <v>273</v>
      </c>
      <c r="H98" s="158"/>
      <c r="I98" s="158"/>
      <c r="J98" s="158"/>
      <c r="K98" s="91"/>
      <c r="L98" s="91"/>
      <c r="M98" s="91"/>
      <c r="N98" s="130"/>
    </row>
    <row r="99" spans="2:14">
      <c r="B99" s="141"/>
      <c r="C99" s="91"/>
      <c r="D99" s="91"/>
      <c r="E99" s="91"/>
      <c r="F99" s="91"/>
      <c r="G99" s="91" t="s">
        <v>281</v>
      </c>
      <c r="H99" s="92"/>
      <c r="I99" s="92"/>
      <c r="J99" s="92"/>
      <c r="M99" s="91"/>
      <c r="N99" s="130"/>
    </row>
    <row r="100" spans="2:14">
      <c r="B100" s="199"/>
      <c r="C100" s="137"/>
      <c r="D100" s="137"/>
      <c r="E100" s="137"/>
      <c r="F100" s="137"/>
      <c r="G100" s="91" t="s">
        <v>275</v>
      </c>
      <c r="K100" s="137"/>
      <c r="L100" s="137"/>
      <c r="M100" s="137"/>
      <c r="N100" s="136"/>
    </row>
    <row r="101" spans="2:14" ht="17.25" customHeight="1">
      <c r="B101" s="200" t="s">
        <v>282</v>
      </c>
      <c r="C101" s="201"/>
      <c r="D101" s="201"/>
      <c r="E101" s="91"/>
      <c r="F101" s="91"/>
      <c r="G101" s="91"/>
      <c r="H101" s="91"/>
      <c r="I101" s="91"/>
      <c r="J101" s="576"/>
      <c r="K101" s="576"/>
      <c r="L101" s="576"/>
      <c r="M101" s="576"/>
      <c r="N101" s="577"/>
    </row>
    <row r="102" spans="2:14" ht="18.75" customHeight="1" thickBot="1">
      <c r="B102" s="580" t="s">
        <v>283</v>
      </c>
      <c r="C102" s="581"/>
      <c r="D102" s="581"/>
      <c r="E102" s="167"/>
      <c r="F102" s="167"/>
      <c r="G102" s="167"/>
      <c r="H102" s="167"/>
      <c r="I102" s="167"/>
      <c r="J102" s="578"/>
      <c r="K102" s="578"/>
      <c r="L102" s="578"/>
      <c r="M102" s="578"/>
      <c r="N102" s="57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22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2289" r:id="rId3"/>
      </mc:Fallback>
    </mc:AlternateContent>
  </oleObjects>
  <mc:AlternateContent xmlns:mc="http://schemas.openxmlformats.org/markup-compatibility/2006">
    <mc:Choice Requires="x14">
      <controls>
        <mc:AlternateContent xmlns:mc="http://schemas.openxmlformats.org/markup-compatibility/2006">
          <mc:Choice Requires="x14">
            <control shapeId="122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22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107"/>
  <sheetViews>
    <sheetView showGridLines="0" topLeftCell="A40" zoomScale="55" zoomScaleNormal="55" workbookViewId="0">
      <selection activeCell="A25" sqref="A1:XFD1048576"/>
    </sheetView>
  </sheetViews>
  <sheetFormatPr baseColWidth="10" defaultColWidth="11.44140625" defaultRowHeight="13.8"/>
  <cols>
    <col min="1" max="1" width="3.109375" style="90" customWidth="1"/>
    <col min="2" max="6" width="11.44140625" style="90"/>
    <col min="7" max="8" width="11.44140625" style="90" customWidth="1"/>
    <col min="9" max="12" width="11.5546875" style="90" customWidth="1"/>
    <col min="13" max="13" width="11.44140625" style="90" customWidth="1"/>
    <col min="14" max="14" width="11.88671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ht="13.5" customHeight="1">
      <c r="B15" s="113"/>
      <c r="C15" s="114"/>
      <c r="D15" s="116"/>
      <c r="E15" s="116"/>
      <c r="F15" s="116"/>
      <c r="G15" s="116"/>
      <c r="H15" s="114"/>
      <c r="I15" s="116"/>
      <c r="J15" s="114"/>
      <c r="K15" s="116"/>
      <c r="L15" s="116"/>
      <c r="M15" s="116"/>
      <c r="N15" s="115"/>
    </row>
    <row r="16" spans="2:14" ht="13.5" customHeight="1">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ht="12.75" customHeight="1">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c r="L33" s="597" t="s">
        <v>198</v>
      </c>
      <c r="M33" s="702"/>
      <c r="N33" s="207" t="s">
        <v>33</v>
      </c>
    </row>
    <row r="34" spans="2:14" ht="14.4" thickBot="1">
      <c r="B34" s="208" t="s">
        <v>52</v>
      </c>
      <c r="C34" s="703" t="s">
        <v>54</v>
      </c>
      <c r="D34" s="704"/>
      <c r="E34" s="704"/>
      <c r="F34" s="704"/>
      <c r="G34" s="704"/>
      <c r="H34" s="704"/>
      <c r="I34" s="704"/>
      <c r="J34" s="704"/>
      <c r="K34" s="705"/>
      <c r="L34" s="703" t="s">
        <v>46</v>
      </c>
      <c r="M34" s="705"/>
      <c r="N34" s="209">
        <v>9510</v>
      </c>
    </row>
    <row r="35" spans="2:14" ht="12.75" customHeight="1">
      <c r="B35" s="609" t="s">
        <v>244</v>
      </c>
      <c r="C35" s="610"/>
      <c r="D35" s="610"/>
      <c r="E35" s="610"/>
      <c r="F35" s="610"/>
      <c r="G35" s="610"/>
      <c r="H35" s="610"/>
      <c r="I35" s="610"/>
      <c r="J35" s="610"/>
      <c r="K35" s="610"/>
      <c r="L35" s="610"/>
      <c r="M35" s="610"/>
      <c r="N35" s="611"/>
    </row>
    <row r="36" spans="2:14" ht="12.75" customHeight="1">
      <c r="B36" s="612"/>
      <c r="C36" s="613"/>
      <c r="D36" s="613"/>
      <c r="E36" s="613"/>
      <c r="F36" s="613"/>
      <c r="G36" s="613"/>
      <c r="H36" s="613"/>
      <c r="I36" s="613"/>
      <c r="J36" s="613"/>
      <c r="K36" s="613"/>
      <c r="L36" s="613"/>
      <c r="M36" s="613"/>
      <c r="N36" s="614"/>
    </row>
    <row r="37" spans="2:14" ht="13.5" customHeight="1"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694" t="s">
        <v>296</v>
      </c>
      <c r="C39" s="695"/>
      <c r="D39" s="695"/>
      <c r="E39" s="173"/>
      <c r="F39" s="204"/>
      <c r="G39" s="641"/>
      <c r="H39" s="618"/>
      <c r="I39" s="641"/>
      <c r="J39" s="618"/>
      <c r="K39" s="147">
        <v>180000</v>
      </c>
      <c r="L39" s="603">
        <v>35</v>
      </c>
      <c r="M39" s="604"/>
      <c r="N39" s="148">
        <v>5142.8571428571431</v>
      </c>
    </row>
    <row r="40" spans="2:14">
      <c r="B40" s="694" t="s">
        <v>299</v>
      </c>
      <c r="C40" s="695"/>
      <c r="D40" s="695"/>
      <c r="E40" s="173"/>
      <c r="F40" s="204"/>
      <c r="G40" s="641"/>
      <c r="H40" s="618"/>
      <c r="I40" s="641"/>
      <c r="J40" s="618"/>
      <c r="K40" s="147">
        <v>102000</v>
      </c>
      <c r="L40" s="603">
        <v>35</v>
      </c>
      <c r="M40" s="604"/>
      <c r="N40" s="148">
        <v>2914.2857142857142</v>
      </c>
    </row>
    <row r="41" spans="2:14">
      <c r="B41" s="694" t="s">
        <v>302</v>
      </c>
      <c r="C41" s="695"/>
      <c r="D41" s="695"/>
      <c r="E41" s="205"/>
      <c r="F41" s="206"/>
      <c r="G41" s="152"/>
      <c r="H41" s="151"/>
      <c r="I41" s="152"/>
      <c r="J41" s="151"/>
      <c r="K41" s="147">
        <v>176400</v>
      </c>
      <c r="L41" s="603">
        <v>35</v>
      </c>
      <c r="M41" s="604"/>
      <c r="N41" s="148">
        <v>5040</v>
      </c>
    </row>
    <row r="42" spans="2:14" ht="14.4" thickBot="1">
      <c r="B42" s="696" t="s">
        <v>303</v>
      </c>
      <c r="C42" s="697"/>
      <c r="D42" s="697"/>
      <c r="E42" s="697"/>
      <c r="F42" s="698"/>
      <c r="G42" s="631"/>
      <c r="H42" s="621"/>
      <c r="I42" s="631"/>
      <c r="J42" s="621"/>
      <c r="K42" s="153"/>
      <c r="L42" s="632"/>
      <c r="M42" s="633"/>
      <c r="N42" s="148">
        <v>40.303571428571431</v>
      </c>
    </row>
    <row r="43" spans="2:14" ht="14.4" thickBot="1">
      <c r="B43" s="586"/>
      <c r="C43" s="587"/>
      <c r="D43" s="587"/>
      <c r="E43" s="587"/>
      <c r="F43" s="587"/>
      <c r="G43" s="587"/>
      <c r="H43" s="587"/>
      <c r="I43" s="587"/>
      <c r="J43" s="587"/>
      <c r="K43" s="587"/>
      <c r="L43" s="587"/>
      <c r="M43" s="588"/>
      <c r="N43" s="154">
        <v>13137.446428571428</v>
      </c>
    </row>
    <row r="44" spans="2:14">
      <c r="B44" s="609" t="s">
        <v>252</v>
      </c>
      <c r="C44" s="610"/>
      <c r="D44" s="610"/>
      <c r="E44" s="610"/>
      <c r="F44" s="610"/>
      <c r="G44" s="610"/>
      <c r="H44" s="610"/>
      <c r="I44" s="610"/>
      <c r="J44" s="610"/>
      <c r="K44" s="610"/>
      <c r="L44" s="610"/>
      <c r="M44" s="610"/>
      <c r="N44" s="611"/>
    </row>
    <row r="45" spans="2:14">
      <c r="B45" s="612" t="s">
        <v>252</v>
      </c>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332" t="s">
        <v>198</v>
      </c>
      <c r="K47" s="145" t="s">
        <v>33</v>
      </c>
      <c r="L47" s="622" t="s">
        <v>253</v>
      </c>
      <c r="M47" s="623"/>
      <c r="N47" s="146" t="s">
        <v>249</v>
      </c>
    </row>
    <row r="48" spans="2:14">
      <c r="B48" s="595" t="s">
        <v>304</v>
      </c>
      <c r="C48" s="596"/>
      <c r="D48" s="596"/>
      <c r="E48" s="596"/>
      <c r="F48" s="596"/>
      <c r="G48" s="596"/>
      <c r="H48" s="596"/>
      <c r="I48" s="618"/>
      <c r="J48" s="210" t="s">
        <v>208</v>
      </c>
      <c r="K48" s="211">
        <v>2</v>
      </c>
      <c r="L48" s="619">
        <v>2200</v>
      </c>
      <c r="M48" s="620"/>
      <c r="N48" s="280">
        <v>4400</v>
      </c>
    </row>
    <row r="49" spans="2:14">
      <c r="B49" s="595" t="s">
        <v>305</v>
      </c>
      <c r="C49" s="596"/>
      <c r="D49" s="596"/>
      <c r="E49" s="596"/>
      <c r="F49" s="596"/>
      <c r="G49" s="596"/>
      <c r="H49" s="596"/>
      <c r="I49" s="618"/>
      <c r="J49" s="210" t="s">
        <v>216</v>
      </c>
      <c r="K49" s="211">
        <v>0.4</v>
      </c>
      <c r="L49" s="619">
        <v>12000</v>
      </c>
      <c r="M49" s="620"/>
      <c r="N49" s="280">
        <v>4800</v>
      </c>
    </row>
    <row r="50" spans="2:14">
      <c r="B50" s="595" t="s">
        <v>306</v>
      </c>
      <c r="C50" s="596"/>
      <c r="D50" s="596"/>
      <c r="E50" s="596"/>
      <c r="F50" s="596"/>
      <c r="G50" s="596"/>
      <c r="H50" s="596"/>
      <c r="I50" s="618"/>
      <c r="J50" s="210" t="s">
        <v>209</v>
      </c>
      <c r="K50" s="211">
        <v>0.5</v>
      </c>
      <c r="L50" s="619">
        <v>662</v>
      </c>
      <c r="M50" s="620"/>
      <c r="N50" s="280">
        <v>331</v>
      </c>
    </row>
    <row r="51" spans="2:14">
      <c r="B51" s="595" t="s">
        <v>307</v>
      </c>
      <c r="C51" s="596"/>
      <c r="D51" s="596"/>
      <c r="E51" s="596"/>
      <c r="F51" s="596"/>
      <c r="G51" s="596"/>
      <c r="H51" s="596"/>
      <c r="I51" s="618"/>
      <c r="J51" s="210" t="s">
        <v>208</v>
      </c>
      <c r="K51" s="211">
        <v>0.5</v>
      </c>
      <c r="L51" s="619">
        <v>4000</v>
      </c>
      <c r="M51" s="620"/>
      <c r="N51" s="280">
        <v>2000</v>
      </c>
    </row>
    <row r="52" spans="2:14">
      <c r="B52" s="595" t="s">
        <v>308</v>
      </c>
      <c r="C52" s="596"/>
      <c r="D52" s="596"/>
      <c r="E52" s="596"/>
      <c r="F52" s="596"/>
      <c r="G52" s="596"/>
      <c r="H52" s="596"/>
      <c r="I52" s="618"/>
      <c r="J52" s="328"/>
      <c r="K52" s="157"/>
      <c r="L52" s="619">
        <v>20755.8</v>
      </c>
      <c r="M52" s="620"/>
      <c r="N52" s="280">
        <v>20755.8</v>
      </c>
    </row>
    <row r="53" spans="2:14" ht="24" customHeight="1">
      <c r="B53" s="691" t="s">
        <v>591</v>
      </c>
      <c r="C53" s="692"/>
      <c r="D53" s="692"/>
      <c r="E53" s="692"/>
      <c r="F53" s="692"/>
      <c r="G53" s="692"/>
      <c r="H53" s="692"/>
      <c r="I53" s="693"/>
      <c r="J53" s="463" t="s">
        <v>212</v>
      </c>
      <c r="K53" s="464">
        <v>1.4</v>
      </c>
      <c r="L53" s="619">
        <v>1500</v>
      </c>
      <c r="M53" s="620"/>
      <c r="N53" s="287">
        <v>2100</v>
      </c>
    </row>
    <row r="54" spans="2:14" ht="14.4" thickBot="1">
      <c r="B54" s="346"/>
      <c r="C54" s="347"/>
      <c r="D54" s="347"/>
      <c r="E54" s="347"/>
      <c r="F54" s="347"/>
      <c r="G54" s="347"/>
      <c r="H54" s="347"/>
      <c r="I54" s="347"/>
      <c r="J54" s="348"/>
      <c r="K54" s="242"/>
      <c r="L54" s="349"/>
      <c r="M54" s="349"/>
      <c r="N54" s="350"/>
    </row>
    <row r="55" spans="2:14" ht="14.4" thickBot="1">
      <c r="B55" s="586" t="s">
        <v>254</v>
      </c>
      <c r="C55" s="587"/>
      <c r="D55" s="587"/>
      <c r="E55" s="587"/>
      <c r="F55" s="587"/>
      <c r="G55" s="587"/>
      <c r="H55" s="587"/>
      <c r="I55" s="587"/>
      <c r="J55" s="587"/>
      <c r="K55" s="587"/>
      <c r="L55" s="587"/>
      <c r="M55" s="588"/>
      <c r="N55" s="281">
        <v>34386.800000000003</v>
      </c>
    </row>
    <row r="56" spans="2:14">
      <c r="B56" s="609" t="s">
        <v>255</v>
      </c>
      <c r="C56" s="610"/>
      <c r="D56" s="610"/>
      <c r="E56" s="610"/>
      <c r="F56" s="610"/>
      <c r="G56" s="610"/>
      <c r="H56" s="610"/>
      <c r="I56" s="610"/>
      <c r="J56" s="610"/>
      <c r="K56" s="610"/>
      <c r="L56" s="610"/>
      <c r="M56" s="610"/>
      <c r="N56" s="611"/>
    </row>
    <row r="57" spans="2:14">
      <c r="B57" s="612" t="s">
        <v>255</v>
      </c>
      <c r="C57" s="613"/>
      <c r="D57" s="613"/>
      <c r="E57" s="613"/>
      <c r="F57" s="613"/>
      <c r="G57" s="613"/>
      <c r="H57" s="613"/>
      <c r="I57" s="613"/>
      <c r="J57" s="613"/>
      <c r="K57" s="613"/>
      <c r="L57" s="613"/>
      <c r="M57" s="613"/>
      <c r="N57" s="614"/>
    </row>
    <row r="58" spans="2:14" ht="14.4" thickBot="1">
      <c r="B58" s="615"/>
      <c r="C58" s="616"/>
      <c r="D58" s="616"/>
      <c r="E58" s="616"/>
      <c r="F58" s="616"/>
      <c r="G58" s="616"/>
      <c r="H58" s="616"/>
      <c r="I58" s="616"/>
      <c r="J58" s="616"/>
      <c r="K58" s="616"/>
      <c r="L58" s="616"/>
      <c r="M58" s="616"/>
      <c r="N58" s="617"/>
    </row>
    <row r="59" spans="2:14">
      <c r="B59" s="597" t="s">
        <v>256</v>
      </c>
      <c r="C59" s="598"/>
      <c r="D59" s="598"/>
      <c r="E59" s="598"/>
      <c r="F59" s="598"/>
      <c r="G59" s="598"/>
      <c r="H59" s="598"/>
      <c r="I59" s="145" t="s">
        <v>257</v>
      </c>
      <c r="J59" s="162" t="s">
        <v>258</v>
      </c>
      <c r="K59" s="163" t="s">
        <v>259</v>
      </c>
      <c r="L59" s="622" t="s">
        <v>199</v>
      </c>
      <c r="M59" s="623"/>
      <c r="N59" s="146" t="s">
        <v>249</v>
      </c>
    </row>
    <row r="60" spans="2:14">
      <c r="B60" s="595"/>
      <c r="C60" s="596"/>
      <c r="D60" s="596"/>
      <c r="E60" s="596"/>
      <c r="F60" s="596"/>
      <c r="G60" s="596"/>
      <c r="H60" s="596"/>
      <c r="I60" s="164"/>
      <c r="J60" s="165"/>
      <c r="K60" s="164"/>
      <c r="L60" s="603"/>
      <c r="M60" s="604"/>
      <c r="N60" s="148">
        <v>0</v>
      </c>
    </row>
    <row r="61" spans="2:14" ht="14.4" thickBot="1">
      <c r="B61" s="605"/>
      <c r="C61" s="606"/>
      <c r="D61" s="606"/>
      <c r="E61" s="606"/>
      <c r="F61" s="606"/>
      <c r="G61" s="606"/>
      <c r="H61" s="606"/>
      <c r="I61" s="166"/>
      <c r="J61" s="167"/>
      <c r="K61" s="166"/>
      <c r="L61" s="607"/>
      <c r="M61" s="608"/>
      <c r="N61" s="168"/>
    </row>
    <row r="62" spans="2:14" ht="14.4" thickBot="1">
      <c r="B62" s="586" t="s">
        <v>254</v>
      </c>
      <c r="C62" s="587"/>
      <c r="D62" s="587"/>
      <c r="E62" s="587"/>
      <c r="F62" s="587"/>
      <c r="G62" s="587"/>
      <c r="H62" s="587"/>
      <c r="I62" s="587"/>
      <c r="J62" s="587"/>
      <c r="K62" s="587"/>
      <c r="L62" s="587"/>
      <c r="M62" s="588"/>
      <c r="N62" s="154">
        <v>0</v>
      </c>
    </row>
    <row r="63" spans="2:14">
      <c r="B63" s="609" t="s">
        <v>261</v>
      </c>
      <c r="C63" s="610"/>
      <c r="D63" s="610"/>
      <c r="E63" s="610"/>
      <c r="F63" s="610"/>
      <c r="G63" s="610"/>
      <c r="H63" s="610"/>
      <c r="I63" s="610"/>
      <c r="J63" s="610"/>
      <c r="K63" s="610"/>
      <c r="L63" s="610"/>
      <c r="M63" s="610"/>
      <c r="N63" s="611"/>
    </row>
    <row r="64" spans="2:14">
      <c r="B64" s="612" t="s">
        <v>261</v>
      </c>
      <c r="C64" s="613"/>
      <c r="D64" s="613"/>
      <c r="E64" s="613"/>
      <c r="F64" s="613"/>
      <c r="G64" s="613"/>
      <c r="H64" s="613"/>
      <c r="I64" s="613"/>
      <c r="J64" s="613"/>
      <c r="K64" s="613"/>
      <c r="L64" s="613"/>
      <c r="M64" s="613"/>
      <c r="N64" s="614"/>
    </row>
    <row r="65" spans="2:14" ht="14.4" thickBot="1">
      <c r="B65" s="615"/>
      <c r="C65" s="616"/>
      <c r="D65" s="616"/>
      <c r="E65" s="616"/>
      <c r="F65" s="616"/>
      <c r="G65" s="616"/>
      <c r="H65" s="616"/>
      <c r="I65" s="616"/>
      <c r="J65" s="616"/>
      <c r="K65" s="616"/>
      <c r="L65" s="616"/>
      <c r="M65" s="616"/>
      <c r="N65" s="617"/>
    </row>
    <row r="66" spans="2:14">
      <c r="B66" s="597" t="s">
        <v>262</v>
      </c>
      <c r="C66" s="598"/>
      <c r="D66" s="598"/>
      <c r="E66" s="598"/>
      <c r="F66" s="598"/>
      <c r="G66" s="598"/>
      <c r="H66" s="598"/>
      <c r="I66" s="145" t="s">
        <v>263</v>
      </c>
      <c r="J66" s="162" t="s">
        <v>231</v>
      </c>
      <c r="K66" s="163" t="s">
        <v>264</v>
      </c>
      <c r="L66" s="622" t="s">
        <v>248</v>
      </c>
      <c r="M66" s="623"/>
      <c r="N66" s="146" t="s">
        <v>249</v>
      </c>
    </row>
    <row r="67" spans="2:14">
      <c r="B67" s="172" t="s">
        <v>301</v>
      </c>
      <c r="C67" s="173"/>
      <c r="D67" s="173"/>
      <c r="E67" s="173"/>
      <c r="F67" s="173"/>
      <c r="G67" s="173"/>
      <c r="H67" s="173"/>
      <c r="I67" s="174">
        <v>64000</v>
      </c>
      <c r="J67" s="175">
        <v>1.85</v>
      </c>
      <c r="K67" s="176">
        <v>118400</v>
      </c>
      <c r="L67" s="601">
        <v>280</v>
      </c>
      <c r="M67" s="602"/>
      <c r="N67" s="177">
        <v>422.85714285714283</v>
      </c>
    </row>
    <row r="68" spans="2:14">
      <c r="B68" s="172" t="s">
        <v>309</v>
      </c>
      <c r="C68" s="173"/>
      <c r="D68" s="173"/>
      <c r="E68" s="173"/>
      <c r="F68" s="173"/>
      <c r="G68" s="173"/>
      <c r="H68" s="173"/>
      <c r="I68" s="174">
        <v>58000</v>
      </c>
      <c r="J68" s="175">
        <v>1.85</v>
      </c>
      <c r="K68" s="176">
        <v>107300</v>
      </c>
      <c r="L68" s="601">
        <v>280</v>
      </c>
      <c r="M68" s="602"/>
      <c r="N68" s="177">
        <v>383.21428571428572</v>
      </c>
    </row>
    <row r="69" spans="2:14">
      <c r="B69" s="172"/>
      <c r="C69" s="173"/>
      <c r="D69" s="173"/>
      <c r="E69" s="173"/>
      <c r="F69" s="173"/>
      <c r="G69" s="173"/>
      <c r="H69" s="173"/>
      <c r="I69" s="174"/>
      <c r="J69" s="175"/>
      <c r="K69" s="176"/>
      <c r="L69" s="603"/>
      <c r="M69" s="604"/>
      <c r="N69" s="177"/>
    </row>
    <row r="70" spans="2:14" ht="14.4" thickBot="1">
      <c r="B70" s="605"/>
      <c r="C70" s="606"/>
      <c r="D70" s="606"/>
      <c r="E70" s="606"/>
      <c r="F70" s="606"/>
      <c r="G70" s="606"/>
      <c r="H70" s="606"/>
      <c r="I70" s="166"/>
      <c r="J70" s="167"/>
      <c r="K70" s="166"/>
      <c r="L70" s="607"/>
      <c r="M70" s="608"/>
      <c r="N70" s="178"/>
    </row>
    <row r="71" spans="2:14" ht="14.4" thickBot="1">
      <c r="B71" s="586" t="s">
        <v>254</v>
      </c>
      <c r="C71" s="587"/>
      <c r="D71" s="587"/>
      <c r="E71" s="587"/>
      <c r="F71" s="587"/>
      <c r="G71" s="587"/>
      <c r="H71" s="587"/>
      <c r="I71" s="587"/>
      <c r="J71" s="587"/>
      <c r="K71" s="587"/>
      <c r="L71" s="587"/>
      <c r="M71" s="588"/>
      <c r="N71" s="179">
        <v>806.07142857142856</v>
      </c>
    </row>
    <row r="72" spans="2:14" ht="14.4" thickBot="1">
      <c r="B72" s="141"/>
      <c r="C72" s="91"/>
      <c r="D72" s="91"/>
      <c r="E72" s="91"/>
      <c r="F72" s="91"/>
      <c r="G72" s="91"/>
      <c r="H72" s="91"/>
      <c r="I72" s="91"/>
      <c r="J72" s="91"/>
      <c r="K72" s="91"/>
      <c r="L72" s="91"/>
      <c r="M72" s="91"/>
      <c r="N72" s="130"/>
    </row>
    <row r="73" spans="2:14" ht="14.4" thickBot="1">
      <c r="B73" s="589" t="s">
        <v>265</v>
      </c>
      <c r="C73" s="590"/>
      <c r="D73" s="590"/>
      <c r="E73" s="590"/>
      <c r="F73" s="590"/>
      <c r="G73" s="590"/>
      <c r="H73" s="590"/>
      <c r="I73" s="590"/>
      <c r="J73" s="590"/>
      <c r="K73" s="590"/>
      <c r="L73" s="590"/>
      <c r="M73" s="591"/>
      <c r="N73" s="180">
        <v>48330.317857142858</v>
      </c>
    </row>
    <row r="74" spans="2:14">
      <c r="B74" s="609" t="s">
        <v>266</v>
      </c>
      <c r="C74" s="610"/>
      <c r="D74" s="610"/>
      <c r="E74" s="610"/>
      <c r="F74" s="610"/>
      <c r="G74" s="610"/>
      <c r="H74" s="610"/>
      <c r="I74" s="610"/>
      <c r="J74" s="610"/>
      <c r="K74" s="610"/>
      <c r="L74" s="610"/>
      <c r="M74" s="610"/>
      <c r="N74" s="611"/>
    </row>
    <row r="75" spans="2:14">
      <c r="B75" s="612" t="s">
        <v>266</v>
      </c>
      <c r="C75" s="613"/>
      <c r="D75" s="613"/>
      <c r="E75" s="613"/>
      <c r="F75" s="613"/>
      <c r="G75" s="613"/>
      <c r="H75" s="613"/>
      <c r="I75" s="613"/>
      <c r="J75" s="613"/>
      <c r="K75" s="613"/>
      <c r="L75" s="613"/>
      <c r="M75" s="613"/>
      <c r="N75" s="614"/>
    </row>
    <row r="76" spans="2:14" ht="14.4" thickBot="1">
      <c r="B76" s="615"/>
      <c r="C76" s="616"/>
      <c r="D76" s="616"/>
      <c r="E76" s="616"/>
      <c r="F76" s="616"/>
      <c r="G76" s="616"/>
      <c r="H76" s="616"/>
      <c r="I76" s="616"/>
      <c r="J76" s="616"/>
      <c r="K76" s="616"/>
      <c r="L76" s="616"/>
      <c r="M76" s="616"/>
      <c r="N76" s="617"/>
    </row>
    <row r="77" spans="2:14">
      <c r="B77" s="597" t="s">
        <v>267</v>
      </c>
      <c r="C77" s="598"/>
      <c r="D77" s="598"/>
      <c r="E77" s="598"/>
      <c r="F77" s="598"/>
      <c r="G77" s="598"/>
      <c r="H77" s="598"/>
      <c r="I77" s="162"/>
      <c r="J77" s="181"/>
      <c r="K77" s="170" t="s">
        <v>268</v>
      </c>
      <c r="L77" s="599" t="s">
        <v>269</v>
      </c>
      <c r="M77" s="600"/>
      <c r="N77" s="171"/>
    </row>
    <row r="78" spans="2:14">
      <c r="B78" s="595" t="s">
        <v>193</v>
      </c>
      <c r="C78" s="596"/>
      <c r="D78" s="596"/>
      <c r="E78" s="596"/>
      <c r="F78" s="596"/>
      <c r="G78" s="596"/>
      <c r="H78" s="596"/>
      <c r="I78" s="182"/>
      <c r="J78" s="183"/>
      <c r="K78" s="184">
        <v>0.2</v>
      </c>
      <c r="L78" s="582">
        <v>9666.0635714285727</v>
      </c>
      <c r="M78" s="583"/>
      <c r="N78" s="185"/>
    </row>
    <row r="79" spans="2:14">
      <c r="B79" s="149" t="s">
        <v>270</v>
      </c>
      <c r="C79" s="150"/>
      <c r="D79" s="150"/>
      <c r="E79" s="150"/>
      <c r="F79" s="150"/>
      <c r="G79" s="150"/>
      <c r="H79" s="150"/>
      <c r="I79" s="182"/>
      <c r="J79" s="183"/>
      <c r="K79" s="184">
        <v>0.05</v>
      </c>
      <c r="L79" s="582">
        <v>2416.5158928571432</v>
      </c>
      <c r="M79" s="583"/>
      <c r="N79" s="185"/>
    </row>
    <row r="80" spans="2:14" ht="14.4" thickBot="1">
      <c r="B80" s="186" t="s">
        <v>230</v>
      </c>
      <c r="C80" s="187"/>
      <c r="D80" s="187"/>
      <c r="E80" s="187"/>
      <c r="F80" s="187"/>
      <c r="G80" s="187"/>
      <c r="H80" s="187"/>
      <c r="I80" s="188"/>
      <c r="J80" s="189"/>
      <c r="K80" s="184">
        <v>0.05</v>
      </c>
      <c r="L80" s="584">
        <v>2416.5158928571432</v>
      </c>
      <c r="M80" s="585"/>
      <c r="N80" s="185"/>
    </row>
    <row r="81" spans="2:14" ht="14.4" thickBot="1">
      <c r="B81" s="586" t="s">
        <v>254</v>
      </c>
      <c r="C81" s="587"/>
      <c r="D81" s="587"/>
      <c r="E81" s="587"/>
      <c r="F81" s="587"/>
      <c r="G81" s="587"/>
      <c r="H81" s="587"/>
      <c r="I81" s="587"/>
      <c r="J81" s="587"/>
      <c r="K81" s="587"/>
      <c r="L81" s="587"/>
      <c r="M81" s="588"/>
      <c r="N81" s="190">
        <v>14499.09535714286</v>
      </c>
    </row>
    <row r="82" spans="2:14" ht="14.4" thickBot="1">
      <c r="B82" s="141"/>
      <c r="C82" s="91"/>
      <c r="D82" s="91"/>
      <c r="E82" s="91"/>
      <c r="F82" s="91"/>
      <c r="G82" s="91"/>
      <c r="H82" s="91"/>
      <c r="I82" s="91"/>
      <c r="J82" s="91"/>
      <c r="K82" s="91"/>
      <c r="L82" s="91"/>
      <c r="M82" s="91"/>
      <c r="N82" s="130"/>
    </row>
    <row r="83" spans="2:14" ht="14.4" thickBot="1">
      <c r="B83" s="589" t="s">
        <v>271</v>
      </c>
      <c r="C83" s="590"/>
      <c r="D83" s="590"/>
      <c r="E83" s="590"/>
      <c r="F83" s="590"/>
      <c r="G83" s="590"/>
      <c r="H83" s="590"/>
      <c r="I83" s="590"/>
      <c r="J83" s="590"/>
      <c r="K83" s="590"/>
      <c r="L83" s="590"/>
      <c r="M83" s="591"/>
      <c r="N83" s="191">
        <v>62829</v>
      </c>
    </row>
    <row r="84" spans="2:14">
      <c r="B84" s="122"/>
      <c r="C84" s="123"/>
      <c r="D84" s="123"/>
      <c r="E84" s="123"/>
      <c r="F84" s="123"/>
      <c r="G84" s="123"/>
      <c r="H84" s="123"/>
      <c r="I84" s="123"/>
      <c r="J84" s="123"/>
      <c r="K84" s="123"/>
      <c r="L84" s="123"/>
      <c r="M84" s="123"/>
      <c r="N84" s="124"/>
    </row>
    <row r="85" spans="2:14">
      <c r="B85" s="141"/>
      <c r="C85" s="91"/>
      <c r="D85" s="91"/>
      <c r="E85" s="91"/>
      <c r="F85" s="91"/>
      <c r="G85" s="91"/>
      <c r="H85" s="91"/>
      <c r="I85" s="91"/>
      <c r="J85" s="91"/>
      <c r="K85" s="91"/>
      <c r="L85" s="91"/>
      <c r="M85" s="91"/>
      <c r="N85" s="130"/>
    </row>
    <row r="86" spans="2:14">
      <c r="B86" s="141"/>
      <c r="C86" s="91"/>
      <c r="D86" s="91"/>
      <c r="E86" s="91"/>
      <c r="F86" s="91"/>
      <c r="G86" s="91"/>
      <c r="H86" s="91"/>
      <c r="I86" s="91"/>
      <c r="J86" s="91"/>
      <c r="K86" s="91"/>
      <c r="L86" s="91"/>
      <c r="M86" s="91"/>
      <c r="N86" s="130"/>
    </row>
    <row r="87" spans="2:14">
      <c r="B87" s="141"/>
      <c r="C87" s="91"/>
      <c r="D87" s="91"/>
      <c r="E87" s="91"/>
      <c r="F87" s="91"/>
      <c r="G87" s="128" t="s">
        <v>272</v>
      </c>
      <c r="H87" s="128"/>
      <c r="I87" s="128"/>
      <c r="J87" s="128"/>
      <c r="K87" s="91"/>
      <c r="L87" s="91"/>
      <c r="M87" s="91"/>
      <c r="N87" s="130"/>
    </row>
    <row r="88" spans="2:14">
      <c r="B88" s="192"/>
      <c r="C88" s="193"/>
      <c r="D88" s="193"/>
      <c r="E88" s="193"/>
      <c r="F88" s="193"/>
      <c r="G88" s="128" t="s">
        <v>273</v>
      </c>
      <c r="H88" s="193"/>
      <c r="I88" s="193"/>
      <c r="J88" s="193"/>
      <c r="K88" s="193"/>
      <c r="L88" s="193"/>
      <c r="M88" s="193"/>
      <c r="N88" s="194"/>
    </row>
    <row r="89" spans="2:14">
      <c r="B89" s="192"/>
      <c r="C89" s="193"/>
      <c r="D89" s="193"/>
      <c r="E89" s="193"/>
      <c r="F89" s="193"/>
      <c r="G89" s="128" t="s">
        <v>274</v>
      </c>
      <c r="J89" s="193"/>
      <c r="K89" s="193"/>
      <c r="L89" s="193"/>
      <c r="M89" s="193"/>
      <c r="N89" s="194"/>
    </row>
    <row r="90" spans="2:14">
      <c r="B90" s="107"/>
      <c r="C90" s="137"/>
      <c r="D90" s="137"/>
      <c r="E90" s="137"/>
      <c r="F90" s="137"/>
      <c r="G90" s="128" t="s">
        <v>275</v>
      </c>
      <c r="H90" s="137"/>
      <c r="I90" s="137"/>
      <c r="J90" s="137"/>
      <c r="K90" s="137"/>
      <c r="L90" s="137"/>
      <c r="M90" s="137"/>
      <c r="N90" s="136"/>
    </row>
    <row r="91" spans="2:14">
      <c r="B91" s="141"/>
      <c r="C91" s="91"/>
      <c r="D91" s="91"/>
      <c r="E91" s="91"/>
      <c r="F91" s="91"/>
      <c r="G91" s="91" t="s">
        <v>276</v>
      </c>
      <c r="H91" s="91"/>
      <c r="I91" s="91"/>
      <c r="J91" s="91"/>
      <c r="K91" s="91"/>
      <c r="L91" s="91"/>
      <c r="M91" s="91"/>
      <c r="N91" s="130"/>
    </row>
    <row r="92" spans="2:14">
      <c r="B92" s="195" t="s">
        <v>277</v>
      </c>
      <c r="C92" s="196"/>
      <c r="D92" s="196"/>
      <c r="E92" s="196"/>
      <c r="F92" s="196"/>
      <c r="G92" s="196"/>
      <c r="H92" s="196"/>
      <c r="I92" s="196"/>
      <c r="J92" s="196"/>
      <c r="K92" s="196"/>
      <c r="L92" s="196"/>
      <c r="M92" s="196"/>
      <c r="N92" s="197"/>
    </row>
    <row r="93" spans="2:14">
      <c r="B93" s="592"/>
      <c r="C93" s="593"/>
      <c r="D93" s="593"/>
      <c r="E93" s="593"/>
      <c r="F93" s="593"/>
      <c r="G93" s="593"/>
      <c r="H93" s="593"/>
      <c r="I93" s="593"/>
      <c r="J93" s="593"/>
      <c r="K93" s="593"/>
      <c r="L93" s="593"/>
      <c r="M93" s="593"/>
      <c r="N93" s="594"/>
    </row>
    <row r="94" spans="2:14">
      <c r="B94" s="592"/>
      <c r="C94" s="593"/>
      <c r="D94" s="593"/>
      <c r="E94" s="593"/>
      <c r="F94" s="593"/>
      <c r="G94" s="593"/>
      <c r="H94" s="593"/>
      <c r="I94" s="593"/>
      <c r="J94" s="593"/>
      <c r="K94" s="593"/>
      <c r="L94" s="593"/>
      <c r="M94" s="593"/>
      <c r="N94" s="594"/>
    </row>
    <row r="95" spans="2:14">
      <c r="B95" s="107"/>
      <c r="C95" s="137"/>
      <c r="D95" s="137"/>
      <c r="E95" s="137"/>
      <c r="F95" s="137"/>
      <c r="G95" s="137"/>
      <c r="H95" s="137"/>
      <c r="I95" s="137"/>
      <c r="J95" s="137"/>
      <c r="K95" s="137"/>
      <c r="L95" s="137"/>
      <c r="M95" s="137"/>
      <c r="N95" s="136"/>
    </row>
    <row r="96" spans="2:14">
      <c r="B96" s="198" t="s">
        <v>278</v>
      </c>
      <c r="C96" s="137"/>
      <c r="D96" s="137"/>
      <c r="E96" s="137"/>
      <c r="F96" s="137"/>
      <c r="G96" s="137"/>
      <c r="H96" s="137"/>
      <c r="I96" s="137"/>
      <c r="J96" s="137"/>
      <c r="K96" s="137"/>
      <c r="L96" s="137"/>
      <c r="M96" s="137"/>
      <c r="N96" s="136"/>
    </row>
    <row r="97" spans="2:14" ht="12.75" customHeight="1">
      <c r="B97" s="573" t="s">
        <v>279</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573" t="s">
        <v>280</v>
      </c>
      <c r="C99" s="574"/>
      <c r="D99" s="574"/>
      <c r="E99" s="574"/>
      <c r="F99" s="574"/>
      <c r="G99" s="574"/>
      <c r="H99" s="574"/>
      <c r="I99" s="574"/>
      <c r="J99" s="574"/>
      <c r="K99" s="574"/>
      <c r="L99" s="574"/>
      <c r="M99" s="574"/>
      <c r="N99" s="575"/>
    </row>
    <row r="100" spans="2:14">
      <c r="B100" s="573"/>
      <c r="C100" s="574"/>
      <c r="D100" s="574"/>
      <c r="E100" s="574"/>
      <c r="F100" s="574"/>
      <c r="G100" s="574"/>
      <c r="H100" s="574"/>
      <c r="I100" s="574"/>
      <c r="J100" s="574"/>
      <c r="K100" s="574"/>
      <c r="L100" s="574"/>
      <c r="M100" s="574"/>
      <c r="N100" s="575"/>
    </row>
    <row r="101" spans="2:14">
      <c r="B101" s="107"/>
      <c r="C101" s="137"/>
      <c r="D101" s="137"/>
      <c r="E101" s="137"/>
      <c r="F101" s="137"/>
      <c r="G101" s="137"/>
      <c r="H101" s="137"/>
      <c r="I101" s="137"/>
      <c r="J101" s="137"/>
      <c r="K101" s="137"/>
      <c r="L101" s="137"/>
      <c r="M101" s="137"/>
      <c r="N101" s="136"/>
    </row>
    <row r="102" spans="2:14">
      <c r="B102" s="141"/>
      <c r="C102" s="91"/>
      <c r="D102" s="91"/>
      <c r="E102" s="91"/>
      <c r="F102" s="91"/>
      <c r="G102" s="128" t="s">
        <v>272</v>
      </c>
      <c r="H102" s="91"/>
      <c r="I102" s="91"/>
      <c r="J102" s="91"/>
      <c r="K102" s="91"/>
      <c r="L102" s="91"/>
      <c r="M102" s="91"/>
      <c r="N102" s="130"/>
    </row>
    <row r="103" spans="2:14">
      <c r="B103" s="141"/>
      <c r="C103" s="91"/>
      <c r="D103" s="91"/>
      <c r="E103" s="91"/>
      <c r="F103" s="91"/>
      <c r="G103" s="91" t="s">
        <v>273</v>
      </c>
      <c r="H103" s="158"/>
      <c r="I103" s="158"/>
      <c r="J103" s="158"/>
      <c r="K103" s="91"/>
      <c r="L103" s="91"/>
      <c r="M103" s="91"/>
      <c r="N103" s="130"/>
    </row>
    <row r="104" spans="2:14">
      <c r="B104" s="141"/>
      <c r="C104" s="91"/>
      <c r="D104" s="91"/>
      <c r="E104" s="91"/>
      <c r="F104" s="91"/>
      <c r="G104" s="91" t="s">
        <v>281</v>
      </c>
      <c r="H104" s="92"/>
      <c r="I104" s="92"/>
      <c r="J104" s="92"/>
      <c r="M104" s="91"/>
      <c r="N104" s="130"/>
    </row>
    <row r="105" spans="2:14">
      <c r="B105" s="199"/>
      <c r="C105" s="137"/>
      <c r="D105" s="137"/>
      <c r="E105" s="137"/>
      <c r="F105" s="137"/>
      <c r="G105" s="91" t="s">
        <v>275</v>
      </c>
      <c r="K105" s="137"/>
      <c r="L105" s="137"/>
      <c r="M105" s="137"/>
      <c r="N105" s="136"/>
    </row>
    <row r="106" spans="2:14" ht="17.25" customHeight="1">
      <c r="B106" s="200" t="s">
        <v>282</v>
      </c>
      <c r="C106" s="201"/>
      <c r="D106" s="201"/>
      <c r="E106" s="91"/>
      <c r="F106" s="91"/>
      <c r="G106" s="91"/>
      <c r="H106" s="91"/>
      <c r="I106" s="91"/>
      <c r="J106" s="576"/>
      <c r="K106" s="576"/>
      <c r="L106" s="576"/>
      <c r="M106" s="576"/>
      <c r="N106" s="577"/>
    </row>
    <row r="107" spans="2:14" ht="18.75" customHeight="1" thickBot="1">
      <c r="B107" s="580" t="s">
        <v>283</v>
      </c>
      <c r="C107" s="581"/>
      <c r="D107" s="581"/>
      <c r="E107" s="167"/>
      <c r="F107" s="167"/>
      <c r="G107" s="167"/>
      <c r="H107" s="167"/>
      <c r="I107" s="167"/>
      <c r="J107" s="578"/>
      <c r="K107" s="578"/>
      <c r="L107" s="578"/>
      <c r="M107" s="578"/>
      <c r="N107" s="579"/>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G40:H40"/>
    <mergeCell ref="I40:J40"/>
    <mergeCell ref="L40:M40"/>
    <mergeCell ref="B41:D41"/>
    <mergeCell ref="L41:M41"/>
    <mergeCell ref="B42:F42"/>
    <mergeCell ref="G42:H42"/>
    <mergeCell ref="I42:J42"/>
    <mergeCell ref="L42:M42"/>
    <mergeCell ref="B43:M43"/>
    <mergeCell ref="B44:N46"/>
    <mergeCell ref="B47:I47"/>
    <mergeCell ref="L47:M47"/>
    <mergeCell ref="B48:I48"/>
    <mergeCell ref="L48:M48"/>
    <mergeCell ref="B56:N58"/>
    <mergeCell ref="B49:I49"/>
    <mergeCell ref="L49:M49"/>
    <mergeCell ref="B50:I50"/>
    <mergeCell ref="L50:M50"/>
    <mergeCell ref="B51:I51"/>
    <mergeCell ref="L51:M51"/>
    <mergeCell ref="B52:I52"/>
    <mergeCell ref="L52:M52"/>
    <mergeCell ref="B53:I53"/>
    <mergeCell ref="L53:M53"/>
    <mergeCell ref="B55:M55"/>
    <mergeCell ref="L68:M68"/>
    <mergeCell ref="B59:H59"/>
    <mergeCell ref="L59:M59"/>
    <mergeCell ref="B60:H60"/>
    <mergeCell ref="L60:M60"/>
    <mergeCell ref="B61:H61"/>
    <mergeCell ref="L61:M61"/>
    <mergeCell ref="B62:M62"/>
    <mergeCell ref="B63:N65"/>
    <mergeCell ref="B66:H66"/>
    <mergeCell ref="L66:M66"/>
    <mergeCell ref="L67:M67"/>
    <mergeCell ref="L80:M80"/>
    <mergeCell ref="L69:M69"/>
    <mergeCell ref="B70:H70"/>
    <mergeCell ref="L70:M70"/>
    <mergeCell ref="B71:M71"/>
    <mergeCell ref="B73:M73"/>
    <mergeCell ref="B74:N76"/>
    <mergeCell ref="B77:H77"/>
    <mergeCell ref="L77:M77"/>
    <mergeCell ref="B78:H78"/>
    <mergeCell ref="L78:M78"/>
    <mergeCell ref="L79:M79"/>
    <mergeCell ref="J106:N107"/>
    <mergeCell ref="B107:D107"/>
    <mergeCell ref="B81:M81"/>
    <mergeCell ref="B83:M83"/>
    <mergeCell ref="B93:N93"/>
    <mergeCell ref="B94:N94"/>
    <mergeCell ref="B97:N98"/>
    <mergeCell ref="B99:N100"/>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43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7" r:id="rId3"/>
      </mc:Fallback>
    </mc:AlternateContent>
  </oleObjects>
  <mc:AlternateContent xmlns:mc="http://schemas.openxmlformats.org/markup-compatibility/2006">
    <mc:Choice Requires="x14">
      <controls>
        <mc:AlternateContent xmlns:mc="http://schemas.openxmlformats.org/markup-compatibility/2006">
          <mc:Choice Requires="x14">
            <control shapeId="14338"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6"/>
  <sheetViews>
    <sheetView showGridLines="0" topLeftCell="A28" zoomScale="85" zoomScaleNormal="85" workbookViewId="0">
      <selection activeCell="A25" sqref="A1:XFD1048576"/>
    </sheetView>
  </sheetViews>
  <sheetFormatPr baseColWidth="10" defaultColWidth="11.44140625" defaultRowHeight="13.8"/>
  <cols>
    <col min="1" max="1" width="3.109375" style="90" customWidth="1"/>
    <col min="2"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55</v>
      </c>
      <c r="C34" s="703" t="s">
        <v>56</v>
      </c>
      <c r="D34" s="704"/>
      <c r="E34" s="704"/>
      <c r="F34" s="704"/>
      <c r="G34" s="704"/>
      <c r="H34" s="704"/>
      <c r="I34" s="704"/>
      <c r="J34" s="704"/>
      <c r="K34" s="705"/>
      <c r="L34" s="703" t="s">
        <v>46</v>
      </c>
      <c r="M34" s="705"/>
      <c r="N34" s="209">
        <v>16127</v>
      </c>
    </row>
    <row r="35" spans="2:14">
      <c r="B35" s="609" t="s">
        <v>244</v>
      </c>
      <c r="C35" s="610"/>
      <c r="D35" s="610"/>
      <c r="E35" s="610"/>
      <c r="F35" s="610"/>
      <c r="G35" s="610"/>
      <c r="H35" s="610"/>
      <c r="I35" s="610"/>
      <c r="J35" s="610"/>
      <c r="K35" s="610"/>
      <c r="L35" s="610"/>
      <c r="M35" s="610"/>
      <c r="N35" s="611"/>
    </row>
    <row r="36" spans="2:14">
      <c r="B36" s="612" t="s">
        <v>244</v>
      </c>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6"/>
    </row>
    <row r="38" spans="2:14">
      <c r="B38" s="597" t="s">
        <v>243</v>
      </c>
      <c r="C38" s="637"/>
      <c r="D38" s="637"/>
      <c r="E38" s="637"/>
      <c r="F38" s="638"/>
      <c r="G38" s="622" t="s">
        <v>245</v>
      </c>
      <c r="H38" s="637"/>
      <c r="I38" s="622" t="s">
        <v>246</v>
      </c>
      <c r="J38" s="623"/>
      <c r="K38" s="145" t="s">
        <v>247</v>
      </c>
      <c r="L38" s="622" t="s">
        <v>248</v>
      </c>
      <c r="M38" s="623"/>
      <c r="N38" s="146" t="s">
        <v>249</v>
      </c>
    </row>
    <row r="39" spans="2:14">
      <c r="B39" s="694" t="s">
        <v>296</v>
      </c>
      <c r="C39" s="695"/>
      <c r="D39" s="695"/>
      <c r="E39" s="335"/>
      <c r="F39" s="336"/>
      <c r="G39" s="641"/>
      <c r="H39" s="618"/>
      <c r="I39" s="641"/>
      <c r="J39" s="618"/>
      <c r="K39" s="279">
        <v>180000</v>
      </c>
      <c r="L39" s="603">
        <v>50</v>
      </c>
      <c r="M39" s="604"/>
      <c r="N39" s="280">
        <v>3600</v>
      </c>
    </row>
    <row r="40" spans="2:14">
      <c r="B40" s="334" t="s">
        <v>494</v>
      </c>
      <c r="C40" s="335"/>
      <c r="D40" s="335"/>
      <c r="E40" s="205"/>
      <c r="F40" s="206"/>
      <c r="G40" s="152"/>
      <c r="H40" s="151"/>
      <c r="I40" s="152"/>
      <c r="J40" s="151"/>
      <c r="K40" s="279">
        <v>150000</v>
      </c>
      <c r="L40" s="709">
        <v>65</v>
      </c>
      <c r="M40" s="710"/>
      <c r="N40" s="280">
        <v>2307.6923076923076</v>
      </c>
    </row>
    <row r="41" spans="2:14">
      <c r="B41" s="694" t="s">
        <v>303</v>
      </c>
      <c r="C41" s="695"/>
      <c r="D41" s="695"/>
      <c r="E41" s="205"/>
      <c r="F41" s="206"/>
      <c r="G41" s="152"/>
      <c r="H41" s="151"/>
      <c r="I41" s="152"/>
      <c r="J41" s="151"/>
      <c r="K41" s="279"/>
      <c r="L41" s="603"/>
      <c r="M41" s="604"/>
      <c r="N41" s="280">
        <v>14.8</v>
      </c>
    </row>
    <row r="42" spans="2:14">
      <c r="B42" s="694"/>
      <c r="C42" s="695"/>
      <c r="D42" s="695"/>
      <c r="E42" s="205"/>
      <c r="F42" s="206"/>
      <c r="G42" s="152"/>
      <c r="H42" s="151"/>
      <c r="I42" s="152"/>
      <c r="J42" s="151"/>
      <c r="K42" s="279"/>
      <c r="L42" s="603"/>
      <c r="M42" s="604"/>
      <c r="N42" s="280"/>
    </row>
    <row r="43" spans="2:14" ht="14.4" thickBot="1">
      <c r="B43" s="696"/>
      <c r="C43" s="697"/>
      <c r="D43" s="697"/>
      <c r="E43" s="697"/>
      <c r="F43" s="698"/>
      <c r="G43" s="631"/>
      <c r="H43" s="621"/>
      <c r="I43" s="631"/>
      <c r="J43" s="621"/>
      <c r="K43" s="153"/>
      <c r="L43" s="632"/>
      <c r="M43" s="633"/>
      <c r="N43" s="160"/>
    </row>
    <row r="44" spans="2:14" ht="14.4" thickBot="1">
      <c r="B44" s="586"/>
      <c r="C44" s="587"/>
      <c r="D44" s="587"/>
      <c r="E44" s="587"/>
      <c r="F44" s="587"/>
      <c r="G44" s="587"/>
      <c r="H44" s="587"/>
      <c r="I44" s="587"/>
      <c r="J44" s="587"/>
      <c r="K44" s="587"/>
      <c r="L44" s="587"/>
      <c r="M44" s="588"/>
      <c r="N44" s="154">
        <v>5922.4923076923078</v>
      </c>
    </row>
    <row r="45" spans="2:14">
      <c r="B45" s="609" t="s">
        <v>252</v>
      </c>
      <c r="C45" s="610"/>
      <c r="D45" s="610"/>
      <c r="E45" s="610"/>
      <c r="F45" s="610"/>
      <c r="G45" s="610"/>
      <c r="H45" s="610"/>
      <c r="I45" s="610"/>
      <c r="J45" s="610"/>
      <c r="K45" s="610"/>
      <c r="L45" s="610"/>
      <c r="M45" s="610"/>
      <c r="N45" s="611"/>
    </row>
    <row r="46" spans="2:14">
      <c r="B46" s="612" t="s">
        <v>252</v>
      </c>
      <c r="C46" s="613"/>
      <c r="D46" s="613"/>
      <c r="E46" s="613"/>
      <c r="F46" s="613"/>
      <c r="G46" s="613"/>
      <c r="H46" s="613"/>
      <c r="I46" s="613"/>
      <c r="J46" s="613"/>
      <c r="K46" s="613"/>
      <c r="L46" s="613"/>
      <c r="M46" s="613"/>
      <c r="N46" s="614"/>
    </row>
    <row r="47" spans="2:14" ht="14.4" thickBot="1">
      <c r="B47" s="615"/>
      <c r="C47" s="616"/>
      <c r="D47" s="616"/>
      <c r="E47" s="616"/>
      <c r="F47" s="616"/>
      <c r="G47" s="616"/>
      <c r="H47" s="616"/>
      <c r="I47" s="616"/>
      <c r="J47" s="616"/>
      <c r="K47" s="616"/>
      <c r="L47" s="616"/>
      <c r="M47" s="616"/>
      <c r="N47" s="617"/>
    </row>
    <row r="48" spans="2:14">
      <c r="B48" s="597" t="s">
        <v>243</v>
      </c>
      <c r="C48" s="598"/>
      <c r="D48" s="598"/>
      <c r="E48" s="598"/>
      <c r="F48" s="598"/>
      <c r="G48" s="598"/>
      <c r="H48" s="598"/>
      <c r="I48" s="623"/>
      <c r="J48" s="155" t="s">
        <v>198</v>
      </c>
      <c r="K48" s="145" t="s">
        <v>33</v>
      </c>
      <c r="L48" s="622" t="s">
        <v>253</v>
      </c>
      <c r="M48" s="623"/>
      <c r="N48" s="146" t="s">
        <v>249</v>
      </c>
    </row>
    <row r="49" spans="2:14" ht="24" customHeight="1">
      <c r="B49" s="691" t="s">
        <v>591</v>
      </c>
      <c r="C49" s="692"/>
      <c r="D49" s="692"/>
      <c r="E49" s="692"/>
      <c r="F49" s="692"/>
      <c r="G49" s="692"/>
      <c r="H49" s="692"/>
      <c r="I49" s="693"/>
      <c r="J49" s="463" t="s">
        <v>212</v>
      </c>
      <c r="K49" s="464">
        <v>1.3</v>
      </c>
      <c r="L49" s="619">
        <v>1500</v>
      </c>
      <c r="M49" s="620"/>
      <c r="N49" s="287">
        <v>1950</v>
      </c>
    </row>
    <row r="50" spans="2:14">
      <c r="B50" s="706"/>
      <c r="C50" s="707"/>
      <c r="D50" s="707"/>
      <c r="E50" s="707"/>
      <c r="F50" s="707"/>
      <c r="G50" s="707"/>
      <c r="H50" s="707"/>
      <c r="I50" s="708"/>
      <c r="J50" s="210"/>
      <c r="K50" s="211"/>
      <c r="L50" s="619"/>
      <c r="M50" s="620"/>
      <c r="N50" s="148"/>
    </row>
    <row r="51" spans="2:14">
      <c r="B51" s="706"/>
      <c r="C51" s="707"/>
      <c r="D51" s="707"/>
      <c r="E51" s="707"/>
      <c r="F51" s="707"/>
      <c r="G51" s="707"/>
      <c r="H51" s="707"/>
      <c r="I51" s="708"/>
      <c r="J51" s="210"/>
      <c r="K51" s="211"/>
      <c r="L51" s="619"/>
      <c r="M51" s="620"/>
      <c r="N51" s="148"/>
    </row>
    <row r="52" spans="2:14">
      <c r="B52" s="706"/>
      <c r="C52" s="707"/>
      <c r="D52" s="707"/>
      <c r="E52" s="707"/>
      <c r="F52" s="707"/>
      <c r="G52" s="707"/>
      <c r="H52" s="707"/>
      <c r="I52" s="708"/>
      <c r="J52" s="210"/>
      <c r="K52" s="211"/>
      <c r="L52" s="619"/>
      <c r="M52" s="620"/>
      <c r="N52" s="148"/>
    </row>
    <row r="53" spans="2:14" ht="14.4" thickBot="1">
      <c r="B53" s="595"/>
      <c r="C53" s="596"/>
      <c r="D53" s="596"/>
      <c r="E53" s="596"/>
      <c r="F53" s="596"/>
      <c r="G53" s="596"/>
      <c r="H53" s="596"/>
      <c r="I53" s="618"/>
      <c r="J53" s="156"/>
      <c r="K53" s="157"/>
      <c r="L53" s="619"/>
      <c r="M53" s="620"/>
      <c r="N53" s="148"/>
    </row>
    <row r="54" spans="2:14" ht="14.4" thickBot="1">
      <c r="B54" s="586" t="s">
        <v>254</v>
      </c>
      <c r="C54" s="587"/>
      <c r="D54" s="587"/>
      <c r="E54" s="587"/>
      <c r="F54" s="587"/>
      <c r="G54" s="587"/>
      <c r="H54" s="587"/>
      <c r="I54" s="587"/>
      <c r="J54" s="587"/>
      <c r="K54" s="587"/>
      <c r="L54" s="587"/>
      <c r="M54" s="588"/>
      <c r="N54" s="161">
        <v>1950</v>
      </c>
    </row>
    <row r="55" spans="2:14">
      <c r="B55" s="609" t="s">
        <v>255</v>
      </c>
      <c r="C55" s="610"/>
      <c r="D55" s="610"/>
      <c r="E55" s="610"/>
      <c r="F55" s="610"/>
      <c r="G55" s="610"/>
      <c r="H55" s="610"/>
      <c r="I55" s="610"/>
      <c r="J55" s="610"/>
      <c r="K55" s="610"/>
      <c r="L55" s="610"/>
      <c r="M55" s="610"/>
      <c r="N55" s="611"/>
    </row>
    <row r="56" spans="2:14">
      <c r="B56" s="612" t="s">
        <v>255</v>
      </c>
      <c r="C56" s="613"/>
      <c r="D56" s="613"/>
      <c r="E56" s="613"/>
      <c r="F56" s="613"/>
      <c r="G56" s="613"/>
      <c r="H56" s="613"/>
      <c r="I56" s="613"/>
      <c r="J56" s="613"/>
      <c r="K56" s="613"/>
      <c r="L56" s="613"/>
      <c r="M56" s="613"/>
      <c r="N56" s="614"/>
    </row>
    <row r="57" spans="2:14" ht="14.4" thickBot="1">
      <c r="B57" s="615"/>
      <c r="C57" s="616"/>
      <c r="D57" s="616"/>
      <c r="E57" s="616"/>
      <c r="F57" s="616"/>
      <c r="G57" s="616"/>
      <c r="H57" s="616"/>
      <c r="I57" s="616"/>
      <c r="J57" s="616"/>
      <c r="K57" s="616"/>
      <c r="L57" s="616"/>
      <c r="M57" s="616"/>
      <c r="N57" s="617"/>
    </row>
    <row r="58" spans="2:14">
      <c r="B58" s="597" t="s">
        <v>256</v>
      </c>
      <c r="C58" s="598"/>
      <c r="D58" s="598"/>
      <c r="E58" s="598"/>
      <c r="F58" s="598"/>
      <c r="G58" s="598"/>
      <c r="H58" s="598"/>
      <c r="I58" s="145" t="s">
        <v>257</v>
      </c>
      <c r="J58" s="162" t="s">
        <v>258</v>
      </c>
      <c r="K58" s="163" t="s">
        <v>259</v>
      </c>
      <c r="L58" s="622" t="s">
        <v>199</v>
      </c>
      <c r="M58" s="623"/>
      <c r="N58" s="146" t="s">
        <v>249</v>
      </c>
    </row>
    <row r="59" spans="2:14">
      <c r="B59" s="595"/>
      <c r="C59" s="596"/>
      <c r="D59" s="596"/>
      <c r="E59" s="596"/>
      <c r="F59" s="596"/>
      <c r="G59" s="596"/>
      <c r="H59" s="596"/>
      <c r="I59" s="164"/>
      <c r="J59" s="165"/>
      <c r="K59" s="164"/>
      <c r="L59" s="603"/>
      <c r="M59" s="604"/>
      <c r="N59" s="148">
        <v>0</v>
      </c>
    </row>
    <row r="60" spans="2:14" ht="14.4" thickBot="1">
      <c r="B60" s="605"/>
      <c r="C60" s="606"/>
      <c r="D60" s="606"/>
      <c r="E60" s="606"/>
      <c r="F60" s="606"/>
      <c r="G60" s="606"/>
      <c r="H60" s="606"/>
      <c r="I60" s="166"/>
      <c r="J60" s="167"/>
      <c r="K60" s="166"/>
      <c r="L60" s="607"/>
      <c r="M60" s="608"/>
      <c r="N60" s="168"/>
    </row>
    <row r="61" spans="2:14" ht="14.4" thickBot="1">
      <c r="B61" s="586" t="s">
        <v>254</v>
      </c>
      <c r="C61" s="587"/>
      <c r="D61" s="587"/>
      <c r="E61" s="587"/>
      <c r="F61" s="587"/>
      <c r="G61" s="587"/>
      <c r="H61" s="587"/>
      <c r="I61" s="587"/>
      <c r="J61" s="587"/>
      <c r="K61" s="587"/>
      <c r="L61" s="587"/>
      <c r="M61" s="588"/>
      <c r="N61" s="154">
        <v>0</v>
      </c>
    </row>
    <row r="62" spans="2:14">
      <c r="B62" s="609" t="s">
        <v>261</v>
      </c>
      <c r="C62" s="610"/>
      <c r="D62" s="610"/>
      <c r="E62" s="610"/>
      <c r="F62" s="610"/>
      <c r="G62" s="610"/>
      <c r="H62" s="610"/>
      <c r="I62" s="610"/>
      <c r="J62" s="610"/>
      <c r="K62" s="610"/>
      <c r="L62" s="610"/>
      <c r="M62" s="610"/>
      <c r="N62" s="611"/>
    </row>
    <row r="63" spans="2:14">
      <c r="B63" s="612" t="s">
        <v>261</v>
      </c>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262</v>
      </c>
      <c r="C65" s="598"/>
      <c r="D65" s="598"/>
      <c r="E65" s="598"/>
      <c r="F65" s="598"/>
      <c r="G65" s="598"/>
      <c r="H65" s="598"/>
      <c r="I65" s="145" t="s">
        <v>263</v>
      </c>
      <c r="J65" s="162" t="s">
        <v>231</v>
      </c>
      <c r="K65" s="163" t="s">
        <v>264</v>
      </c>
      <c r="L65" s="622" t="s">
        <v>248</v>
      </c>
      <c r="M65" s="623"/>
      <c r="N65" s="146" t="s">
        <v>249</v>
      </c>
    </row>
    <row r="66" spans="2:14">
      <c r="B66" s="172" t="s">
        <v>301</v>
      </c>
      <c r="C66" s="173"/>
      <c r="D66" s="173"/>
      <c r="E66" s="173"/>
      <c r="F66" s="173"/>
      <c r="G66" s="173"/>
      <c r="H66" s="173"/>
      <c r="I66" s="174">
        <v>64000</v>
      </c>
      <c r="J66" s="175">
        <v>1.85</v>
      </c>
      <c r="K66" s="176">
        <v>118400</v>
      </c>
      <c r="L66" s="601">
        <v>400</v>
      </c>
      <c r="M66" s="602"/>
      <c r="N66" s="273">
        <v>296</v>
      </c>
    </row>
    <row r="67" spans="2:14">
      <c r="B67" s="172"/>
      <c r="C67" s="173"/>
      <c r="D67" s="173"/>
      <c r="E67" s="173"/>
      <c r="F67" s="173"/>
      <c r="G67" s="173"/>
      <c r="H67" s="173"/>
      <c r="I67" s="174"/>
      <c r="J67" s="175"/>
      <c r="K67" s="176"/>
      <c r="L67" s="601"/>
      <c r="M67" s="602"/>
      <c r="N67" s="273"/>
    </row>
    <row r="68" spans="2:14">
      <c r="B68" s="172"/>
      <c r="C68" s="173"/>
      <c r="D68" s="173"/>
      <c r="E68" s="173"/>
      <c r="F68" s="173"/>
      <c r="G68" s="173"/>
      <c r="H68" s="173"/>
      <c r="I68" s="174"/>
      <c r="J68" s="175"/>
      <c r="K68" s="176"/>
      <c r="L68" s="603"/>
      <c r="M68" s="604"/>
      <c r="N68" s="177"/>
    </row>
    <row r="69" spans="2:14" ht="14.4" thickBot="1">
      <c r="B69" s="605"/>
      <c r="C69" s="606"/>
      <c r="D69" s="606"/>
      <c r="E69" s="606"/>
      <c r="F69" s="606"/>
      <c r="G69" s="606"/>
      <c r="H69" s="606"/>
      <c r="I69" s="166"/>
      <c r="J69" s="167"/>
      <c r="K69" s="166"/>
      <c r="L69" s="607"/>
      <c r="M69" s="608"/>
      <c r="N69" s="178"/>
    </row>
    <row r="70" spans="2:14" ht="14.4" thickBot="1">
      <c r="B70" s="586" t="s">
        <v>254</v>
      </c>
      <c r="C70" s="587"/>
      <c r="D70" s="587"/>
      <c r="E70" s="587"/>
      <c r="F70" s="587"/>
      <c r="G70" s="587"/>
      <c r="H70" s="587"/>
      <c r="I70" s="587"/>
      <c r="J70" s="587"/>
      <c r="K70" s="587"/>
      <c r="L70" s="587"/>
      <c r="M70" s="588"/>
      <c r="N70" s="179">
        <v>296</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8168.4923076923078</v>
      </c>
    </row>
    <row r="73" spans="2:14">
      <c r="B73" s="609" t="s">
        <v>266</v>
      </c>
      <c r="C73" s="610"/>
      <c r="D73" s="610"/>
      <c r="E73" s="610"/>
      <c r="F73" s="610"/>
      <c r="G73" s="610"/>
      <c r="H73" s="610"/>
      <c r="I73" s="610"/>
      <c r="J73" s="610"/>
      <c r="K73" s="610"/>
      <c r="L73" s="610"/>
      <c r="M73" s="610"/>
      <c r="N73" s="611"/>
    </row>
    <row r="74" spans="2:14">
      <c r="B74" s="612" t="s">
        <v>266</v>
      </c>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162"/>
      <c r="J76" s="181"/>
      <c r="K76" s="170" t="s">
        <v>268</v>
      </c>
      <c r="L76" s="599" t="s">
        <v>269</v>
      </c>
      <c r="M76" s="600"/>
      <c r="N76" s="171"/>
    </row>
    <row r="77" spans="2:14">
      <c r="B77" s="595" t="s">
        <v>193</v>
      </c>
      <c r="C77" s="596"/>
      <c r="D77" s="596"/>
      <c r="E77" s="596"/>
      <c r="F77" s="596"/>
      <c r="G77" s="596"/>
      <c r="H77" s="596"/>
      <c r="I77" s="182"/>
      <c r="J77" s="183"/>
      <c r="K77" s="184">
        <v>0.2</v>
      </c>
      <c r="L77" s="582">
        <v>1633.6984615384617</v>
      </c>
      <c r="M77" s="583"/>
      <c r="N77" s="185"/>
    </row>
    <row r="78" spans="2:14">
      <c r="B78" s="149" t="s">
        <v>270</v>
      </c>
      <c r="C78" s="150"/>
      <c r="D78" s="150"/>
      <c r="E78" s="150"/>
      <c r="F78" s="150"/>
      <c r="G78" s="150"/>
      <c r="H78" s="150"/>
      <c r="I78" s="182"/>
      <c r="J78" s="183"/>
      <c r="K78" s="184">
        <v>0.05</v>
      </c>
      <c r="L78" s="582">
        <v>408.42461538461544</v>
      </c>
      <c r="M78" s="583"/>
      <c r="N78" s="185"/>
    </row>
    <row r="79" spans="2:14" ht="14.4" thickBot="1">
      <c r="B79" s="186" t="s">
        <v>230</v>
      </c>
      <c r="C79" s="187"/>
      <c r="D79" s="187"/>
      <c r="E79" s="187"/>
      <c r="F79" s="187"/>
      <c r="G79" s="187"/>
      <c r="H79" s="187"/>
      <c r="I79" s="188"/>
      <c r="J79" s="189"/>
      <c r="K79" s="184">
        <v>0.05</v>
      </c>
      <c r="L79" s="584">
        <v>408.42461538461544</v>
      </c>
      <c r="M79" s="585"/>
      <c r="N79" s="185"/>
    </row>
    <row r="80" spans="2:14" ht="14.4" thickBot="1">
      <c r="B80" s="586" t="s">
        <v>254</v>
      </c>
      <c r="C80" s="587"/>
      <c r="D80" s="587"/>
      <c r="E80" s="587"/>
      <c r="F80" s="587"/>
      <c r="G80" s="587"/>
      <c r="H80" s="587"/>
      <c r="I80" s="587"/>
      <c r="J80" s="587"/>
      <c r="K80" s="587"/>
      <c r="L80" s="587"/>
      <c r="M80" s="588"/>
      <c r="N80" s="190">
        <v>2450.5476923076926</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10619</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107"/>
      <c r="C89" s="137"/>
      <c r="D89" s="137"/>
      <c r="E89" s="137"/>
      <c r="F89" s="137"/>
      <c r="G89" s="128" t="s">
        <v>275</v>
      </c>
      <c r="H89" s="137"/>
      <c r="I89" s="137"/>
      <c r="J89" s="137"/>
      <c r="K89" s="137"/>
      <c r="L89" s="137"/>
      <c r="M89" s="1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107"/>
      <c r="C94" s="137"/>
      <c r="D94" s="137"/>
      <c r="E94" s="137"/>
      <c r="F94" s="137"/>
      <c r="G94" s="137"/>
      <c r="H94" s="137"/>
      <c r="I94" s="137"/>
      <c r="J94" s="137"/>
      <c r="K94" s="137"/>
      <c r="L94" s="137"/>
      <c r="M94" s="137"/>
      <c r="N94" s="136"/>
    </row>
    <row r="95" spans="2:14">
      <c r="B95" s="198" t="s">
        <v>278</v>
      </c>
      <c r="C95" s="137"/>
      <c r="D95" s="137"/>
      <c r="E95" s="137"/>
      <c r="F95" s="137"/>
      <c r="G95" s="137"/>
      <c r="H95" s="137"/>
      <c r="I95" s="137"/>
      <c r="J95" s="137"/>
      <c r="K95" s="137"/>
      <c r="L95" s="137"/>
      <c r="M95" s="1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107"/>
      <c r="C100" s="137"/>
      <c r="D100" s="137"/>
      <c r="E100" s="137"/>
      <c r="F100" s="137"/>
      <c r="G100" s="137"/>
      <c r="H100" s="137"/>
      <c r="I100" s="137"/>
      <c r="J100" s="137"/>
      <c r="K100" s="137"/>
      <c r="L100" s="137"/>
      <c r="M100" s="1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137"/>
      <c r="D104" s="137"/>
      <c r="E104" s="137"/>
      <c r="F104" s="137"/>
      <c r="G104" s="91" t="s">
        <v>275</v>
      </c>
      <c r="K104" s="137"/>
      <c r="L104" s="137"/>
      <c r="M104" s="1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96">
    <mergeCell ref="C6:J7"/>
    <mergeCell ref="C2:J2"/>
    <mergeCell ref="K2:K3"/>
    <mergeCell ref="L2:N3"/>
    <mergeCell ref="C3:J3"/>
    <mergeCell ref="C4:J4"/>
    <mergeCell ref="K4:K5"/>
    <mergeCell ref="L4:N5"/>
    <mergeCell ref="C5:J5"/>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D25:M25"/>
    <mergeCell ref="E27:M27"/>
    <mergeCell ref="G29:M29"/>
    <mergeCell ref="B31:N31"/>
    <mergeCell ref="C33:K33"/>
    <mergeCell ref="L33:M3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L42:M42"/>
    <mergeCell ref="B43:F43"/>
    <mergeCell ref="G43:H43"/>
    <mergeCell ref="I43:J43"/>
    <mergeCell ref="L43:M43"/>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5"/>
  <sheetViews>
    <sheetView showGridLines="0" topLeftCell="A13" zoomScale="55" zoomScaleNormal="55" workbookViewId="0">
      <selection activeCell="A25" sqref="A1:XFD1048576"/>
    </sheetView>
  </sheetViews>
  <sheetFormatPr baseColWidth="10" defaultColWidth="11.44140625" defaultRowHeight="13.8"/>
  <cols>
    <col min="1" max="1" width="3.109375" style="90" customWidth="1"/>
    <col min="2"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s">
        <v>57</v>
      </c>
      <c r="C34" s="703" t="s">
        <v>59</v>
      </c>
      <c r="D34" s="704"/>
      <c r="E34" s="704"/>
      <c r="F34" s="704"/>
      <c r="G34" s="704"/>
      <c r="H34" s="704"/>
      <c r="I34" s="704"/>
      <c r="J34" s="704"/>
      <c r="K34" s="705"/>
      <c r="L34" s="703" t="s">
        <v>46</v>
      </c>
      <c r="M34" s="705"/>
      <c r="N34" s="209">
        <v>6700</v>
      </c>
    </row>
    <row r="35" spans="2:14">
      <c r="B35" s="609" t="s">
        <v>244</v>
      </c>
      <c r="C35" s="610"/>
      <c r="D35" s="610"/>
      <c r="E35" s="610"/>
      <c r="F35" s="610"/>
      <c r="G35" s="610"/>
      <c r="H35" s="610"/>
      <c r="I35" s="610"/>
      <c r="J35" s="610"/>
      <c r="K35" s="610"/>
      <c r="L35" s="610"/>
      <c r="M35" s="610"/>
      <c r="N35" s="611"/>
    </row>
    <row r="36" spans="2:14">
      <c r="B36" s="612" t="s">
        <v>244</v>
      </c>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694" t="s">
        <v>250</v>
      </c>
      <c r="C39" s="695"/>
      <c r="D39" s="695"/>
      <c r="E39" s="173"/>
      <c r="F39" s="204"/>
      <c r="G39" s="641"/>
      <c r="H39" s="618"/>
      <c r="I39" s="641"/>
      <c r="J39" s="618"/>
      <c r="K39" s="147">
        <v>150000</v>
      </c>
      <c r="L39" s="603">
        <v>30</v>
      </c>
      <c r="M39" s="604"/>
      <c r="N39" s="148">
        <v>5000</v>
      </c>
    </row>
    <row r="40" spans="2:14">
      <c r="B40" s="694" t="s">
        <v>303</v>
      </c>
      <c r="C40" s="695"/>
      <c r="D40" s="695"/>
      <c r="E40" s="205"/>
      <c r="F40" s="206"/>
      <c r="G40" s="152"/>
      <c r="H40" s="151"/>
      <c r="I40" s="152"/>
      <c r="J40" s="151"/>
      <c r="K40" s="147"/>
      <c r="L40" s="603"/>
      <c r="M40" s="604"/>
      <c r="N40" s="148">
        <v>24.666666666666668</v>
      </c>
    </row>
    <row r="41" spans="2:14">
      <c r="B41" s="694"/>
      <c r="C41" s="695"/>
      <c r="D41" s="695"/>
      <c r="E41" s="205"/>
      <c r="F41" s="206"/>
      <c r="G41" s="152"/>
      <c r="H41" s="151"/>
      <c r="I41" s="152"/>
      <c r="J41" s="151"/>
      <c r="K41" s="147"/>
      <c r="L41" s="603"/>
      <c r="M41" s="604"/>
      <c r="N41" s="148"/>
    </row>
    <row r="42" spans="2:14" ht="14.4" thickBot="1">
      <c r="B42" s="696"/>
      <c r="C42" s="697"/>
      <c r="D42" s="697"/>
      <c r="E42" s="697"/>
      <c r="F42" s="698"/>
      <c r="G42" s="631"/>
      <c r="H42" s="621"/>
      <c r="I42" s="631"/>
      <c r="J42" s="621"/>
      <c r="K42" s="153"/>
      <c r="L42" s="632"/>
      <c r="M42" s="633"/>
      <c r="N42" s="148"/>
    </row>
    <row r="43" spans="2:14" ht="14.4" thickBot="1">
      <c r="B43" s="586"/>
      <c r="C43" s="587"/>
      <c r="D43" s="587"/>
      <c r="E43" s="587"/>
      <c r="F43" s="587"/>
      <c r="G43" s="587"/>
      <c r="H43" s="587"/>
      <c r="I43" s="587"/>
      <c r="J43" s="587"/>
      <c r="K43" s="587"/>
      <c r="L43" s="587"/>
      <c r="M43" s="588"/>
      <c r="N43" s="154">
        <v>5024.666666666667</v>
      </c>
    </row>
    <row r="44" spans="2:14">
      <c r="B44" s="609" t="s">
        <v>252</v>
      </c>
      <c r="C44" s="610"/>
      <c r="D44" s="610"/>
      <c r="E44" s="610"/>
      <c r="F44" s="610"/>
      <c r="G44" s="610"/>
      <c r="H44" s="610"/>
      <c r="I44" s="610"/>
      <c r="J44" s="610"/>
      <c r="K44" s="610"/>
      <c r="L44" s="610"/>
      <c r="M44" s="610"/>
      <c r="N44" s="611"/>
    </row>
    <row r="45" spans="2:14">
      <c r="B45" s="612" t="s">
        <v>252</v>
      </c>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ht="24" customHeight="1">
      <c r="B48" s="691" t="s">
        <v>591</v>
      </c>
      <c r="C48" s="692"/>
      <c r="D48" s="692"/>
      <c r="E48" s="692"/>
      <c r="F48" s="692"/>
      <c r="G48" s="692"/>
      <c r="H48" s="692"/>
      <c r="I48" s="693"/>
      <c r="J48" s="463" t="s">
        <v>212</v>
      </c>
      <c r="K48" s="464">
        <v>1.3</v>
      </c>
      <c r="L48" s="619">
        <v>1500</v>
      </c>
      <c r="M48" s="620"/>
      <c r="N48" s="287">
        <v>1950</v>
      </c>
    </row>
    <row r="49" spans="2:14">
      <c r="B49" s="595"/>
      <c r="C49" s="596"/>
      <c r="D49" s="596"/>
      <c r="E49" s="596"/>
      <c r="F49" s="596"/>
      <c r="G49" s="596"/>
      <c r="H49" s="596"/>
      <c r="I49" s="618"/>
      <c r="J49" s="210"/>
      <c r="K49" s="211"/>
      <c r="L49" s="619"/>
      <c r="M49" s="620"/>
      <c r="N49" s="148"/>
    </row>
    <row r="50" spans="2:14">
      <c r="B50" s="595"/>
      <c r="C50" s="596"/>
      <c r="D50" s="596"/>
      <c r="E50" s="596"/>
      <c r="F50" s="596"/>
      <c r="G50" s="596"/>
      <c r="H50" s="596"/>
      <c r="I50" s="618"/>
      <c r="J50" s="210"/>
      <c r="K50" s="211"/>
      <c r="L50" s="619"/>
      <c r="M50" s="620"/>
      <c r="N50" s="148"/>
    </row>
    <row r="51" spans="2:14">
      <c r="B51" s="595"/>
      <c r="C51" s="596"/>
      <c r="D51" s="596"/>
      <c r="E51" s="596"/>
      <c r="F51" s="596"/>
      <c r="G51" s="596"/>
      <c r="H51" s="596"/>
      <c r="I51" s="618"/>
      <c r="J51" s="210"/>
      <c r="K51" s="211"/>
      <c r="L51" s="619"/>
      <c r="M51" s="620"/>
      <c r="N51" s="148"/>
    </row>
    <row r="52" spans="2:14" ht="14.4" thickBot="1">
      <c r="B52" s="595"/>
      <c r="C52" s="596"/>
      <c r="D52" s="596"/>
      <c r="E52" s="596"/>
      <c r="F52" s="596"/>
      <c r="G52" s="596"/>
      <c r="H52" s="596"/>
      <c r="I52" s="618"/>
      <c r="J52" s="156"/>
      <c r="K52" s="157"/>
      <c r="L52" s="619"/>
      <c r="M52" s="620"/>
      <c r="N52" s="148"/>
    </row>
    <row r="53" spans="2:14" ht="14.4" thickBot="1">
      <c r="B53" s="586" t="s">
        <v>254</v>
      </c>
      <c r="C53" s="587"/>
      <c r="D53" s="587"/>
      <c r="E53" s="587"/>
      <c r="F53" s="587"/>
      <c r="G53" s="587"/>
      <c r="H53" s="587"/>
      <c r="I53" s="587"/>
      <c r="J53" s="587"/>
      <c r="K53" s="587"/>
      <c r="L53" s="587"/>
      <c r="M53" s="588"/>
      <c r="N53" s="161">
        <v>1950</v>
      </c>
    </row>
    <row r="54" spans="2:14">
      <c r="B54" s="609" t="s">
        <v>255</v>
      </c>
      <c r="C54" s="610"/>
      <c r="D54" s="610"/>
      <c r="E54" s="610"/>
      <c r="F54" s="610"/>
      <c r="G54" s="610"/>
      <c r="H54" s="610"/>
      <c r="I54" s="610"/>
      <c r="J54" s="610"/>
      <c r="K54" s="610"/>
      <c r="L54" s="610"/>
      <c r="M54" s="610"/>
      <c r="N54" s="611"/>
    </row>
    <row r="55" spans="2:14">
      <c r="B55" s="612" t="s">
        <v>255</v>
      </c>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c r="C58" s="596"/>
      <c r="D58" s="596"/>
      <c r="E58" s="596"/>
      <c r="F58" s="596"/>
      <c r="G58" s="596"/>
      <c r="H58" s="596"/>
      <c r="I58" s="164"/>
      <c r="J58" s="165"/>
      <c r="K58" s="164"/>
      <c r="L58" s="603"/>
      <c r="M58" s="604"/>
      <c r="N58" s="148">
        <v>0</v>
      </c>
    </row>
    <row r="59" spans="2:14" ht="14.4" thickBot="1">
      <c r="B59" s="605"/>
      <c r="C59" s="606"/>
      <c r="D59" s="606"/>
      <c r="E59" s="606"/>
      <c r="F59" s="606"/>
      <c r="G59" s="606"/>
      <c r="H59" s="606"/>
      <c r="I59" s="166"/>
      <c r="J59" s="167"/>
      <c r="K59" s="166"/>
      <c r="L59" s="607"/>
      <c r="M59" s="608"/>
      <c r="N59" s="168"/>
    </row>
    <row r="60" spans="2:14" ht="14.4" thickBot="1">
      <c r="B60" s="586" t="s">
        <v>254</v>
      </c>
      <c r="C60" s="587"/>
      <c r="D60" s="587"/>
      <c r="E60" s="587"/>
      <c r="F60" s="587"/>
      <c r="G60" s="587"/>
      <c r="H60" s="587"/>
      <c r="I60" s="587"/>
      <c r="J60" s="587"/>
      <c r="K60" s="587"/>
      <c r="L60" s="587"/>
      <c r="M60" s="588"/>
      <c r="N60" s="154">
        <v>0</v>
      </c>
    </row>
    <row r="61" spans="2:14">
      <c r="B61" s="609" t="s">
        <v>261</v>
      </c>
      <c r="C61" s="610"/>
      <c r="D61" s="610"/>
      <c r="E61" s="610"/>
      <c r="F61" s="610"/>
      <c r="G61" s="610"/>
      <c r="H61" s="610"/>
      <c r="I61" s="610"/>
      <c r="J61" s="610"/>
      <c r="K61" s="610"/>
      <c r="L61" s="610"/>
      <c r="M61" s="610"/>
      <c r="N61" s="611"/>
    </row>
    <row r="62" spans="2:14">
      <c r="B62" s="612" t="s">
        <v>261</v>
      </c>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t="s">
        <v>301</v>
      </c>
      <c r="C65" s="173"/>
      <c r="D65" s="173"/>
      <c r="E65" s="173"/>
      <c r="F65" s="173"/>
      <c r="G65" s="173"/>
      <c r="H65" s="173"/>
      <c r="I65" s="174">
        <v>64000</v>
      </c>
      <c r="J65" s="175">
        <v>1.85</v>
      </c>
      <c r="K65" s="176">
        <v>118400</v>
      </c>
      <c r="L65" s="601">
        <v>240</v>
      </c>
      <c r="M65" s="602"/>
      <c r="N65" s="177">
        <v>493.33333333333331</v>
      </c>
    </row>
    <row r="66" spans="2:14">
      <c r="B66" s="172"/>
      <c r="C66" s="173"/>
      <c r="D66" s="173"/>
      <c r="E66" s="173"/>
      <c r="F66" s="173"/>
      <c r="G66" s="173"/>
      <c r="H66" s="173"/>
      <c r="I66" s="174"/>
      <c r="J66" s="175"/>
      <c r="K66" s="176"/>
      <c r="L66" s="601"/>
      <c r="M66" s="602"/>
      <c r="N66" s="177"/>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493.33333333333331</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7468</v>
      </c>
    </row>
    <row r="72" spans="2:14">
      <c r="B72" s="609" t="s">
        <v>266</v>
      </c>
      <c r="C72" s="610"/>
      <c r="D72" s="610"/>
      <c r="E72" s="610"/>
      <c r="F72" s="610"/>
      <c r="G72" s="610"/>
      <c r="H72" s="610"/>
      <c r="I72" s="610"/>
      <c r="J72" s="610"/>
      <c r="K72" s="610"/>
      <c r="L72" s="610"/>
      <c r="M72" s="610"/>
      <c r="N72" s="611"/>
    </row>
    <row r="73" spans="2:14">
      <c r="B73" s="612" t="s">
        <v>266</v>
      </c>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1493.6000000000001</v>
      </c>
      <c r="M76" s="583"/>
      <c r="N76" s="185"/>
    </row>
    <row r="77" spans="2:14">
      <c r="B77" s="149" t="s">
        <v>270</v>
      </c>
      <c r="C77" s="150"/>
      <c r="D77" s="150"/>
      <c r="E77" s="150"/>
      <c r="F77" s="150"/>
      <c r="G77" s="150"/>
      <c r="H77" s="150"/>
      <c r="I77" s="182"/>
      <c r="J77" s="183"/>
      <c r="K77" s="184">
        <v>0.05</v>
      </c>
      <c r="L77" s="582">
        <v>373.40000000000003</v>
      </c>
      <c r="M77" s="583"/>
      <c r="N77" s="185"/>
    </row>
    <row r="78" spans="2:14" ht="14.4" thickBot="1">
      <c r="B78" s="186" t="s">
        <v>230</v>
      </c>
      <c r="C78" s="187"/>
      <c r="D78" s="187"/>
      <c r="E78" s="187"/>
      <c r="F78" s="187"/>
      <c r="G78" s="187"/>
      <c r="H78" s="187"/>
      <c r="I78" s="188"/>
      <c r="J78" s="189"/>
      <c r="K78" s="184">
        <v>0.05</v>
      </c>
      <c r="L78" s="584">
        <v>373.40000000000003</v>
      </c>
      <c r="M78" s="585"/>
      <c r="N78" s="185"/>
    </row>
    <row r="79" spans="2:14" ht="14.4" thickBot="1">
      <c r="B79" s="586" t="s">
        <v>254</v>
      </c>
      <c r="C79" s="587"/>
      <c r="D79" s="587"/>
      <c r="E79" s="587"/>
      <c r="F79" s="587"/>
      <c r="G79" s="587"/>
      <c r="H79" s="587"/>
      <c r="I79" s="587"/>
      <c r="J79" s="587"/>
      <c r="K79" s="587"/>
      <c r="L79" s="587"/>
      <c r="M79" s="588"/>
      <c r="N79" s="190">
        <v>2240.4</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9708</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3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5" r:id="rId3"/>
      </mc:Fallback>
    </mc:AlternateContent>
  </oleObjects>
  <mc:AlternateContent xmlns:mc="http://schemas.openxmlformats.org/markup-compatibility/2006">
    <mc:Choice Requires="x14">
      <controls>
        <mc:AlternateContent xmlns:mc="http://schemas.openxmlformats.org/markup-compatibility/2006">
          <mc:Choice Requires="x14">
            <control shapeId="163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O105"/>
  <sheetViews>
    <sheetView showGridLines="0" topLeftCell="A22" zoomScale="70" zoomScaleNormal="70" workbookViewId="0">
      <selection activeCell="A25" sqref="A1:XFD1048576"/>
    </sheetView>
  </sheetViews>
  <sheetFormatPr baseColWidth="10" defaultColWidth="11.44140625" defaultRowHeight="13.8"/>
  <cols>
    <col min="1" max="1" width="3.109375" style="90" customWidth="1"/>
    <col min="2" max="6" width="11.44140625" style="90"/>
    <col min="7" max="14" width="11.44140625" style="90" customWidth="1"/>
    <col min="15" max="15" width="8.5546875" style="90" customWidth="1"/>
    <col min="16"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5">
      <c r="B33" s="207" t="s">
        <v>242</v>
      </c>
      <c r="C33" s="699" t="s">
        <v>243</v>
      </c>
      <c r="D33" s="700"/>
      <c r="E33" s="700"/>
      <c r="F33" s="700"/>
      <c r="G33" s="700"/>
      <c r="H33" s="700"/>
      <c r="I33" s="700"/>
      <c r="J33" s="700"/>
      <c r="K33" s="701" t="s">
        <v>310</v>
      </c>
      <c r="L33" s="597" t="s">
        <v>198</v>
      </c>
      <c r="M33" s="702"/>
      <c r="N33" s="207" t="s">
        <v>33</v>
      </c>
    </row>
    <row r="34" spans="2:15" ht="14.4" thickBot="1">
      <c r="B34" s="208" t="s">
        <v>485</v>
      </c>
      <c r="C34" s="703" t="s">
        <v>486</v>
      </c>
      <c r="D34" s="704"/>
      <c r="E34" s="704"/>
      <c r="F34" s="704"/>
      <c r="G34" s="704"/>
      <c r="H34" s="704"/>
      <c r="I34" s="704"/>
      <c r="J34" s="704"/>
      <c r="K34" s="705"/>
      <c r="L34" s="703" t="s">
        <v>46</v>
      </c>
      <c r="M34" s="705"/>
      <c r="N34" s="209">
        <v>1183</v>
      </c>
    </row>
    <row r="35" spans="2:15">
      <c r="B35" s="609" t="s">
        <v>244</v>
      </c>
      <c r="C35" s="610"/>
      <c r="D35" s="610"/>
      <c r="E35" s="610"/>
      <c r="F35" s="610"/>
      <c r="G35" s="610"/>
      <c r="H35" s="610"/>
      <c r="I35" s="610"/>
      <c r="J35" s="610"/>
      <c r="K35" s="610"/>
      <c r="L35" s="610"/>
      <c r="M35" s="610"/>
      <c r="N35" s="611"/>
    </row>
    <row r="36" spans="2:15">
      <c r="B36" s="612" t="s">
        <v>244</v>
      </c>
      <c r="C36" s="613"/>
      <c r="D36" s="613"/>
      <c r="E36" s="613"/>
      <c r="F36" s="613"/>
      <c r="G36" s="613"/>
      <c r="H36" s="613"/>
      <c r="I36" s="613"/>
      <c r="J36" s="613"/>
      <c r="K36" s="613"/>
      <c r="L36" s="613"/>
      <c r="M36" s="613"/>
      <c r="N36" s="614"/>
      <c r="O36" s="137"/>
    </row>
    <row r="37" spans="2:15" ht="14.4" thickBot="1">
      <c r="B37" s="615"/>
      <c r="C37" s="616"/>
      <c r="D37" s="616"/>
      <c r="E37" s="616"/>
      <c r="F37" s="616"/>
      <c r="G37" s="616"/>
      <c r="H37" s="616"/>
      <c r="I37" s="616"/>
      <c r="J37" s="616"/>
      <c r="K37" s="616"/>
      <c r="L37" s="616"/>
      <c r="M37" s="616"/>
      <c r="N37" s="617"/>
      <c r="O37" s="268"/>
    </row>
    <row r="38" spans="2:15">
      <c r="B38" s="597" t="s">
        <v>243</v>
      </c>
      <c r="C38" s="637"/>
      <c r="D38" s="637"/>
      <c r="E38" s="637"/>
      <c r="F38" s="638"/>
      <c r="G38" s="622" t="s">
        <v>245</v>
      </c>
      <c r="H38" s="637"/>
      <c r="I38" s="639" t="s">
        <v>246</v>
      </c>
      <c r="J38" s="640"/>
      <c r="K38" s="145" t="s">
        <v>247</v>
      </c>
      <c r="L38" s="622" t="s">
        <v>248</v>
      </c>
      <c r="M38" s="623"/>
      <c r="N38" s="146" t="s">
        <v>249</v>
      </c>
      <c r="O38" s="91"/>
    </row>
    <row r="39" spans="2:15">
      <c r="B39" s="694" t="s">
        <v>311</v>
      </c>
      <c r="C39" s="695"/>
      <c r="D39" s="695"/>
      <c r="E39" s="173"/>
      <c r="F39" s="204"/>
      <c r="G39" s="641"/>
      <c r="H39" s="618"/>
      <c r="I39" s="641"/>
      <c r="J39" s="618"/>
      <c r="K39" s="147">
        <v>88000</v>
      </c>
      <c r="L39" s="603">
        <v>40</v>
      </c>
      <c r="M39" s="604"/>
      <c r="N39" s="148">
        <v>2200</v>
      </c>
      <c r="O39" s="274"/>
    </row>
    <row r="40" spans="2:15">
      <c r="B40" s="694" t="s">
        <v>312</v>
      </c>
      <c r="C40" s="695"/>
      <c r="D40" s="695"/>
      <c r="E40" s="205"/>
      <c r="F40" s="206"/>
      <c r="G40" s="152"/>
      <c r="H40" s="151"/>
      <c r="I40" s="152"/>
      <c r="J40" s="151"/>
      <c r="K40" s="147">
        <v>190000</v>
      </c>
      <c r="L40" s="603">
        <v>40</v>
      </c>
      <c r="M40" s="604"/>
      <c r="N40" s="148">
        <v>4750</v>
      </c>
      <c r="O40" s="274"/>
    </row>
    <row r="41" spans="2:15">
      <c r="B41" s="694" t="s">
        <v>313</v>
      </c>
      <c r="C41" s="695"/>
      <c r="D41" s="695"/>
      <c r="E41" s="205"/>
      <c r="F41" s="206"/>
      <c r="G41" s="152"/>
      <c r="H41" s="151"/>
      <c r="I41" s="152"/>
      <c r="J41" s="151"/>
      <c r="K41" s="147">
        <v>110000</v>
      </c>
      <c r="L41" s="603">
        <v>40</v>
      </c>
      <c r="M41" s="604"/>
      <c r="N41" s="148">
        <v>2750</v>
      </c>
      <c r="O41" s="91"/>
    </row>
    <row r="42" spans="2:15" ht="14.4" thickBot="1">
      <c r="B42" s="696"/>
      <c r="C42" s="697"/>
      <c r="D42" s="697"/>
      <c r="E42" s="697"/>
      <c r="F42" s="698"/>
      <c r="G42" s="631"/>
      <c r="H42" s="621"/>
      <c r="I42" s="631"/>
      <c r="J42" s="621"/>
      <c r="K42" s="153"/>
      <c r="L42" s="632"/>
      <c r="M42" s="633"/>
      <c r="N42" s="148"/>
    </row>
    <row r="43" spans="2:15" ht="14.4" thickBot="1">
      <c r="B43" s="586"/>
      <c r="C43" s="587"/>
      <c r="D43" s="587"/>
      <c r="E43" s="587"/>
      <c r="F43" s="587"/>
      <c r="G43" s="587"/>
      <c r="H43" s="587"/>
      <c r="I43" s="587"/>
      <c r="J43" s="587"/>
      <c r="K43" s="587"/>
      <c r="L43" s="587"/>
      <c r="M43" s="588"/>
      <c r="N43" s="154">
        <v>9700</v>
      </c>
    </row>
    <row r="44" spans="2:15">
      <c r="B44" s="609" t="s">
        <v>252</v>
      </c>
      <c r="C44" s="610"/>
      <c r="D44" s="610"/>
      <c r="E44" s="610"/>
      <c r="F44" s="610"/>
      <c r="G44" s="610"/>
      <c r="H44" s="610"/>
      <c r="I44" s="610"/>
      <c r="J44" s="610"/>
      <c r="K44" s="610"/>
      <c r="L44" s="610"/>
      <c r="M44" s="610"/>
      <c r="N44" s="611"/>
    </row>
    <row r="45" spans="2:15">
      <c r="B45" s="612" t="s">
        <v>252</v>
      </c>
      <c r="C45" s="613"/>
      <c r="D45" s="613"/>
      <c r="E45" s="613"/>
      <c r="F45" s="613"/>
      <c r="G45" s="613"/>
      <c r="H45" s="613"/>
      <c r="I45" s="613"/>
      <c r="J45" s="613"/>
      <c r="K45" s="613"/>
      <c r="L45" s="613"/>
      <c r="M45" s="613"/>
      <c r="N45" s="614"/>
    </row>
    <row r="46" spans="2:15" ht="14.4" thickBot="1">
      <c r="B46" s="615"/>
      <c r="C46" s="616"/>
      <c r="D46" s="616"/>
      <c r="E46" s="616"/>
      <c r="F46" s="616"/>
      <c r="G46" s="616"/>
      <c r="H46" s="616"/>
      <c r="I46" s="616"/>
      <c r="J46" s="616"/>
      <c r="K46" s="616"/>
      <c r="L46" s="616"/>
      <c r="M46" s="616"/>
      <c r="N46" s="617"/>
    </row>
    <row r="47" spans="2:15">
      <c r="B47" s="597" t="s">
        <v>243</v>
      </c>
      <c r="C47" s="598"/>
      <c r="D47" s="598"/>
      <c r="E47" s="598"/>
      <c r="F47" s="598"/>
      <c r="G47" s="598"/>
      <c r="H47" s="598"/>
      <c r="I47" s="623"/>
      <c r="J47" s="155" t="s">
        <v>198</v>
      </c>
      <c r="K47" s="145" t="s">
        <v>33</v>
      </c>
      <c r="L47" s="622" t="s">
        <v>253</v>
      </c>
      <c r="M47" s="623"/>
      <c r="N47" s="146" t="s">
        <v>249</v>
      </c>
      <c r="O47" s="269"/>
    </row>
    <row r="48" spans="2:15">
      <c r="B48" s="595"/>
      <c r="C48" s="596"/>
      <c r="D48" s="596"/>
      <c r="E48" s="596"/>
      <c r="F48" s="596"/>
      <c r="G48" s="596"/>
      <c r="H48" s="596"/>
      <c r="I48" s="618"/>
      <c r="J48" s="210"/>
      <c r="K48" s="211"/>
      <c r="L48" s="619"/>
      <c r="M48" s="620"/>
      <c r="N48" s="148"/>
      <c r="O48" s="91"/>
    </row>
    <row r="49" spans="2:15">
      <c r="B49" s="595"/>
      <c r="C49" s="596"/>
      <c r="D49" s="596"/>
      <c r="E49" s="596"/>
      <c r="F49" s="596"/>
      <c r="G49" s="596"/>
      <c r="H49" s="596"/>
      <c r="I49" s="618"/>
      <c r="J49" s="210"/>
      <c r="K49" s="211"/>
      <c r="L49" s="619"/>
      <c r="M49" s="620"/>
      <c r="N49" s="148"/>
    </row>
    <row r="50" spans="2:15">
      <c r="B50" s="595"/>
      <c r="C50" s="596"/>
      <c r="D50" s="596"/>
      <c r="E50" s="596"/>
      <c r="F50" s="596"/>
      <c r="G50" s="596"/>
      <c r="H50" s="596"/>
      <c r="I50" s="618"/>
      <c r="J50" s="210"/>
      <c r="K50" s="211"/>
      <c r="L50" s="619"/>
      <c r="M50" s="620"/>
      <c r="N50" s="148"/>
    </row>
    <row r="51" spans="2:15">
      <c r="B51" s="595"/>
      <c r="C51" s="596"/>
      <c r="D51" s="596"/>
      <c r="E51" s="596"/>
      <c r="F51" s="596"/>
      <c r="G51" s="596"/>
      <c r="H51" s="596"/>
      <c r="I51" s="618"/>
      <c r="J51" s="210"/>
      <c r="K51" s="211"/>
      <c r="L51" s="619"/>
      <c r="M51" s="620"/>
      <c r="N51" s="148"/>
    </row>
    <row r="52" spans="2:15" ht="14.4" thickBot="1">
      <c r="B52" s="595"/>
      <c r="C52" s="596"/>
      <c r="D52" s="596"/>
      <c r="E52" s="596"/>
      <c r="F52" s="596"/>
      <c r="G52" s="596"/>
      <c r="H52" s="596"/>
      <c r="I52" s="618"/>
      <c r="J52" s="156"/>
      <c r="K52" s="157"/>
      <c r="L52" s="619"/>
      <c r="M52" s="620"/>
      <c r="N52" s="148"/>
      <c r="O52" s="270"/>
    </row>
    <row r="53" spans="2:15" ht="14.4" thickBot="1">
      <c r="B53" s="586" t="s">
        <v>254</v>
      </c>
      <c r="C53" s="587"/>
      <c r="D53" s="587"/>
      <c r="E53" s="587"/>
      <c r="F53" s="587"/>
      <c r="G53" s="587"/>
      <c r="H53" s="587"/>
      <c r="I53" s="587"/>
      <c r="J53" s="587"/>
      <c r="K53" s="587"/>
      <c r="L53" s="587"/>
      <c r="M53" s="588"/>
      <c r="N53" s="161">
        <v>0</v>
      </c>
    </row>
    <row r="54" spans="2:15">
      <c r="B54" s="609" t="s">
        <v>255</v>
      </c>
      <c r="C54" s="610"/>
      <c r="D54" s="610"/>
      <c r="E54" s="610"/>
      <c r="F54" s="610"/>
      <c r="G54" s="610"/>
      <c r="H54" s="610"/>
      <c r="I54" s="610"/>
      <c r="J54" s="610"/>
      <c r="K54" s="610"/>
      <c r="L54" s="610"/>
      <c r="M54" s="610"/>
      <c r="N54" s="611"/>
    </row>
    <row r="55" spans="2:15">
      <c r="B55" s="612" t="s">
        <v>255</v>
      </c>
      <c r="C55" s="613"/>
      <c r="D55" s="613"/>
      <c r="E55" s="613"/>
      <c r="F55" s="613"/>
      <c r="G55" s="613"/>
      <c r="H55" s="613"/>
      <c r="I55" s="613"/>
      <c r="J55" s="613"/>
      <c r="K55" s="613"/>
      <c r="L55" s="613"/>
      <c r="M55" s="613"/>
      <c r="N55" s="614"/>
    </row>
    <row r="56" spans="2:15" ht="14.4" thickBot="1">
      <c r="B56" s="615"/>
      <c r="C56" s="616"/>
      <c r="D56" s="616"/>
      <c r="E56" s="616"/>
      <c r="F56" s="616"/>
      <c r="G56" s="616"/>
      <c r="H56" s="616"/>
      <c r="I56" s="616"/>
      <c r="J56" s="616"/>
      <c r="K56" s="616"/>
      <c r="L56" s="616"/>
      <c r="M56" s="616"/>
      <c r="N56" s="617"/>
    </row>
    <row r="57" spans="2:15">
      <c r="B57" s="597" t="s">
        <v>256</v>
      </c>
      <c r="C57" s="598"/>
      <c r="D57" s="598"/>
      <c r="E57" s="598"/>
      <c r="F57" s="598"/>
      <c r="G57" s="598"/>
      <c r="H57" s="598"/>
      <c r="I57" s="145" t="s">
        <v>257</v>
      </c>
      <c r="J57" s="162" t="s">
        <v>258</v>
      </c>
      <c r="K57" s="163" t="s">
        <v>259</v>
      </c>
      <c r="L57" s="622" t="s">
        <v>199</v>
      </c>
      <c r="M57" s="623"/>
      <c r="N57" s="146" t="s">
        <v>249</v>
      </c>
    </row>
    <row r="58" spans="2:15">
      <c r="B58" s="595"/>
      <c r="C58" s="596"/>
      <c r="D58" s="596"/>
      <c r="E58" s="596"/>
      <c r="F58" s="596"/>
      <c r="G58" s="596"/>
      <c r="H58" s="596"/>
      <c r="I58" s="164"/>
      <c r="J58" s="165"/>
      <c r="K58" s="164"/>
      <c r="L58" s="603"/>
      <c r="M58" s="604"/>
      <c r="N58" s="148">
        <v>0</v>
      </c>
    </row>
    <row r="59" spans="2:15" ht="14.4" thickBot="1">
      <c r="B59" s="605"/>
      <c r="C59" s="606"/>
      <c r="D59" s="606"/>
      <c r="E59" s="606"/>
      <c r="F59" s="606"/>
      <c r="G59" s="606"/>
      <c r="H59" s="606"/>
      <c r="I59" s="166"/>
      <c r="J59" s="167"/>
      <c r="K59" s="166"/>
      <c r="L59" s="607"/>
      <c r="M59" s="608"/>
      <c r="N59" s="168"/>
    </row>
    <row r="60" spans="2:15" ht="14.4" thickBot="1">
      <c r="B60" s="586" t="s">
        <v>254</v>
      </c>
      <c r="C60" s="587"/>
      <c r="D60" s="587"/>
      <c r="E60" s="587"/>
      <c r="F60" s="587"/>
      <c r="G60" s="587"/>
      <c r="H60" s="587"/>
      <c r="I60" s="587"/>
      <c r="J60" s="587"/>
      <c r="K60" s="587"/>
      <c r="L60" s="587"/>
      <c r="M60" s="588"/>
      <c r="N60" s="154">
        <v>0</v>
      </c>
    </row>
    <row r="61" spans="2:15">
      <c r="B61" s="609" t="s">
        <v>261</v>
      </c>
      <c r="C61" s="610"/>
      <c r="D61" s="610"/>
      <c r="E61" s="610"/>
      <c r="F61" s="610"/>
      <c r="G61" s="610"/>
      <c r="H61" s="610"/>
      <c r="I61" s="610"/>
      <c r="J61" s="610"/>
      <c r="K61" s="610"/>
      <c r="L61" s="610"/>
      <c r="M61" s="610"/>
      <c r="N61" s="611"/>
    </row>
    <row r="62" spans="2:15">
      <c r="B62" s="612" t="s">
        <v>261</v>
      </c>
      <c r="C62" s="613"/>
      <c r="D62" s="613"/>
      <c r="E62" s="613"/>
      <c r="F62" s="613"/>
      <c r="G62" s="613"/>
      <c r="H62" s="613"/>
      <c r="I62" s="613"/>
      <c r="J62" s="613"/>
      <c r="K62" s="613"/>
      <c r="L62" s="613"/>
      <c r="M62" s="613"/>
      <c r="N62" s="614"/>
    </row>
    <row r="63" spans="2:15" ht="14.4" thickBot="1">
      <c r="B63" s="615"/>
      <c r="C63" s="616"/>
      <c r="D63" s="616"/>
      <c r="E63" s="616"/>
      <c r="F63" s="616"/>
      <c r="G63" s="616"/>
      <c r="H63" s="616"/>
      <c r="I63" s="616"/>
      <c r="J63" s="616"/>
      <c r="K63" s="616"/>
      <c r="L63" s="616"/>
      <c r="M63" s="616"/>
      <c r="N63" s="617"/>
    </row>
    <row r="64" spans="2:15">
      <c r="B64" s="597" t="s">
        <v>262</v>
      </c>
      <c r="C64" s="598"/>
      <c r="D64" s="598"/>
      <c r="E64" s="598"/>
      <c r="F64" s="598"/>
      <c r="G64" s="598"/>
      <c r="H64" s="598"/>
      <c r="I64" s="145" t="s">
        <v>263</v>
      </c>
      <c r="J64" s="162" t="s">
        <v>231</v>
      </c>
      <c r="K64" s="163" t="s">
        <v>264</v>
      </c>
      <c r="L64" s="622" t="s">
        <v>248</v>
      </c>
      <c r="M64" s="623"/>
      <c r="N64" s="146" t="s">
        <v>249</v>
      </c>
    </row>
    <row r="65" spans="2:15">
      <c r="B65" s="172" t="s">
        <v>301</v>
      </c>
      <c r="C65" s="173"/>
      <c r="D65" s="173"/>
      <c r="E65" s="173"/>
      <c r="F65" s="173"/>
      <c r="G65" s="173"/>
      <c r="H65" s="173"/>
      <c r="I65" s="174">
        <v>64000</v>
      </c>
      <c r="J65" s="175">
        <v>1.85</v>
      </c>
      <c r="K65" s="176">
        <v>118400</v>
      </c>
      <c r="L65" s="601">
        <v>320</v>
      </c>
      <c r="M65" s="602"/>
      <c r="N65" s="177">
        <v>370</v>
      </c>
    </row>
    <row r="66" spans="2:15">
      <c r="B66" s="172"/>
      <c r="C66" s="173"/>
      <c r="D66" s="173"/>
      <c r="E66" s="173"/>
      <c r="F66" s="173"/>
      <c r="G66" s="173"/>
      <c r="H66" s="173"/>
      <c r="I66" s="174"/>
      <c r="J66" s="175"/>
      <c r="K66" s="176"/>
      <c r="L66" s="601"/>
      <c r="M66" s="602"/>
      <c r="N66" s="177"/>
    </row>
    <row r="67" spans="2:15">
      <c r="B67" s="172"/>
      <c r="C67" s="173"/>
      <c r="D67" s="173"/>
      <c r="E67" s="173"/>
      <c r="F67" s="173"/>
      <c r="G67" s="173"/>
      <c r="H67" s="173"/>
      <c r="I67" s="174"/>
      <c r="J67" s="175"/>
      <c r="K67" s="176"/>
      <c r="L67" s="603"/>
      <c r="M67" s="604"/>
      <c r="N67" s="177"/>
    </row>
    <row r="68" spans="2:15" ht="14.4" thickBot="1">
      <c r="B68" s="605"/>
      <c r="C68" s="606"/>
      <c r="D68" s="606"/>
      <c r="E68" s="606"/>
      <c r="F68" s="606"/>
      <c r="G68" s="606"/>
      <c r="H68" s="606"/>
      <c r="I68" s="166"/>
      <c r="J68" s="167"/>
      <c r="K68" s="166"/>
      <c r="L68" s="607"/>
      <c r="M68" s="608"/>
      <c r="N68" s="178"/>
    </row>
    <row r="69" spans="2:15" ht="14.4" thickBot="1">
      <c r="B69" s="586" t="s">
        <v>254</v>
      </c>
      <c r="C69" s="587"/>
      <c r="D69" s="587"/>
      <c r="E69" s="587"/>
      <c r="F69" s="587"/>
      <c r="G69" s="587"/>
      <c r="H69" s="587"/>
      <c r="I69" s="587"/>
      <c r="J69" s="587"/>
      <c r="K69" s="587"/>
      <c r="L69" s="587"/>
      <c r="M69" s="588"/>
      <c r="N69" s="179">
        <v>370</v>
      </c>
      <c r="O69" s="275"/>
    </row>
    <row r="70" spans="2:15" ht="14.4" thickBot="1">
      <c r="B70" s="141"/>
      <c r="C70" s="91"/>
      <c r="D70" s="91"/>
      <c r="E70" s="91"/>
      <c r="F70" s="91"/>
      <c r="G70" s="91"/>
      <c r="H70" s="91"/>
      <c r="I70" s="91"/>
      <c r="J70" s="91"/>
      <c r="K70" s="91"/>
      <c r="L70" s="91"/>
      <c r="M70" s="91"/>
      <c r="N70" s="130"/>
    </row>
    <row r="71" spans="2:15" ht="14.4" thickBot="1">
      <c r="B71" s="589" t="s">
        <v>265</v>
      </c>
      <c r="C71" s="590"/>
      <c r="D71" s="590"/>
      <c r="E71" s="590"/>
      <c r="F71" s="590"/>
      <c r="G71" s="590"/>
      <c r="H71" s="590"/>
      <c r="I71" s="590"/>
      <c r="J71" s="590"/>
      <c r="K71" s="590"/>
      <c r="L71" s="590"/>
      <c r="M71" s="591"/>
      <c r="N71" s="180">
        <v>10070</v>
      </c>
      <c r="O71" s="271"/>
    </row>
    <row r="72" spans="2:15">
      <c r="B72" s="609" t="s">
        <v>266</v>
      </c>
      <c r="C72" s="610"/>
      <c r="D72" s="610"/>
      <c r="E72" s="610"/>
      <c r="F72" s="610"/>
      <c r="G72" s="610"/>
      <c r="H72" s="610"/>
      <c r="I72" s="610"/>
      <c r="J72" s="610"/>
      <c r="K72" s="610"/>
      <c r="L72" s="610"/>
      <c r="M72" s="610"/>
      <c r="N72" s="611"/>
    </row>
    <row r="73" spans="2:15">
      <c r="B73" s="612" t="s">
        <v>266</v>
      </c>
      <c r="C73" s="613"/>
      <c r="D73" s="613"/>
      <c r="E73" s="613"/>
      <c r="F73" s="613"/>
      <c r="G73" s="613"/>
      <c r="H73" s="613"/>
      <c r="I73" s="613"/>
      <c r="J73" s="613"/>
      <c r="K73" s="613"/>
      <c r="L73" s="613"/>
      <c r="M73" s="613"/>
      <c r="N73" s="614"/>
    </row>
    <row r="74" spans="2:15" ht="14.4" thickBot="1">
      <c r="B74" s="615"/>
      <c r="C74" s="616"/>
      <c r="D74" s="616"/>
      <c r="E74" s="616"/>
      <c r="F74" s="616"/>
      <c r="G74" s="616"/>
      <c r="H74" s="616"/>
      <c r="I74" s="616"/>
      <c r="J74" s="616"/>
      <c r="K74" s="616"/>
      <c r="L74" s="616"/>
      <c r="M74" s="616"/>
      <c r="N74" s="617"/>
    </row>
    <row r="75" spans="2:15">
      <c r="B75" s="597" t="s">
        <v>267</v>
      </c>
      <c r="C75" s="598"/>
      <c r="D75" s="598"/>
      <c r="E75" s="598"/>
      <c r="F75" s="598"/>
      <c r="G75" s="598"/>
      <c r="H75" s="598"/>
      <c r="I75" s="162"/>
      <c r="J75" s="181"/>
      <c r="K75" s="170" t="s">
        <v>268</v>
      </c>
      <c r="L75" s="599" t="s">
        <v>269</v>
      </c>
      <c r="M75" s="600"/>
      <c r="N75" s="171"/>
    </row>
    <row r="76" spans="2:15">
      <c r="B76" s="595" t="s">
        <v>193</v>
      </c>
      <c r="C76" s="596"/>
      <c r="D76" s="596"/>
      <c r="E76" s="596"/>
      <c r="F76" s="596"/>
      <c r="G76" s="596"/>
      <c r="H76" s="596"/>
      <c r="I76" s="182"/>
      <c r="J76" s="183"/>
      <c r="K76" s="184">
        <v>0.2</v>
      </c>
      <c r="L76" s="582">
        <v>2014</v>
      </c>
      <c r="M76" s="583"/>
      <c r="N76" s="185"/>
    </row>
    <row r="77" spans="2:15">
      <c r="B77" s="149" t="s">
        <v>270</v>
      </c>
      <c r="C77" s="150"/>
      <c r="D77" s="150"/>
      <c r="E77" s="150"/>
      <c r="F77" s="150"/>
      <c r="G77" s="150"/>
      <c r="H77" s="150"/>
      <c r="I77" s="182"/>
      <c r="J77" s="183"/>
      <c r="K77" s="184">
        <v>0.05</v>
      </c>
      <c r="L77" s="582">
        <v>503.5</v>
      </c>
      <c r="M77" s="583"/>
      <c r="N77" s="185"/>
    </row>
    <row r="78" spans="2:15" ht="14.4" thickBot="1">
      <c r="B78" s="186" t="s">
        <v>230</v>
      </c>
      <c r="C78" s="187"/>
      <c r="D78" s="187"/>
      <c r="E78" s="187"/>
      <c r="F78" s="187"/>
      <c r="G78" s="187"/>
      <c r="H78" s="187"/>
      <c r="I78" s="188"/>
      <c r="J78" s="189"/>
      <c r="K78" s="184">
        <v>0.05</v>
      </c>
      <c r="L78" s="584">
        <v>503.5</v>
      </c>
      <c r="M78" s="585"/>
      <c r="N78" s="185"/>
    </row>
    <row r="79" spans="2:15" ht="14.4" thickBot="1">
      <c r="B79" s="586" t="s">
        <v>254</v>
      </c>
      <c r="C79" s="587"/>
      <c r="D79" s="587"/>
      <c r="E79" s="587"/>
      <c r="F79" s="587"/>
      <c r="G79" s="587"/>
      <c r="H79" s="587"/>
      <c r="I79" s="587"/>
      <c r="J79" s="587"/>
      <c r="K79" s="587"/>
      <c r="L79" s="587"/>
      <c r="M79" s="588"/>
      <c r="N79" s="190">
        <v>3021</v>
      </c>
    </row>
    <row r="80" spans="2:15"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13091</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74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3"/>
      </mc:Fallback>
    </mc:AlternateContent>
  </oleObjects>
  <mc:AlternateContent xmlns:mc="http://schemas.openxmlformats.org/markup-compatibility/2006">
    <mc:Choice Requires="x14">
      <controls>
        <mc:AlternateContent xmlns:mc="http://schemas.openxmlformats.org/markup-compatibility/2006">
          <mc:Choice Requires="x14">
            <control shapeId="174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74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5"/>
  <sheetViews>
    <sheetView showGridLines="0" topLeftCell="A28" zoomScale="70" zoomScaleNormal="70" workbookViewId="0">
      <selection activeCell="A25" sqref="A1:XFD1048576"/>
    </sheetView>
  </sheetViews>
  <sheetFormatPr baseColWidth="10" defaultColWidth="11.44140625" defaultRowHeight="13.8"/>
  <cols>
    <col min="1" max="1" width="3.109375" style="90" customWidth="1"/>
    <col min="2" max="10" width="11.44140625" style="90"/>
    <col min="11" max="11" width="12.44140625" style="90" customWidth="1"/>
    <col min="12"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s">
        <v>61</v>
      </c>
      <c r="C34" s="703" t="s">
        <v>60</v>
      </c>
      <c r="D34" s="704"/>
      <c r="E34" s="704"/>
      <c r="F34" s="704"/>
      <c r="G34" s="704"/>
      <c r="H34" s="704"/>
      <c r="I34" s="704"/>
      <c r="J34" s="704"/>
      <c r="K34" s="705"/>
      <c r="L34" s="703" t="s">
        <v>46</v>
      </c>
      <c r="M34" s="705"/>
      <c r="N34" s="215">
        <v>5136</v>
      </c>
    </row>
    <row r="35" spans="2:14">
      <c r="B35" s="609" t="s">
        <v>244</v>
      </c>
      <c r="C35" s="610"/>
      <c r="D35" s="610"/>
      <c r="E35" s="610"/>
      <c r="F35" s="610"/>
      <c r="G35" s="610"/>
      <c r="H35" s="610"/>
      <c r="I35" s="610"/>
      <c r="J35" s="610"/>
      <c r="K35" s="610"/>
      <c r="L35" s="610"/>
      <c r="M35" s="610"/>
      <c r="N35" s="611"/>
    </row>
    <row r="36" spans="2:14">
      <c r="B36" s="612" t="s">
        <v>244</v>
      </c>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312</v>
      </c>
      <c r="C39" s="596"/>
      <c r="D39" s="596"/>
      <c r="E39" s="596"/>
      <c r="F39" s="618"/>
      <c r="G39" s="641"/>
      <c r="H39" s="618"/>
      <c r="I39" s="641"/>
      <c r="J39" s="618"/>
      <c r="K39" s="147">
        <v>190000</v>
      </c>
      <c r="L39" s="603">
        <v>50</v>
      </c>
      <c r="M39" s="604"/>
      <c r="N39" s="148">
        <v>3800</v>
      </c>
    </row>
    <row r="40" spans="2:14">
      <c r="B40" s="595" t="s">
        <v>313</v>
      </c>
      <c r="C40" s="596"/>
      <c r="D40" s="596"/>
      <c r="E40" s="596"/>
      <c r="F40" s="618"/>
      <c r="G40" s="641"/>
      <c r="H40" s="618"/>
      <c r="I40" s="641"/>
      <c r="J40" s="618"/>
      <c r="K40" s="147">
        <v>110000</v>
      </c>
      <c r="L40" s="603">
        <v>50</v>
      </c>
      <c r="M40" s="604"/>
      <c r="N40" s="148">
        <v>2200</v>
      </c>
    </row>
    <row r="41" spans="2:14">
      <c r="B41" s="149" t="s">
        <v>311</v>
      </c>
      <c r="C41" s="150"/>
      <c r="D41" s="150"/>
      <c r="E41" s="150"/>
      <c r="F41" s="151"/>
      <c r="G41" s="152"/>
      <c r="H41" s="151"/>
      <c r="I41" s="152"/>
      <c r="J41" s="151"/>
      <c r="K41" s="147">
        <v>88000</v>
      </c>
      <c r="L41" s="603">
        <v>50</v>
      </c>
      <c r="M41" s="604"/>
      <c r="N41" s="148">
        <v>1760</v>
      </c>
    </row>
    <row r="42" spans="2:14" ht="14.4" thickBot="1">
      <c r="B42" s="605"/>
      <c r="C42" s="606"/>
      <c r="D42" s="606"/>
      <c r="E42" s="606"/>
      <c r="F42" s="621"/>
      <c r="G42" s="631"/>
      <c r="H42" s="621"/>
      <c r="I42" s="631"/>
      <c r="J42" s="621"/>
      <c r="K42" s="147"/>
      <c r="L42" s="632"/>
      <c r="M42" s="633"/>
      <c r="N42" s="148"/>
    </row>
    <row r="43" spans="2:14" ht="14.4" thickBot="1">
      <c r="B43" s="586"/>
      <c r="C43" s="587"/>
      <c r="D43" s="587"/>
      <c r="E43" s="587"/>
      <c r="F43" s="587"/>
      <c r="G43" s="587"/>
      <c r="H43" s="587"/>
      <c r="I43" s="587"/>
      <c r="J43" s="587"/>
      <c r="K43" s="587"/>
      <c r="L43" s="587"/>
      <c r="M43" s="588"/>
      <c r="N43" s="154">
        <v>7760</v>
      </c>
    </row>
    <row r="44" spans="2:14">
      <c r="B44" s="609" t="s">
        <v>252</v>
      </c>
      <c r="C44" s="610"/>
      <c r="D44" s="610"/>
      <c r="E44" s="610"/>
      <c r="F44" s="610"/>
      <c r="G44" s="610"/>
      <c r="H44" s="610"/>
      <c r="I44" s="610"/>
      <c r="J44" s="610"/>
      <c r="K44" s="610"/>
      <c r="L44" s="610"/>
      <c r="M44" s="610"/>
      <c r="N44" s="611"/>
    </row>
    <row r="45" spans="2:14">
      <c r="B45" s="612" t="s">
        <v>252</v>
      </c>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c r="C48" s="596"/>
      <c r="D48" s="596"/>
      <c r="E48" s="596"/>
      <c r="F48" s="596"/>
      <c r="G48" s="596"/>
      <c r="H48" s="596"/>
      <c r="I48" s="618"/>
      <c r="J48" s="210"/>
      <c r="K48" s="211"/>
      <c r="L48" s="619"/>
      <c r="M48" s="620"/>
      <c r="N48" s="148"/>
    </row>
    <row r="49" spans="2:14">
      <c r="B49" s="595"/>
      <c r="C49" s="596"/>
      <c r="D49" s="596"/>
      <c r="E49" s="596"/>
      <c r="F49" s="596"/>
      <c r="G49" s="596"/>
      <c r="H49" s="596"/>
      <c r="I49" s="618"/>
      <c r="J49" s="210"/>
      <c r="K49" s="211"/>
      <c r="L49" s="619"/>
      <c r="M49" s="620"/>
      <c r="N49" s="148"/>
    </row>
    <row r="50" spans="2:14">
      <c r="B50" s="595"/>
      <c r="C50" s="596"/>
      <c r="D50" s="596"/>
      <c r="E50" s="596"/>
      <c r="F50" s="596"/>
      <c r="G50" s="596"/>
      <c r="H50" s="596"/>
      <c r="I50" s="618"/>
      <c r="J50" s="210"/>
      <c r="K50" s="211"/>
      <c r="L50" s="619"/>
      <c r="M50" s="620"/>
      <c r="N50" s="148"/>
    </row>
    <row r="51" spans="2:14">
      <c r="B51" s="595"/>
      <c r="C51" s="596"/>
      <c r="D51" s="596"/>
      <c r="E51" s="596"/>
      <c r="F51" s="596"/>
      <c r="G51" s="596"/>
      <c r="H51" s="596"/>
      <c r="I51" s="618"/>
      <c r="J51" s="210"/>
      <c r="K51" s="211"/>
      <c r="L51" s="619"/>
      <c r="M51" s="620"/>
      <c r="N51" s="148"/>
    </row>
    <row r="52" spans="2:14" ht="14.4" thickBot="1">
      <c r="B52" s="595"/>
      <c r="C52" s="596"/>
      <c r="D52" s="596"/>
      <c r="E52" s="596"/>
      <c r="F52" s="596"/>
      <c r="G52" s="596"/>
      <c r="H52" s="596"/>
      <c r="I52" s="618"/>
      <c r="J52" s="156"/>
      <c r="K52" s="157"/>
      <c r="L52" s="619"/>
      <c r="M52" s="620"/>
      <c r="N52" s="148"/>
    </row>
    <row r="53" spans="2:14" ht="14.4" thickBot="1">
      <c r="B53" s="586" t="s">
        <v>254</v>
      </c>
      <c r="C53" s="587"/>
      <c r="D53" s="587"/>
      <c r="E53" s="587"/>
      <c r="F53" s="587"/>
      <c r="G53" s="587"/>
      <c r="H53" s="587"/>
      <c r="I53" s="587"/>
      <c r="J53" s="587"/>
      <c r="K53" s="587"/>
      <c r="L53" s="587"/>
      <c r="M53" s="588"/>
      <c r="N53" s="161">
        <v>0</v>
      </c>
    </row>
    <row r="54" spans="2:14">
      <c r="B54" s="609" t="s">
        <v>255</v>
      </c>
      <c r="C54" s="610"/>
      <c r="D54" s="610"/>
      <c r="E54" s="610"/>
      <c r="F54" s="610"/>
      <c r="G54" s="610"/>
      <c r="H54" s="610"/>
      <c r="I54" s="610"/>
      <c r="J54" s="610"/>
      <c r="K54" s="610"/>
      <c r="L54" s="610"/>
      <c r="M54" s="610"/>
      <c r="N54" s="611"/>
    </row>
    <row r="55" spans="2:14">
      <c r="B55" s="612" t="s">
        <v>255</v>
      </c>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c r="C58" s="596"/>
      <c r="D58" s="596"/>
      <c r="E58" s="596"/>
      <c r="F58" s="596"/>
      <c r="G58" s="596"/>
      <c r="H58" s="596"/>
      <c r="I58" s="164"/>
      <c r="J58" s="165"/>
      <c r="K58" s="164"/>
      <c r="L58" s="603"/>
      <c r="M58" s="604"/>
      <c r="N58" s="148">
        <v>0</v>
      </c>
    </row>
    <row r="59" spans="2:14" ht="14.4" thickBot="1">
      <c r="B59" s="605"/>
      <c r="C59" s="606"/>
      <c r="D59" s="606"/>
      <c r="E59" s="606"/>
      <c r="F59" s="606"/>
      <c r="G59" s="606"/>
      <c r="H59" s="606"/>
      <c r="I59" s="166"/>
      <c r="J59" s="167"/>
      <c r="K59" s="166"/>
      <c r="L59" s="607"/>
      <c r="M59" s="608"/>
      <c r="N59" s="168"/>
    </row>
    <row r="60" spans="2:14" ht="14.4" thickBot="1">
      <c r="B60" s="586" t="s">
        <v>254</v>
      </c>
      <c r="C60" s="587"/>
      <c r="D60" s="587"/>
      <c r="E60" s="587"/>
      <c r="F60" s="587"/>
      <c r="G60" s="587"/>
      <c r="H60" s="587"/>
      <c r="I60" s="587"/>
      <c r="J60" s="587"/>
      <c r="K60" s="587"/>
      <c r="L60" s="587"/>
      <c r="M60" s="588"/>
      <c r="N60" s="154">
        <v>0</v>
      </c>
    </row>
    <row r="61" spans="2:14">
      <c r="B61" s="609" t="s">
        <v>261</v>
      </c>
      <c r="C61" s="610"/>
      <c r="D61" s="610"/>
      <c r="E61" s="610"/>
      <c r="F61" s="610"/>
      <c r="G61" s="610"/>
      <c r="H61" s="610"/>
      <c r="I61" s="610"/>
      <c r="J61" s="610"/>
      <c r="K61" s="610"/>
      <c r="L61" s="610"/>
      <c r="M61" s="610"/>
      <c r="N61" s="611"/>
    </row>
    <row r="62" spans="2:14">
      <c r="B62" s="612" t="s">
        <v>261</v>
      </c>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t="s">
        <v>298</v>
      </c>
      <c r="C65" s="173"/>
      <c r="D65" s="173"/>
      <c r="E65" s="173"/>
      <c r="F65" s="173"/>
      <c r="G65" s="173"/>
      <c r="H65" s="173"/>
      <c r="I65" s="174">
        <v>96000</v>
      </c>
      <c r="J65" s="175">
        <v>1.85</v>
      </c>
      <c r="K65" s="176">
        <v>177600</v>
      </c>
      <c r="L65" s="601">
        <v>800</v>
      </c>
      <c r="M65" s="602"/>
      <c r="N65" s="177">
        <v>222</v>
      </c>
    </row>
    <row r="66" spans="2:14">
      <c r="B66" s="172"/>
      <c r="C66" s="173"/>
      <c r="D66" s="173"/>
      <c r="E66" s="173"/>
      <c r="F66" s="173"/>
      <c r="G66" s="173"/>
      <c r="H66" s="173"/>
      <c r="I66" s="174"/>
      <c r="J66" s="175"/>
      <c r="K66" s="176"/>
      <c r="L66" s="601"/>
      <c r="M66" s="602"/>
      <c r="N66" s="177"/>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284">
        <v>222</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233">
        <v>7982</v>
      </c>
    </row>
    <row r="72" spans="2:14">
      <c r="B72" s="609" t="s">
        <v>266</v>
      </c>
      <c r="C72" s="610"/>
      <c r="D72" s="610"/>
      <c r="E72" s="610"/>
      <c r="F72" s="610"/>
      <c r="G72" s="610"/>
      <c r="H72" s="610"/>
      <c r="I72" s="610"/>
      <c r="J72" s="610"/>
      <c r="K72" s="610"/>
      <c r="L72" s="610"/>
      <c r="M72" s="610"/>
      <c r="N72" s="611"/>
    </row>
    <row r="73" spans="2:14">
      <c r="B73" s="612" t="s">
        <v>266</v>
      </c>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1596.4</v>
      </c>
      <c r="M76" s="583"/>
      <c r="N76" s="185"/>
    </row>
    <row r="77" spans="2:14">
      <c r="B77" s="149" t="s">
        <v>270</v>
      </c>
      <c r="C77" s="150"/>
      <c r="D77" s="150"/>
      <c r="E77" s="150"/>
      <c r="F77" s="150"/>
      <c r="G77" s="150"/>
      <c r="H77" s="150"/>
      <c r="I77" s="182"/>
      <c r="J77" s="183"/>
      <c r="K77" s="184">
        <v>0.05</v>
      </c>
      <c r="L77" s="582">
        <v>399.1</v>
      </c>
      <c r="M77" s="583"/>
      <c r="N77" s="185"/>
    </row>
    <row r="78" spans="2:14" ht="14.4" thickBot="1">
      <c r="B78" s="186" t="s">
        <v>230</v>
      </c>
      <c r="C78" s="187"/>
      <c r="D78" s="187"/>
      <c r="E78" s="187"/>
      <c r="F78" s="187"/>
      <c r="G78" s="187"/>
      <c r="H78" s="187"/>
      <c r="I78" s="188"/>
      <c r="J78" s="189"/>
      <c r="K78" s="184">
        <v>0.05</v>
      </c>
      <c r="L78" s="584">
        <v>399.1</v>
      </c>
      <c r="M78" s="585"/>
      <c r="N78" s="185"/>
    </row>
    <row r="79" spans="2:14" ht="14.4" thickBot="1">
      <c r="B79" s="586" t="s">
        <v>254</v>
      </c>
      <c r="C79" s="587"/>
      <c r="D79" s="587"/>
      <c r="E79" s="587"/>
      <c r="F79" s="587"/>
      <c r="G79" s="587"/>
      <c r="H79" s="587"/>
      <c r="I79" s="587"/>
      <c r="J79" s="587"/>
      <c r="K79" s="587"/>
      <c r="L79" s="587"/>
      <c r="M79" s="588"/>
      <c r="N79" s="190">
        <v>2394.6</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10377</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9:I49"/>
    <mergeCell ref="L49:M49"/>
    <mergeCell ref="L41:M41"/>
    <mergeCell ref="B42:F42"/>
    <mergeCell ref="G42:H42"/>
    <mergeCell ref="I42:J42"/>
    <mergeCell ref="L42:M42"/>
    <mergeCell ref="B43:M43"/>
    <mergeCell ref="B44:N46"/>
    <mergeCell ref="B47:I47"/>
    <mergeCell ref="L47:M47"/>
    <mergeCell ref="B48:I48"/>
    <mergeCell ref="L48:M48"/>
    <mergeCell ref="B50:I50"/>
    <mergeCell ref="L50:M50"/>
    <mergeCell ref="B51:I51"/>
    <mergeCell ref="L51:M51"/>
    <mergeCell ref="B52:I52"/>
    <mergeCell ref="L52:M52"/>
    <mergeCell ref="B53:M53"/>
    <mergeCell ref="B54:N56"/>
    <mergeCell ref="B57:H57"/>
    <mergeCell ref="L57:M57"/>
    <mergeCell ref="J104:N105"/>
    <mergeCell ref="B105:D105"/>
    <mergeCell ref="L77:M77"/>
    <mergeCell ref="L78:M78"/>
    <mergeCell ref="B79:M79"/>
    <mergeCell ref="B81:M81"/>
    <mergeCell ref="B91:N91"/>
    <mergeCell ref="B92:N92"/>
    <mergeCell ref="B95:N96"/>
    <mergeCell ref="B97:N98"/>
    <mergeCell ref="B58:H58"/>
    <mergeCell ref="L58:M58"/>
    <mergeCell ref="B69:M69"/>
    <mergeCell ref="B59:H59"/>
    <mergeCell ref="L59:M59"/>
    <mergeCell ref="L66:M66"/>
    <mergeCell ref="L67:M67"/>
    <mergeCell ref="B68:H68"/>
    <mergeCell ref="L68:M68"/>
    <mergeCell ref="B60:M60"/>
    <mergeCell ref="B61:N63"/>
    <mergeCell ref="B64:H64"/>
    <mergeCell ref="L64:M64"/>
    <mergeCell ref="L65:M65"/>
    <mergeCell ref="B71:M71"/>
    <mergeCell ref="B72:N74"/>
    <mergeCell ref="B75:H75"/>
    <mergeCell ref="L75:M75"/>
    <mergeCell ref="B76:H76"/>
    <mergeCell ref="L76:M76"/>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215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1505" r:id="rId3"/>
      </mc:Fallback>
    </mc:AlternateContent>
  </oleObjects>
  <mc:AlternateContent xmlns:mc="http://schemas.openxmlformats.org/markup-compatibility/2006">
    <mc:Choice Requires="x14">
      <controls>
        <mc:AlternateContent xmlns:mc="http://schemas.openxmlformats.org/markup-compatibility/2006">
          <mc:Choice Requires="x14">
            <control shapeId="215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15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1"/>
  <sheetViews>
    <sheetView topLeftCell="A21" zoomScale="55" zoomScaleNormal="55" workbookViewId="0">
      <selection activeCell="A25" sqref="A1:XFD1048576"/>
    </sheetView>
  </sheetViews>
  <sheetFormatPr baseColWidth="10" defaultColWidth="11.44140625" defaultRowHeight="13.8"/>
  <cols>
    <col min="1" max="1" width="3.109375" style="90" customWidth="1"/>
    <col min="2" max="2" width="11.5546875" style="90" bestFit="1" customWidth="1"/>
    <col min="3" max="8" width="11.44140625" style="90"/>
    <col min="9" max="12" width="11.5546875" style="90" customWidth="1"/>
    <col min="13" max="13" width="11.44140625" style="90"/>
    <col min="14" max="14" width="11.88671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382"/>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369"/>
      <c r="C11" s="370"/>
      <c r="D11" s="370"/>
      <c r="E11" s="370"/>
      <c r="F11" s="370"/>
      <c r="G11" s="370"/>
      <c r="H11" s="370"/>
      <c r="I11" s="370"/>
      <c r="J11" s="370"/>
      <c r="K11" s="109"/>
      <c r="L11" s="110" t="s">
        <v>15</v>
      </c>
      <c r="M11" s="110" t="s">
        <v>15</v>
      </c>
      <c r="N11" s="111" t="s">
        <v>15</v>
      </c>
    </row>
    <row r="12" spans="2:14">
      <c r="B12" s="653" t="s">
        <v>239</v>
      </c>
      <c r="C12" s="654"/>
      <c r="D12" s="654"/>
      <c r="E12" s="654"/>
      <c r="F12" s="370"/>
      <c r="G12" s="370"/>
      <c r="H12" s="370" t="s">
        <v>240</v>
      </c>
      <c r="J12" s="370"/>
      <c r="K12" s="109"/>
      <c r="N12" s="112"/>
    </row>
    <row r="13" spans="2:14">
      <c r="B13" s="113" t="s">
        <v>16</v>
      </c>
      <c r="C13" s="114"/>
      <c r="D13" s="642" t="s">
        <v>17</v>
      </c>
      <c r="E13" s="642"/>
      <c r="F13" s="642"/>
      <c r="G13" s="642"/>
      <c r="H13" s="114"/>
      <c r="I13" s="114" t="s">
        <v>18</v>
      </c>
      <c r="J13" s="642" t="s">
        <v>17</v>
      </c>
      <c r="K13" s="642"/>
      <c r="L13" s="642"/>
      <c r="M13" s="642"/>
      <c r="N13" s="372"/>
    </row>
    <row r="14" spans="2:14">
      <c r="B14" s="113"/>
      <c r="C14" s="114"/>
      <c r="D14" s="371"/>
      <c r="E14" s="371"/>
      <c r="F14" s="371"/>
      <c r="G14" s="371"/>
      <c r="H14" s="114"/>
      <c r="I14" s="371"/>
      <c r="J14" s="114"/>
      <c r="K14" s="371"/>
      <c r="L14" s="643"/>
      <c r="M14" s="643"/>
      <c r="N14" s="644"/>
    </row>
    <row r="15" spans="2:14">
      <c r="B15" s="113"/>
      <c r="C15" s="114"/>
      <c r="D15" s="371"/>
      <c r="E15" s="371"/>
      <c r="F15" s="371"/>
      <c r="G15" s="371"/>
      <c r="H15" s="114"/>
      <c r="I15" s="371"/>
      <c r="J15" s="114"/>
      <c r="K15" s="371"/>
      <c r="L15" s="371"/>
      <c r="M15" s="371"/>
      <c r="N15" s="372"/>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383"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373"/>
      <c r="E22" s="373"/>
      <c r="F22" s="373"/>
      <c r="G22" s="373"/>
      <c r="H22" s="373"/>
      <c r="I22" s="373"/>
      <c r="J22" s="373"/>
      <c r="K22" s="373"/>
      <c r="L22" s="373"/>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21" t="s">
        <v>500</v>
      </c>
      <c r="C34" s="703" t="s">
        <v>564</v>
      </c>
      <c r="D34" s="704"/>
      <c r="E34" s="704"/>
      <c r="F34" s="704"/>
      <c r="G34" s="704"/>
      <c r="H34" s="704"/>
      <c r="I34" s="704"/>
      <c r="J34" s="704"/>
      <c r="K34" s="705"/>
      <c r="L34" s="703" t="s">
        <v>46</v>
      </c>
      <c r="M34" s="705"/>
      <c r="N34" s="216">
        <v>5136</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c r="C39" s="596"/>
      <c r="D39" s="596"/>
      <c r="E39" s="596"/>
      <c r="F39" s="618"/>
      <c r="G39" s="641"/>
      <c r="H39" s="618"/>
      <c r="I39" s="641"/>
      <c r="J39" s="618"/>
      <c r="K39" s="279"/>
      <c r="L39" s="603"/>
      <c r="M39" s="604"/>
      <c r="N39" s="280"/>
    </row>
    <row r="40" spans="2:14">
      <c r="B40" s="595"/>
      <c r="C40" s="596"/>
      <c r="D40" s="596"/>
      <c r="E40" s="596"/>
      <c r="F40" s="618"/>
      <c r="G40" s="641"/>
      <c r="H40" s="618"/>
      <c r="I40" s="641"/>
      <c r="J40" s="618"/>
      <c r="K40" s="279"/>
      <c r="L40" s="603"/>
      <c r="M40" s="604"/>
      <c r="N40" s="280"/>
    </row>
    <row r="41" spans="2:14" ht="14.4" thickBot="1">
      <c r="B41" s="595"/>
      <c r="C41" s="596"/>
      <c r="D41" s="596"/>
      <c r="E41" s="596"/>
      <c r="F41" s="618"/>
      <c r="G41" s="641"/>
      <c r="H41" s="618"/>
      <c r="I41" s="641"/>
      <c r="J41" s="618"/>
      <c r="K41" s="279"/>
      <c r="L41" s="603"/>
      <c r="M41" s="604"/>
      <c r="N41" s="280"/>
    </row>
    <row r="42" spans="2:14" ht="14.4" thickBot="1">
      <c r="B42" s="586" t="s">
        <v>254</v>
      </c>
      <c r="C42" s="587"/>
      <c r="D42" s="587"/>
      <c r="E42" s="587"/>
      <c r="F42" s="587"/>
      <c r="G42" s="587"/>
      <c r="H42" s="587"/>
      <c r="I42" s="587"/>
      <c r="J42" s="587"/>
      <c r="K42" s="587"/>
      <c r="L42" s="587"/>
      <c r="M42" s="588"/>
      <c r="N42" s="154">
        <v>0</v>
      </c>
    </row>
    <row r="43" spans="2:14">
      <c r="B43" s="609" t="s">
        <v>252</v>
      </c>
      <c r="C43" s="610"/>
      <c r="D43" s="610"/>
      <c r="E43" s="610"/>
      <c r="F43" s="610"/>
      <c r="G43" s="610"/>
      <c r="H43" s="610"/>
      <c r="I43" s="610"/>
      <c r="J43" s="610"/>
      <c r="K43" s="610"/>
      <c r="L43" s="610"/>
      <c r="M43" s="610"/>
      <c r="N43" s="611"/>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376" t="s">
        <v>198</v>
      </c>
      <c r="K46" s="145" t="s">
        <v>33</v>
      </c>
      <c r="L46" s="622" t="s">
        <v>253</v>
      </c>
      <c r="M46" s="623"/>
      <c r="N46" s="146" t="s">
        <v>249</v>
      </c>
    </row>
    <row r="47" spans="2:14">
      <c r="B47" s="595" t="s">
        <v>589</v>
      </c>
      <c r="C47" s="596"/>
      <c r="D47" s="596"/>
      <c r="E47" s="596"/>
      <c r="F47" s="596"/>
      <c r="G47" s="596"/>
      <c r="H47" s="596"/>
      <c r="I47" s="618"/>
      <c r="J47" s="379" t="s">
        <v>212</v>
      </c>
      <c r="K47" s="157">
        <v>1.3</v>
      </c>
      <c r="L47" s="619">
        <v>20000</v>
      </c>
      <c r="M47" s="620"/>
      <c r="N47" s="280">
        <v>26000</v>
      </c>
    </row>
    <row r="48" spans="2:14" ht="14.4" thickBot="1">
      <c r="B48" s="605"/>
      <c r="C48" s="606"/>
      <c r="D48" s="606"/>
      <c r="E48" s="606"/>
      <c r="F48" s="606"/>
      <c r="G48" s="606"/>
      <c r="H48" s="606"/>
      <c r="I48" s="621"/>
      <c r="J48" s="158"/>
      <c r="K48" s="159"/>
      <c r="L48" s="607"/>
      <c r="M48" s="608"/>
      <c r="N48" s="160"/>
    </row>
    <row r="49" spans="2:14" ht="14.4" thickBot="1">
      <c r="B49" s="586" t="s">
        <v>254</v>
      </c>
      <c r="C49" s="587"/>
      <c r="D49" s="587"/>
      <c r="E49" s="587"/>
      <c r="F49" s="587"/>
      <c r="G49" s="587"/>
      <c r="H49" s="587"/>
      <c r="I49" s="587"/>
      <c r="J49" s="587"/>
      <c r="K49" s="587"/>
      <c r="L49" s="587"/>
      <c r="M49" s="588"/>
      <c r="N49" s="281">
        <v>26000</v>
      </c>
    </row>
    <row r="50" spans="2:14">
      <c r="B50" s="609" t="s">
        <v>255</v>
      </c>
      <c r="C50" s="610"/>
      <c r="D50" s="610"/>
      <c r="E50" s="610"/>
      <c r="F50" s="610"/>
      <c r="G50" s="610"/>
      <c r="H50" s="610"/>
      <c r="I50" s="610"/>
      <c r="J50" s="610"/>
      <c r="K50" s="610"/>
      <c r="L50" s="610"/>
      <c r="M50" s="610"/>
      <c r="N50" s="611"/>
    </row>
    <row r="51" spans="2:14">
      <c r="B51" s="612"/>
      <c r="C51" s="613"/>
      <c r="D51" s="613"/>
      <c r="E51" s="613"/>
      <c r="F51" s="613"/>
      <c r="G51" s="613"/>
      <c r="H51" s="613"/>
      <c r="I51" s="613"/>
      <c r="J51" s="613"/>
      <c r="K51" s="613"/>
      <c r="L51" s="613"/>
      <c r="M51" s="613"/>
      <c r="N51" s="614"/>
    </row>
    <row r="52" spans="2:14" ht="14.4" thickBot="1">
      <c r="B52" s="615"/>
      <c r="C52" s="616"/>
      <c r="D52" s="616"/>
      <c r="E52" s="616"/>
      <c r="F52" s="616"/>
      <c r="G52" s="616"/>
      <c r="H52" s="616"/>
      <c r="I52" s="616"/>
      <c r="J52" s="616"/>
      <c r="K52" s="616"/>
      <c r="L52" s="616"/>
      <c r="M52" s="616"/>
      <c r="N52" s="617"/>
    </row>
    <row r="53" spans="2:14">
      <c r="B53" s="597" t="s">
        <v>256</v>
      </c>
      <c r="C53" s="598"/>
      <c r="D53" s="598"/>
      <c r="E53" s="598"/>
      <c r="F53" s="598"/>
      <c r="G53" s="598"/>
      <c r="H53" s="598"/>
      <c r="I53" s="145" t="s">
        <v>257</v>
      </c>
      <c r="J53" s="377" t="s">
        <v>258</v>
      </c>
      <c r="K53" s="163" t="s">
        <v>259</v>
      </c>
      <c r="L53" s="622" t="s">
        <v>199</v>
      </c>
      <c r="M53" s="623"/>
      <c r="N53" s="146" t="s">
        <v>249</v>
      </c>
    </row>
    <row r="54" spans="2:14">
      <c r="B54" s="595"/>
      <c r="C54" s="596"/>
      <c r="D54" s="596"/>
      <c r="E54" s="596"/>
      <c r="F54" s="596"/>
      <c r="G54" s="596"/>
      <c r="H54" s="596"/>
      <c r="I54" s="217"/>
      <c r="J54" s="196"/>
      <c r="K54" s="217"/>
      <c r="L54" s="624"/>
      <c r="M54" s="625"/>
      <c r="N54" s="218"/>
    </row>
    <row r="55" spans="2:14" ht="14.4" thickBot="1">
      <c r="B55" s="605"/>
      <c r="C55" s="606"/>
      <c r="D55" s="606"/>
      <c r="E55" s="606"/>
      <c r="F55" s="606"/>
      <c r="G55" s="606"/>
      <c r="H55" s="606"/>
      <c r="I55" s="166"/>
      <c r="J55" s="167"/>
      <c r="K55" s="166"/>
      <c r="L55" s="607"/>
      <c r="M55" s="608"/>
      <c r="N55" s="219"/>
    </row>
    <row r="56" spans="2:14" ht="14.4" thickBot="1">
      <c r="B56" s="586" t="s">
        <v>254</v>
      </c>
      <c r="C56" s="587"/>
      <c r="D56" s="587"/>
      <c r="E56" s="587"/>
      <c r="F56" s="587"/>
      <c r="G56" s="587"/>
      <c r="H56" s="587"/>
      <c r="I56" s="587"/>
      <c r="J56" s="587"/>
      <c r="K56" s="587"/>
      <c r="L56" s="587"/>
      <c r="M56" s="588"/>
      <c r="N56" s="220">
        <v>0</v>
      </c>
    </row>
    <row r="57" spans="2:14">
      <c r="B57" s="609" t="s">
        <v>261</v>
      </c>
      <c r="C57" s="610"/>
      <c r="D57" s="610"/>
      <c r="E57" s="610"/>
      <c r="F57" s="610"/>
      <c r="G57" s="610"/>
      <c r="H57" s="610"/>
      <c r="I57" s="610"/>
      <c r="J57" s="610"/>
      <c r="K57" s="610"/>
      <c r="L57" s="610"/>
      <c r="M57" s="610"/>
      <c r="N57" s="611"/>
    </row>
    <row r="58" spans="2:14">
      <c r="B58" s="612"/>
      <c r="C58" s="613"/>
      <c r="D58" s="613"/>
      <c r="E58" s="613"/>
      <c r="F58" s="613"/>
      <c r="G58" s="613"/>
      <c r="H58" s="613"/>
      <c r="I58" s="613"/>
      <c r="J58" s="613"/>
      <c r="K58" s="613"/>
      <c r="L58" s="613"/>
      <c r="M58" s="613"/>
      <c r="N58" s="614"/>
    </row>
    <row r="59" spans="2:14" ht="14.4" thickBot="1">
      <c r="B59" s="615"/>
      <c r="C59" s="616"/>
      <c r="D59" s="616"/>
      <c r="E59" s="616"/>
      <c r="F59" s="616"/>
      <c r="G59" s="616"/>
      <c r="H59" s="616"/>
      <c r="I59" s="616"/>
      <c r="J59" s="616"/>
      <c r="K59" s="616"/>
      <c r="L59" s="616"/>
      <c r="M59" s="616"/>
      <c r="N59" s="617"/>
    </row>
    <row r="60" spans="2:14">
      <c r="B60" s="597" t="s">
        <v>262</v>
      </c>
      <c r="C60" s="598"/>
      <c r="D60" s="598"/>
      <c r="E60" s="598"/>
      <c r="F60" s="598"/>
      <c r="G60" s="598"/>
      <c r="H60" s="598"/>
      <c r="I60" s="145" t="s">
        <v>263</v>
      </c>
      <c r="J60" s="377" t="s">
        <v>231</v>
      </c>
      <c r="K60" s="163" t="s">
        <v>264</v>
      </c>
      <c r="L60" s="622" t="s">
        <v>248</v>
      </c>
      <c r="M60" s="623"/>
      <c r="N60" s="146" t="s">
        <v>249</v>
      </c>
    </row>
    <row r="61" spans="2:14">
      <c r="B61" s="380" t="s">
        <v>321</v>
      </c>
      <c r="C61" s="381"/>
      <c r="D61" s="381"/>
      <c r="E61" s="381"/>
      <c r="F61" s="381"/>
      <c r="G61" s="381"/>
      <c r="H61" s="381"/>
      <c r="I61" s="174">
        <v>64000</v>
      </c>
      <c r="J61" s="175">
        <v>1.85</v>
      </c>
      <c r="K61" s="176">
        <v>118400</v>
      </c>
      <c r="L61" s="601">
        <v>400</v>
      </c>
      <c r="M61" s="602"/>
      <c r="N61" s="282">
        <v>296</v>
      </c>
    </row>
    <row r="62" spans="2:14">
      <c r="B62" s="380"/>
      <c r="C62" s="381"/>
      <c r="D62" s="381"/>
      <c r="E62" s="381"/>
      <c r="F62" s="381"/>
      <c r="G62" s="381"/>
      <c r="H62" s="381"/>
      <c r="I62" s="174"/>
      <c r="J62" s="175"/>
      <c r="K62" s="176"/>
      <c r="L62" s="601"/>
      <c r="M62" s="602"/>
      <c r="N62" s="282"/>
    </row>
    <row r="63" spans="2:14">
      <c r="B63" s="380"/>
      <c r="C63" s="381"/>
      <c r="D63" s="381"/>
      <c r="E63" s="381"/>
      <c r="F63" s="381"/>
      <c r="G63" s="381"/>
      <c r="H63" s="381"/>
      <c r="I63" s="174"/>
      <c r="J63" s="175"/>
      <c r="K63" s="176"/>
      <c r="L63" s="603"/>
      <c r="M63" s="604"/>
      <c r="N63" s="282"/>
    </row>
    <row r="64" spans="2:14" ht="14.4" thickBot="1">
      <c r="B64" s="605"/>
      <c r="C64" s="606"/>
      <c r="D64" s="606"/>
      <c r="E64" s="606"/>
      <c r="F64" s="606"/>
      <c r="G64" s="606"/>
      <c r="H64" s="606"/>
      <c r="I64" s="166"/>
      <c r="J64" s="167"/>
      <c r="K64" s="166"/>
      <c r="L64" s="607"/>
      <c r="M64" s="608"/>
      <c r="N64" s="283"/>
    </row>
    <row r="65" spans="2:14" ht="14.4" thickBot="1">
      <c r="B65" s="586" t="s">
        <v>254</v>
      </c>
      <c r="C65" s="587"/>
      <c r="D65" s="587"/>
      <c r="E65" s="587"/>
      <c r="F65" s="587"/>
      <c r="G65" s="587"/>
      <c r="H65" s="587"/>
      <c r="I65" s="587"/>
      <c r="J65" s="587"/>
      <c r="K65" s="587"/>
      <c r="L65" s="587"/>
      <c r="M65" s="588"/>
      <c r="N65" s="284">
        <v>296</v>
      </c>
    </row>
    <row r="66" spans="2:14" ht="14.4" thickBot="1">
      <c r="B66" s="141"/>
      <c r="C66" s="91"/>
      <c r="D66" s="91"/>
      <c r="E66" s="91"/>
      <c r="F66" s="91"/>
      <c r="G66" s="91"/>
      <c r="H66" s="91"/>
      <c r="I66" s="91"/>
      <c r="J66" s="91"/>
      <c r="K66" s="91"/>
      <c r="L66" s="91"/>
      <c r="M66" s="91"/>
      <c r="N66" s="130"/>
    </row>
    <row r="67" spans="2:14" ht="14.4" thickBot="1">
      <c r="B67" s="589" t="s">
        <v>265</v>
      </c>
      <c r="C67" s="590"/>
      <c r="D67" s="590"/>
      <c r="E67" s="590"/>
      <c r="F67" s="590"/>
      <c r="G67" s="590"/>
      <c r="H67" s="590"/>
      <c r="I67" s="590"/>
      <c r="J67" s="590"/>
      <c r="K67" s="590"/>
      <c r="L67" s="590"/>
      <c r="M67" s="591"/>
      <c r="N67" s="180">
        <v>26296</v>
      </c>
    </row>
    <row r="68" spans="2:14">
      <c r="B68" s="609" t="s">
        <v>266</v>
      </c>
      <c r="C68" s="610"/>
      <c r="D68" s="610"/>
      <c r="E68" s="610"/>
      <c r="F68" s="610"/>
      <c r="G68" s="610"/>
      <c r="H68" s="610"/>
      <c r="I68" s="610"/>
      <c r="J68" s="610"/>
      <c r="K68" s="610"/>
      <c r="L68" s="610"/>
      <c r="M68" s="610"/>
      <c r="N68" s="611"/>
    </row>
    <row r="69" spans="2:14">
      <c r="B69" s="612"/>
      <c r="C69" s="613"/>
      <c r="D69" s="613"/>
      <c r="E69" s="613"/>
      <c r="F69" s="613"/>
      <c r="G69" s="613"/>
      <c r="H69" s="613"/>
      <c r="I69" s="613"/>
      <c r="J69" s="613"/>
      <c r="K69" s="613"/>
      <c r="L69" s="613"/>
      <c r="M69" s="613"/>
      <c r="N69" s="614"/>
    </row>
    <row r="70" spans="2:14" ht="14.4" thickBot="1">
      <c r="B70" s="615"/>
      <c r="C70" s="616"/>
      <c r="D70" s="616"/>
      <c r="E70" s="616"/>
      <c r="F70" s="616"/>
      <c r="G70" s="616"/>
      <c r="H70" s="616"/>
      <c r="I70" s="616"/>
      <c r="J70" s="616"/>
      <c r="K70" s="616"/>
      <c r="L70" s="616"/>
      <c r="M70" s="616"/>
      <c r="N70" s="617"/>
    </row>
    <row r="71" spans="2:14">
      <c r="B71" s="597" t="s">
        <v>267</v>
      </c>
      <c r="C71" s="598"/>
      <c r="D71" s="598"/>
      <c r="E71" s="598"/>
      <c r="F71" s="598"/>
      <c r="G71" s="598"/>
      <c r="H71" s="598"/>
      <c r="I71" s="377"/>
      <c r="J71" s="378"/>
      <c r="K71" s="170" t="s">
        <v>268</v>
      </c>
      <c r="L71" s="599" t="s">
        <v>269</v>
      </c>
      <c r="M71" s="600"/>
      <c r="N71" s="171"/>
    </row>
    <row r="72" spans="2:14">
      <c r="B72" s="595" t="s">
        <v>193</v>
      </c>
      <c r="C72" s="596"/>
      <c r="D72" s="596"/>
      <c r="E72" s="596"/>
      <c r="F72" s="596"/>
      <c r="G72" s="596"/>
      <c r="H72" s="596"/>
      <c r="I72" s="182"/>
      <c r="J72" s="183"/>
      <c r="K72" s="285">
        <v>0.2</v>
      </c>
      <c r="L72" s="582">
        <v>5259.2000000000007</v>
      </c>
      <c r="M72" s="583"/>
      <c r="N72" s="286"/>
    </row>
    <row r="73" spans="2:14">
      <c r="B73" s="149" t="s">
        <v>270</v>
      </c>
      <c r="C73" s="150"/>
      <c r="D73" s="150"/>
      <c r="E73" s="150"/>
      <c r="F73" s="150"/>
      <c r="G73" s="150"/>
      <c r="H73" s="150"/>
      <c r="I73" s="182"/>
      <c r="J73" s="183"/>
      <c r="K73" s="285">
        <v>0.05</v>
      </c>
      <c r="L73" s="582">
        <v>1314.8000000000002</v>
      </c>
      <c r="M73" s="583"/>
      <c r="N73" s="286"/>
    </row>
    <row r="74" spans="2:14" ht="14.4" thickBot="1">
      <c r="B74" s="374" t="s">
        <v>230</v>
      </c>
      <c r="C74" s="375"/>
      <c r="D74" s="375"/>
      <c r="E74" s="375"/>
      <c r="F74" s="375"/>
      <c r="G74" s="375"/>
      <c r="H74" s="375"/>
      <c r="I74" s="188"/>
      <c r="J74" s="189"/>
      <c r="K74" s="285">
        <v>0.05</v>
      </c>
      <c r="L74" s="584">
        <v>1314.8000000000002</v>
      </c>
      <c r="M74" s="585"/>
      <c r="N74" s="286"/>
    </row>
    <row r="75" spans="2:14" ht="14.4" thickBot="1">
      <c r="B75" s="586" t="s">
        <v>254</v>
      </c>
      <c r="C75" s="587"/>
      <c r="D75" s="587"/>
      <c r="E75" s="587"/>
      <c r="F75" s="587"/>
      <c r="G75" s="587"/>
      <c r="H75" s="587"/>
      <c r="I75" s="587"/>
      <c r="J75" s="587"/>
      <c r="K75" s="587"/>
      <c r="L75" s="587"/>
      <c r="M75" s="588"/>
      <c r="N75" s="190">
        <v>7888.8000000000011</v>
      </c>
    </row>
    <row r="76" spans="2:14" ht="14.4" thickBot="1">
      <c r="B76" s="141"/>
      <c r="C76" s="91"/>
      <c r="D76" s="91"/>
      <c r="E76" s="91"/>
      <c r="F76" s="91"/>
      <c r="G76" s="91"/>
      <c r="H76" s="91"/>
      <c r="I76" s="91"/>
      <c r="J76" s="91"/>
      <c r="K76" s="91"/>
      <c r="L76" s="91"/>
      <c r="M76" s="91"/>
      <c r="N76" s="130"/>
    </row>
    <row r="77" spans="2:14" ht="14.4" thickBot="1">
      <c r="B77" s="589" t="s">
        <v>271</v>
      </c>
      <c r="C77" s="590"/>
      <c r="D77" s="590"/>
      <c r="E77" s="590"/>
      <c r="F77" s="590"/>
      <c r="G77" s="590"/>
      <c r="H77" s="590"/>
      <c r="I77" s="590"/>
      <c r="J77" s="590"/>
      <c r="K77" s="590"/>
      <c r="L77" s="590"/>
      <c r="M77" s="591"/>
      <c r="N77" s="191">
        <v>34185</v>
      </c>
    </row>
    <row r="78" spans="2:14">
      <c r="B78" s="122"/>
      <c r="C78" s="123"/>
      <c r="D78" s="123"/>
      <c r="E78" s="123"/>
      <c r="F78" s="123"/>
      <c r="G78" s="123"/>
      <c r="H78" s="123"/>
      <c r="I78" s="123"/>
      <c r="J78" s="123"/>
      <c r="K78" s="123"/>
      <c r="L78" s="123"/>
      <c r="M78" s="123"/>
      <c r="N78" s="124"/>
    </row>
    <row r="79" spans="2:14">
      <c r="B79" s="141"/>
      <c r="C79" s="91"/>
      <c r="D79" s="91"/>
      <c r="E79" s="91"/>
      <c r="F79" s="91"/>
      <c r="G79" s="91"/>
      <c r="H79" s="91"/>
      <c r="I79" s="91"/>
      <c r="J79" s="91"/>
      <c r="K79" s="91"/>
      <c r="L79" s="91"/>
      <c r="M79" s="91"/>
      <c r="N79" s="130"/>
    </row>
    <row r="80" spans="2:14">
      <c r="B80" s="141"/>
      <c r="C80" s="91"/>
      <c r="D80" s="91"/>
      <c r="E80" s="91"/>
      <c r="F80" s="91"/>
      <c r="G80" s="91"/>
      <c r="H80" s="91"/>
      <c r="I80" s="91"/>
      <c r="J80" s="91"/>
      <c r="K80" s="91"/>
      <c r="L80" s="91"/>
      <c r="M80" s="91"/>
      <c r="N80" s="130"/>
    </row>
    <row r="81" spans="2:14">
      <c r="B81" s="141"/>
      <c r="C81" s="91"/>
      <c r="D81" s="91"/>
      <c r="E81" s="91"/>
      <c r="F81" s="91"/>
      <c r="G81" s="128" t="s">
        <v>272</v>
      </c>
      <c r="H81" s="128"/>
      <c r="I81" s="128"/>
      <c r="J81" s="128"/>
      <c r="K81" s="91"/>
      <c r="L81" s="91"/>
      <c r="M81" s="91"/>
      <c r="N81" s="130"/>
    </row>
    <row r="82" spans="2:14">
      <c r="B82" s="192"/>
      <c r="C82" s="193"/>
      <c r="D82" s="193"/>
      <c r="E82" s="193"/>
      <c r="F82" s="193"/>
      <c r="G82" s="128" t="s">
        <v>273</v>
      </c>
      <c r="H82" s="193"/>
      <c r="I82" s="193"/>
      <c r="J82" s="193"/>
      <c r="K82" s="193"/>
      <c r="L82" s="193"/>
      <c r="M82" s="193"/>
      <c r="N82" s="194"/>
    </row>
    <row r="83" spans="2:14">
      <c r="B83" s="192"/>
      <c r="C83" s="193"/>
      <c r="D83" s="193"/>
      <c r="E83" s="193"/>
      <c r="F83" s="193"/>
      <c r="G83" s="128" t="s">
        <v>274</v>
      </c>
      <c r="J83" s="193"/>
      <c r="K83" s="193"/>
      <c r="L83" s="193"/>
      <c r="M83" s="193"/>
      <c r="N83" s="194"/>
    </row>
    <row r="84" spans="2:14">
      <c r="B84" s="369"/>
      <c r="C84" s="337"/>
      <c r="D84" s="337"/>
      <c r="E84" s="337"/>
      <c r="F84" s="337"/>
      <c r="G84" s="128" t="s">
        <v>275</v>
      </c>
      <c r="H84" s="337"/>
      <c r="I84" s="337"/>
      <c r="J84" s="337"/>
      <c r="K84" s="337"/>
      <c r="L84" s="337"/>
      <c r="M84" s="337"/>
      <c r="N84" s="136"/>
    </row>
    <row r="85" spans="2:14">
      <c r="B85" s="141"/>
      <c r="C85" s="91"/>
      <c r="D85" s="91"/>
      <c r="E85" s="91"/>
      <c r="F85" s="91"/>
      <c r="G85" s="91" t="s">
        <v>276</v>
      </c>
      <c r="H85" s="91"/>
      <c r="I85" s="91"/>
      <c r="J85" s="91"/>
      <c r="K85" s="91"/>
      <c r="L85" s="91"/>
      <c r="M85" s="91"/>
      <c r="N85" s="130"/>
    </row>
    <row r="86" spans="2:14">
      <c r="B86" s="195" t="s">
        <v>277</v>
      </c>
      <c r="C86" s="196"/>
      <c r="D86" s="196"/>
      <c r="E86" s="196"/>
      <c r="F86" s="196"/>
      <c r="G86" s="196"/>
      <c r="H86" s="196"/>
      <c r="I86" s="196"/>
      <c r="J86" s="196"/>
      <c r="K86" s="196"/>
      <c r="L86" s="196"/>
      <c r="M86" s="196"/>
      <c r="N86" s="197"/>
    </row>
    <row r="87" spans="2:14">
      <c r="B87" s="592"/>
      <c r="C87" s="593"/>
      <c r="D87" s="593"/>
      <c r="E87" s="593"/>
      <c r="F87" s="593"/>
      <c r="G87" s="593"/>
      <c r="H87" s="593"/>
      <c r="I87" s="593"/>
      <c r="J87" s="593"/>
      <c r="K87" s="593"/>
      <c r="L87" s="593"/>
      <c r="M87" s="593"/>
      <c r="N87" s="594"/>
    </row>
    <row r="88" spans="2:14">
      <c r="B88" s="592"/>
      <c r="C88" s="593"/>
      <c r="D88" s="593"/>
      <c r="E88" s="593"/>
      <c r="F88" s="593"/>
      <c r="G88" s="593"/>
      <c r="H88" s="593"/>
      <c r="I88" s="593"/>
      <c r="J88" s="593"/>
      <c r="K88" s="593"/>
      <c r="L88" s="593"/>
      <c r="M88" s="593"/>
      <c r="N88" s="594"/>
    </row>
    <row r="89" spans="2:14">
      <c r="B89" s="369"/>
      <c r="C89" s="337"/>
      <c r="D89" s="337"/>
      <c r="E89" s="337"/>
      <c r="F89" s="337"/>
      <c r="G89" s="337"/>
      <c r="H89" s="337"/>
      <c r="I89" s="337"/>
      <c r="J89" s="337"/>
      <c r="K89" s="337"/>
      <c r="L89" s="337"/>
      <c r="M89" s="337"/>
      <c r="N89" s="136"/>
    </row>
    <row r="90" spans="2:14">
      <c r="B90" s="198" t="s">
        <v>278</v>
      </c>
      <c r="C90" s="337"/>
      <c r="D90" s="337"/>
      <c r="E90" s="337"/>
      <c r="F90" s="337"/>
      <c r="G90" s="337"/>
      <c r="H90" s="337"/>
      <c r="I90" s="337"/>
      <c r="J90" s="337"/>
      <c r="K90" s="337"/>
      <c r="L90" s="337"/>
      <c r="M90" s="337"/>
      <c r="N90" s="136"/>
    </row>
    <row r="91" spans="2:14" ht="12.75" customHeight="1">
      <c r="B91" s="573" t="s">
        <v>279</v>
      </c>
      <c r="C91" s="574"/>
      <c r="D91" s="574"/>
      <c r="E91" s="574"/>
      <c r="F91" s="574"/>
      <c r="G91" s="574"/>
      <c r="H91" s="574"/>
      <c r="I91" s="574"/>
      <c r="J91" s="574"/>
      <c r="K91" s="574"/>
      <c r="L91" s="574"/>
      <c r="M91" s="574"/>
      <c r="N91" s="575"/>
    </row>
    <row r="92" spans="2:14">
      <c r="B92" s="573"/>
      <c r="C92" s="574"/>
      <c r="D92" s="574"/>
      <c r="E92" s="574"/>
      <c r="F92" s="574"/>
      <c r="G92" s="574"/>
      <c r="H92" s="574"/>
      <c r="I92" s="574"/>
      <c r="J92" s="574"/>
      <c r="K92" s="574"/>
      <c r="L92" s="574"/>
      <c r="M92" s="574"/>
      <c r="N92" s="575"/>
    </row>
    <row r="93" spans="2:14">
      <c r="B93" s="573" t="s">
        <v>280</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369"/>
      <c r="C95" s="337"/>
      <c r="D95" s="337"/>
      <c r="E95" s="337"/>
      <c r="F95" s="337"/>
      <c r="G95" s="337"/>
      <c r="H95" s="337"/>
      <c r="I95" s="337"/>
      <c r="J95" s="337"/>
      <c r="K95" s="337"/>
      <c r="L95" s="337"/>
      <c r="M95" s="337"/>
      <c r="N95" s="136"/>
    </row>
    <row r="96" spans="2:14">
      <c r="B96" s="141"/>
      <c r="C96" s="91"/>
      <c r="D96" s="91"/>
      <c r="E96" s="91"/>
      <c r="F96" s="91"/>
      <c r="G96" s="128" t="s">
        <v>272</v>
      </c>
      <c r="H96" s="91"/>
      <c r="I96" s="91"/>
      <c r="J96" s="91"/>
      <c r="K96" s="91"/>
      <c r="L96" s="91"/>
      <c r="M96" s="91"/>
      <c r="N96" s="130"/>
    </row>
    <row r="97" spans="2:14">
      <c r="B97" s="141"/>
      <c r="C97" s="91"/>
      <c r="D97" s="91"/>
      <c r="E97" s="91"/>
      <c r="F97" s="91"/>
      <c r="G97" s="91" t="s">
        <v>273</v>
      </c>
      <c r="H97" s="158"/>
      <c r="I97" s="158"/>
      <c r="J97" s="158"/>
      <c r="K97" s="91"/>
      <c r="L97" s="91"/>
      <c r="M97" s="91"/>
      <c r="N97" s="130"/>
    </row>
    <row r="98" spans="2:14">
      <c r="B98" s="141"/>
      <c r="C98" s="91"/>
      <c r="D98" s="91"/>
      <c r="E98" s="91"/>
      <c r="F98" s="91"/>
      <c r="G98" s="91" t="s">
        <v>281</v>
      </c>
      <c r="H98" s="92"/>
      <c r="I98" s="92"/>
      <c r="J98" s="92"/>
      <c r="M98" s="91"/>
      <c r="N98" s="130"/>
    </row>
    <row r="99" spans="2:14">
      <c r="B99" s="199"/>
      <c r="C99" s="337"/>
      <c r="D99" s="337"/>
      <c r="E99" s="337"/>
      <c r="F99" s="337"/>
      <c r="G99" s="91" t="s">
        <v>275</v>
      </c>
      <c r="K99" s="337"/>
      <c r="L99" s="337"/>
      <c r="M99" s="337"/>
      <c r="N99" s="136"/>
    </row>
    <row r="100" spans="2:14" ht="17.25" customHeight="1">
      <c r="B100" s="200" t="s">
        <v>282</v>
      </c>
      <c r="C100" s="201"/>
      <c r="D100" s="201"/>
      <c r="E100" s="91"/>
      <c r="F100" s="91"/>
      <c r="G100" s="91"/>
      <c r="H100" s="91"/>
      <c r="I100" s="91"/>
      <c r="J100" s="576"/>
      <c r="K100" s="576"/>
      <c r="L100" s="576"/>
      <c r="M100" s="576"/>
      <c r="N100" s="577"/>
    </row>
    <row r="101" spans="2:14" ht="18.75" customHeight="1" thickBot="1">
      <c r="B101" s="580" t="s">
        <v>283</v>
      </c>
      <c r="C101" s="581"/>
      <c r="D101" s="581"/>
      <c r="E101" s="167"/>
      <c r="F101" s="167"/>
      <c r="G101" s="167"/>
      <c r="H101" s="167"/>
      <c r="I101" s="167"/>
      <c r="J101" s="578"/>
      <c r="K101" s="578"/>
      <c r="L101" s="578"/>
      <c r="M101" s="578"/>
      <c r="N101" s="579"/>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2431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243137" r:id="rId3"/>
      </mc:Fallback>
    </mc:AlternateContent>
  </oleObjects>
  <mc:AlternateContent xmlns:mc="http://schemas.openxmlformats.org/markup-compatibility/2006">
    <mc:Choice Requires="x14">
      <controls>
        <mc:AlternateContent xmlns:mc="http://schemas.openxmlformats.org/markup-compatibility/2006">
          <mc:Choice Requires="x14">
            <control shapeId="1243138"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243139"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105"/>
  <sheetViews>
    <sheetView showGridLines="0" topLeftCell="A10" zoomScale="55" zoomScaleNormal="55" workbookViewId="0">
      <selection activeCell="A25" sqref="A1:XFD1048576"/>
    </sheetView>
  </sheetViews>
  <sheetFormatPr baseColWidth="10" defaultColWidth="11.44140625" defaultRowHeight="13.8"/>
  <cols>
    <col min="1" max="1" width="3.109375" style="90" customWidth="1"/>
    <col min="2"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s">
        <v>62</v>
      </c>
      <c r="C34" s="703" t="s">
        <v>64</v>
      </c>
      <c r="D34" s="704"/>
      <c r="E34" s="704"/>
      <c r="F34" s="704"/>
      <c r="G34" s="704"/>
      <c r="H34" s="704"/>
      <c r="I34" s="704"/>
      <c r="J34" s="704"/>
      <c r="K34" s="705"/>
      <c r="L34" s="703" t="s">
        <v>47</v>
      </c>
      <c r="M34" s="705"/>
      <c r="N34" s="215">
        <v>2000</v>
      </c>
    </row>
    <row r="35" spans="2:14">
      <c r="B35" s="609" t="s">
        <v>244</v>
      </c>
      <c r="C35" s="610"/>
      <c r="D35" s="610"/>
      <c r="E35" s="610"/>
      <c r="F35" s="610"/>
      <c r="G35" s="610"/>
      <c r="H35" s="610"/>
      <c r="I35" s="610"/>
      <c r="J35" s="610"/>
      <c r="K35" s="610"/>
      <c r="L35" s="610"/>
      <c r="M35" s="610"/>
      <c r="N35" s="611"/>
    </row>
    <row r="36" spans="2:14">
      <c r="B36" s="612" t="s">
        <v>244</v>
      </c>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303</v>
      </c>
      <c r="C39" s="596"/>
      <c r="D39" s="596"/>
      <c r="E39" s="596"/>
      <c r="F39" s="618"/>
      <c r="G39" s="641"/>
      <c r="H39" s="618"/>
      <c r="I39" s="641"/>
      <c r="J39" s="618"/>
      <c r="K39" s="147"/>
      <c r="L39" s="603"/>
      <c r="M39" s="604"/>
      <c r="N39" s="148">
        <v>37.616666666666667</v>
      </c>
    </row>
    <row r="40" spans="2:14">
      <c r="B40" s="595"/>
      <c r="C40" s="596"/>
      <c r="D40" s="596"/>
      <c r="E40" s="596"/>
      <c r="F40" s="618"/>
      <c r="G40" s="641"/>
      <c r="H40" s="618"/>
      <c r="I40" s="641"/>
      <c r="J40" s="618"/>
      <c r="K40" s="147"/>
      <c r="L40" s="603"/>
      <c r="M40" s="604"/>
      <c r="N40" s="148"/>
    </row>
    <row r="41" spans="2:14">
      <c r="B41" s="149"/>
      <c r="C41" s="150"/>
      <c r="D41" s="150"/>
      <c r="E41" s="150"/>
      <c r="F41" s="151"/>
      <c r="G41" s="152"/>
      <c r="H41" s="151"/>
      <c r="I41" s="152"/>
      <c r="J41" s="151"/>
      <c r="K41" s="147"/>
      <c r="L41" s="213"/>
      <c r="M41" s="214"/>
      <c r="N41" s="148"/>
    </row>
    <row r="42" spans="2:14" ht="14.4" thickBot="1">
      <c r="B42" s="605"/>
      <c r="C42" s="606"/>
      <c r="D42" s="606"/>
      <c r="E42" s="606"/>
      <c r="F42" s="621"/>
      <c r="G42" s="631"/>
      <c r="H42" s="621"/>
      <c r="I42" s="631"/>
      <c r="J42" s="621"/>
      <c r="K42" s="147"/>
      <c r="L42" s="632"/>
      <c r="M42" s="633"/>
      <c r="N42" s="148"/>
    </row>
    <row r="43" spans="2:14" ht="14.4" thickBot="1">
      <c r="B43" s="586"/>
      <c r="C43" s="587"/>
      <c r="D43" s="587"/>
      <c r="E43" s="587"/>
      <c r="F43" s="587"/>
      <c r="G43" s="587"/>
      <c r="H43" s="587"/>
      <c r="I43" s="587"/>
      <c r="J43" s="587"/>
      <c r="K43" s="587"/>
      <c r="L43" s="587"/>
      <c r="M43" s="588"/>
      <c r="N43" s="154">
        <v>37.616666666666667</v>
      </c>
    </row>
    <row r="44" spans="2:14">
      <c r="B44" s="609" t="s">
        <v>252</v>
      </c>
      <c r="C44" s="610"/>
      <c r="D44" s="610"/>
      <c r="E44" s="610"/>
      <c r="F44" s="610"/>
      <c r="G44" s="610"/>
      <c r="H44" s="610"/>
      <c r="I44" s="610"/>
      <c r="J44" s="610"/>
      <c r="K44" s="610"/>
      <c r="L44" s="610"/>
      <c r="M44" s="610"/>
      <c r="N44" s="611"/>
    </row>
    <row r="45" spans="2:14">
      <c r="B45" s="612" t="s">
        <v>252</v>
      </c>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314</v>
      </c>
      <c r="C48" s="596"/>
      <c r="D48" s="596"/>
      <c r="E48" s="596"/>
      <c r="F48" s="596"/>
      <c r="G48" s="596"/>
      <c r="H48" s="596"/>
      <c r="I48" s="618"/>
      <c r="J48" s="210" t="s">
        <v>217</v>
      </c>
      <c r="K48" s="211">
        <v>1.1000000000000001</v>
      </c>
      <c r="L48" s="619">
        <v>4500</v>
      </c>
      <c r="M48" s="620"/>
      <c r="N48" s="148">
        <v>4950</v>
      </c>
    </row>
    <row r="49" spans="2:14">
      <c r="B49" s="595"/>
      <c r="C49" s="596"/>
      <c r="D49" s="596"/>
      <c r="E49" s="596"/>
      <c r="F49" s="596"/>
      <c r="G49" s="596"/>
      <c r="H49" s="596"/>
      <c r="I49" s="618"/>
      <c r="J49" s="210"/>
      <c r="K49" s="211"/>
      <c r="L49" s="619"/>
      <c r="M49" s="620"/>
      <c r="N49" s="148"/>
    </row>
    <row r="50" spans="2:14">
      <c r="B50" s="595"/>
      <c r="C50" s="596"/>
      <c r="D50" s="596"/>
      <c r="E50" s="596"/>
      <c r="F50" s="596"/>
      <c r="G50" s="596"/>
      <c r="H50" s="596"/>
      <c r="I50" s="618"/>
      <c r="J50" s="210"/>
      <c r="K50" s="211"/>
      <c r="L50" s="619"/>
      <c r="M50" s="620"/>
      <c r="N50" s="148"/>
    </row>
    <row r="51" spans="2:14">
      <c r="B51" s="595"/>
      <c r="C51" s="596"/>
      <c r="D51" s="596"/>
      <c r="E51" s="596"/>
      <c r="F51" s="596"/>
      <c r="G51" s="596"/>
      <c r="H51" s="596"/>
      <c r="I51" s="618"/>
      <c r="J51" s="210"/>
      <c r="K51" s="211"/>
      <c r="L51" s="619"/>
      <c r="M51" s="620"/>
      <c r="N51" s="148"/>
    </row>
    <row r="52" spans="2:14" ht="14.4" thickBot="1">
      <c r="B52" s="595"/>
      <c r="C52" s="596"/>
      <c r="D52" s="596"/>
      <c r="E52" s="596"/>
      <c r="F52" s="596"/>
      <c r="G52" s="596"/>
      <c r="H52" s="596"/>
      <c r="I52" s="618"/>
      <c r="J52" s="156"/>
      <c r="K52" s="157"/>
      <c r="L52" s="619"/>
      <c r="M52" s="620"/>
      <c r="N52" s="148"/>
    </row>
    <row r="53" spans="2:14" ht="14.4" thickBot="1">
      <c r="B53" s="586" t="s">
        <v>254</v>
      </c>
      <c r="C53" s="587"/>
      <c r="D53" s="587"/>
      <c r="E53" s="587"/>
      <c r="F53" s="587"/>
      <c r="G53" s="587"/>
      <c r="H53" s="587"/>
      <c r="I53" s="587"/>
      <c r="J53" s="587"/>
      <c r="K53" s="587"/>
      <c r="L53" s="587"/>
      <c r="M53" s="588"/>
      <c r="N53" s="161">
        <v>4950</v>
      </c>
    </row>
    <row r="54" spans="2:14">
      <c r="B54" s="609" t="s">
        <v>255</v>
      </c>
      <c r="C54" s="610"/>
      <c r="D54" s="610"/>
      <c r="E54" s="610"/>
      <c r="F54" s="610"/>
      <c r="G54" s="610"/>
      <c r="H54" s="610"/>
      <c r="I54" s="610"/>
      <c r="J54" s="610"/>
      <c r="K54" s="610"/>
      <c r="L54" s="610"/>
      <c r="M54" s="610"/>
      <c r="N54" s="611"/>
    </row>
    <row r="55" spans="2:14">
      <c r="B55" s="612" t="s">
        <v>255</v>
      </c>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c r="C58" s="596"/>
      <c r="D58" s="596"/>
      <c r="E58" s="596"/>
      <c r="F58" s="596"/>
      <c r="G58" s="596"/>
      <c r="H58" s="596"/>
      <c r="I58" s="164"/>
      <c r="J58" s="165"/>
      <c r="K58" s="164"/>
      <c r="L58" s="603"/>
      <c r="M58" s="604"/>
      <c r="N58" s="148">
        <v>0</v>
      </c>
    </row>
    <row r="59" spans="2:14" ht="14.4" thickBot="1">
      <c r="B59" s="605"/>
      <c r="C59" s="606"/>
      <c r="D59" s="606"/>
      <c r="E59" s="606"/>
      <c r="F59" s="606"/>
      <c r="G59" s="606"/>
      <c r="H59" s="606"/>
      <c r="I59" s="166"/>
      <c r="J59" s="167"/>
      <c r="K59" s="166"/>
      <c r="L59" s="607"/>
      <c r="M59" s="608"/>
      <c r="N59" s="168"/>
    </row>
    <row r="60" spans="2:14" ht="14.4" thickBot="1">
      <c r="B60" s="586" t="s">
        <v>254</v>
      </c>
      <c r="C60" s="587"/>
      <c r="D60" s="587"/>
      <c r="E60" s="587"/>
      <c r="F60" s="587"/>
      <c r="G60" s="587"/>
      <c r="H60" s="587"/>
      <c r="I60" s="587"/>
      <c r="J60" s="587"/>
      <c r="K60" s="587"/>
      <c r="L60" s="587"/>
      <c r="M60" s="588"/>
      <c r="N60" s="154">
        <v>0</v>
      </c>
    </row>
    <row r="61" spans="2:14">
      <c r="B61" s="609" t="s">
        <v>261</v>
      </c>
      <c r="C61" s="610"/>
      <c r="D61" s="610"/>
      <c r="E61" s="610"/>
      <c r="F61" s="610"/>
      <c r="G61" s="610"/>
      <c r="H61" s="610"/>
      <c r="I61" s="610"/>
      <c r="J61" s="610"/>
      <c r="K61" s="610"/>
      <c r="L61" s="610"/>
      <c r="M61" s="610"/>
      <c r="N61" s="611"/>
    </row>
    <row r="62" spans="2:14">
      <c r="B62" s="612" t="s">
        <v>261</v>
      </c>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t="s">
        <v>301</v>
      </c>
      <c r="C65" s="173"/>
      <c r="D65" s="173"/>
      <c r="E65" s="173"/>
      <c r="F65" s="173"/>
      <c r="G65" s="173"/>
      <c r="H65" s="173"/>
      <c r="I65" s="174">
        <v>64000</v>
      </c>
      <c r="J65" s="175">
        <v>1.85</v>
      </c>
      <c r="K65" s="176">
        <v>118400</v>
      </c>
      <c r="L65" s="601">
        <v>300</v>
      </c>
      <c r="M65" s="602"/>
      <c r="N65" s="177">
        <v>394.66666666666669</v>
      </c>
    </row>
    <row r="66" spans="2:14">
      <c r="B66" s="172" t="s">
        <v>309</v>
      </c>
      <c r="C66" s="173"/>
      <c r="D66" s="173"/>
      <c r="E66" s="173"/>
      <c r="F66" s="173"/>
      <c r="G66" s="173"/>
      <c r="H66" s="173"/>
      <c r="I66" s="174">
        <v>58000</v>
      </c>
      <c r="J66" s="175">
        <v>1.85</v>
      </c>
      <c r="K66" s="176">
        <v>107300</v>
      </c>
      <c r="L66" s="601">
        <v>300</v>
      </c>
      <c r="M66" s="602"/>
      <c r="N66" s="177">
        <v>357.66666666666669</v>
      </c>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752.33333333333337</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5739.95</v>
      </c>
    </row>
    <row r="72" spans="2:14">
      <c r="B72" s="609" t="s">
        <v>266</v>
      </c>
      <c r="C72" s="610"/>
      <c r="D72" s="610"/>
      <c r="E72" s="610"/>
      <c r="F72" s="610"/>
      <c r="G72" s="610"/>
      <c r="H72" s="610"/>
      <c r="I72" s="610"/>
      <c r="J72" s="610"/>
      <c r="K72" s="610"/>
      <c r="L72" s="610"/>
      <c r="M72" s="610"/>
      <c r="N72" s="611"/>
    </row>
    <row r="73" spans="2:14">
      <c r="B73" s="612" t="s">
        <v>266</v>
      </c>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1147.99</v>
      </c>
      <c r="M76" s="583"/>
      <c r="N76" s="185"/>
    </row>
    <row r="77" spans="2:14">
      <c r="B77" s="149" t="s">
        <v>270</v>
      </c>
      <c r="C77" s="150"/>
      <c r="D77" s="150"/>
      <c r="E77" s="150"/>
      <c r="F77" s="150"/>
      <c r="G77" s="150"/>
      <c r="H77" s="150"/>
      <c r="I77" s="182"/>
      <c r="J77" s="183"/>
      <c r="K77" s="184">
        <v>0.05</v>
      </c>
      <c r="L77" s="582">
        <v>286.9975</v>
      </c>
      <c r="M77" s="583"/>
      <c r="N77" s="185"/>
    </row>
    <row r="78" spans="2:14" ht="14.4" thickBot="1">
      <c r="B78" s="186" t="s">
        <v>230</v>
      </c>
      <c r="C78" s="187"/>
      <c r="D78" s="187"/>
      <c r="E78" s="187"/>
      <c r="F78" s="187"/>
      <c r="G78" s="187"/>
      <c r="H78" s="187"/>
      <c r="I78" s="188"/>
      <c r="J78" s="189"/>
      <c r="K78" s="184">
        <v>0.05</v>
      </c>
      <c r="L78" s="584">
        <v>286.9975</v>
      </c>
      <c r="M78" s="585"/>
      <c r="N78" s="185"/>
    </row>
    <row r="79" spans="2:14" ht="14.4" thickBot="1">
      <c r="B79" s="586" t="s">
        <v>254</v>
      </c>
      <c r="C79" s="587"/>
      <c r="D79" s="587"/>
      <c r="E79" s="587"/>
      <c r="F79" s="587"/>
      <c r="G79" s="587"/>
      <c r="H79" s="587"/>
      <c r="I79" s="587"/>
      <c r="J79" s="587"/>
      <c r="K79" s="587"/>
      <c r="L79" s="587"/>
      <c r="M79" s="588"/>
      <c r="N79" s="190">
        <v>1721.9849999999999</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7462</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L42:M42"/>
    <mergeCell ref="B43:M43"/>
    <mergeCell ref="B47:I47"/>
    <mergeCell ref="L47:M47"/>
    <mergeCell ref="B48:I48"/>
    <mergeCell ref="L48:M48"/>
    <mergeCell ref="B49:I49"/>
    <mergeCell ref="L49:M49"/>
    <mergeCell ref="B50:I50"/>
    <mergeCell ref="L50:M50"/>
    <mergeCell ref="B51:I51"/>
    <mergeCell ref="L51:M51"/>
    <mergeCell ref="B52:I52"/>
    <mergeCell ref="L52:M52"/>
    <mergeCell ref="B53:M53"/>
    <mergeCell ref="B54:N56"/>
    <mergeCell ref="B57:H57"/>
    <mergeCell ref="L57:M57"/>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71:M71"/>
    <mergeCell ref="B72:N74"/>
    <mergeCell ref="B75:H75"/>
    <mergeCell ref="L75:M75"/>
    <mergeCell ref="B76:H76"/>
    <mergeCell ref="L76:M76"/>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25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2529" r:id="rId3"/>
      </mc:Fallback>
    </mc:AlternateContent>
  </oleObjects>
  <mc:AlternateContent xmlns:mc="http://schemas.openxmlformats.org/markup-compatibility/2006">
    <mc:Choice Requires="x14">
      <controls>
        <mc:AlternateContent xmlns:mc="http://schemas.openxmlformats.org/markup-compatibility/2006">
          <mc:Choice Requires="x14">
            <control shapeId="225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25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1"/>
  <sheetViews>
    <sheetView showGridLines="0" view="pageBreakPreview" topLeftCell="A28" zoomScale="70" zoomScaleNormal="55" zoomScaleSheetLayoutView="70" workbookViewId="0">
      <selection activeCell="A25" sqref="A1:XFD1048576"/>
    </sheetView>
  </sheetViews>
  <sheetFormatPr baseColWidth="10" defaultColWidth="11.44140625" defaultRowHeight="13.8"/>
  <cols>
    <col min="1" max="1" width="3.109375" style="90" customWidth="1"/>
    <col min="2" max="2" width="11.5546875" style="90" bestFit="1" customWidth="1"/>
    <col min="3" max="8" width="11.44140625" style="90"/>
    <col min="9" max="12" width="11.5546875" style="90" bestFit="1" customWidth="1"/>
    <col min="13" max="13" width="11.44140625" style="90"/>
    <col min="14" max="14" width="14.66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21" t="s">
        <v>504</v>
      </c>
      <c r="C34" s="703" t="s">
        <v>579</v>
      </c>
      <c r="D34" s="704"/>
      <c r="E34" s="704"/>
      <c r="F34" s="704"/>
      <c r="G34" s="704"/>
      <c r="H34" s="704"/>
      <c r="I34" s="704"/>
      <c r="J34" s="704"/>
      <c r="K34" s="705"/>
      <c r="L34" s="703" t="s">
        <v>46</v>
      </c>
      <c r="M34" s="705"/>
      <c r="N34" s="216">
        <v>2870</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312</v>
      </c>
      <c r="C39" s="596"/>
      <c r="D39" s="596"/>
      <c r="E39" s="596"/>
      <c r="F39" s="618"/>
      <c r="G39" s="641"/>
      <c r="H39" s="618"/>
      <c r="I39" s="641"/>
      <c r="J39" s="618"/>
      <c r="K39" s="147">
        <v>190000</v>
      </c>
      <c r="L39" s="603">
        <v>40</v>
      </c>
      <c r="M39" s="604"/>
      <c r="N39" s="148">
        <v>4750</v>
      </c>
    </row>
    <row r="40" spans="2:14">
      <c r="B40" s="595" t="s">
        <v>320</v>
      </c>
      <c r="C40" s="596"/>
      <c r="D40" s="596"/>
      <c r="E40" s="596"/>
      <c r="F40" s="618"/>
      <c r="G40" s="641"/>
      <c r="H40" s="618"/>
      <c r="I40" s="641"/>
      <c r="J40" s="618"/>
      <c r="K40" s="147">
        <v>110000</v>
      </c>
      <c r="L40" s="603">
        <v>40</v>
      </c>
      <c r="M40" s="604"/>
      <c r="N40" s="148">
        <v>2750</v>
      </c>
    </row>
    <row r="41" spans="2:14" ht="14.4" thickBot="1">
      <c r="B41" s="595" t="s">
        <v>311</v>
      </c>
      <c r="C41" s="596"/>
      <c r="D41" s="596"/>
      <c r="E41" s="596"/>
      <c r="F41" s="618"/>
      <c r="G41" s="641"/>
      <c r="H41" s="618"/>
      <c r="I41" s="641"/>
      <c r="J41" s="618"/>
      <c r="K41" s="147">
        <v>88000</v>
      </c>
      <c r="L41" s="603">
        <v>40</v>
      </c>
      <c r="M41" s="604"/>
      <c r="N41" s="148">
        <v>2200</v>
      </c>
    </row>
    <row r="42" spans="2:14" ht="14.4" thickBot="1">
      <c r="B42" s="586" t="s">
        <v>254</v>
      </c>
      <c r="C42" s="587"/>
      <c r="D42" s="587"/>
      <c r="E42" s="587"/>
      <c r="F42" s="587"/>
      <c r="G42" s="587"/>
      <c r="H42" s="587"/>
      <c r="I42" s="587"/>
      <c r="J42" s="587"/>
      <c r="K42" s="587"/>
      <c r="L42" s="587"/>
      <c r="M42" s="588"/>
      <c r="N42" s="154">
        <v>9700</v>
      </c>
    </row>
    <row r="43" spans="2:14">
      <c r="B43" s="609" t="s">
        <v>252</v>
      </c>
      <c r="C43" s="610"/>
      <c r="D43" s="610"/>
      <c r="E43" s="610"/>
      <c r="F43" s="610"/>
      <c r="G43" s="610"/>
      <c r="H43" s="610"/>
      <c r="I43" s="610"/>
      <c r="J43" s="610"/>
      <c r="K43" s="610"/>
      <c r="L43" s="610"/>
      <c r="M43" s="610"/>
      <c r="N43" s="611"/>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322</v>
      </c>
      <c r="C47" s="596"/>
      <c r="D47" s="596"/>
      <c r="E47" s="596"/>
      <c r="F47" s="596"/>
      <c r="G47" s="596"/>
      <c r="H47" s="596"/>
      <c r="I47" s="618"/>
      <c r="J47" s="156" t="s">
        <v>212</v>
      </c>
      <c r="K47" s="157">
        <v>1.3</v>
      </c>
      <c r="L47" s="619">
        <v>40000</v>
      </c>
      <c r="M47" s="620"/>
      <c r="N47" s="148">
        <v>52000</v>
      </c>
    </row>
    <row r="48" spans="2:14" ht="14.4" thickBot="1">
      <c r="B48" s="605"/>
      <c r="C48" s="606"/>
      <c r="D48" s="606"/>
      <c r="E48" s="606"/>
      <c r="F48" s="606"/>
      <c r="G48" s="606"/>
      <c r="H48" s="606"/>
      <c r="I48" s="621"/>
      <c r="J48" s="158"/>
      <c r="K48" s="159"/>
      <c r="L48" s="607"/>
      <c r="M48" s="608"/>
      <c r="N48" s="160"/>
    </row>
    <row r="49" spans="2:14" ht="14.4" thickBot="1">
      <c r="B49" s="586" t="s">
        <v>254</v>
      </c>
      <c r="C49" s="587"/>
      <c r="D49" s="587"/>
      <c r="E49" s="587"/>
      <c r="F49" s="587"/>
      <c r="G49" s="587"/>
      <c r="H49" s="587"/>
      <c r="I49" s="587"/>
      <c r="J49" s="587"/>
      <c r="K49" s="587"/>
      <c r="L49" s="587"/>
      <c r="M49" s="588"/>
      <c r="N49" s="161">
        <v>52000</v>
      </c>
    </row>
    <row r="50" spans="2:14">
      <c r="B50" s="609" t="s">
        <v>255</v>
      </c>
      <c r="C50" s="610"/>
      <c r="D50" s="610"/>
      <c r="E50" s="610"/>
      <c r="F50" s="610"/>
      <c r="G50" s="610"/>
      <c r="H50" s="610"/>
      <c r="I50" s="610"/>
      <c r="J50" s="610"/>
      <c r="K50" s="610"/>
      <c r="L50" s="610"/>
      <c r="M50" s="610"/>
      <c r="N50" s="611"/>
    </row>
    <row r="51" spans="2:14">
      <c r="B51" s="612"/>
      <c r="C51" s="613"/>
      <c r="D51" s="613"/>
      <c r="E51" s="613"/>
      <c r="F51" s="613"/>
      <c r="G51" s="613"/>
      <c r="H51" s="613"/>
      <c r="I51" s="613"/>
      <c r="J51" s="613"/>
      <c r="K51" s="613"/>
      <c r="L51" s="613"/>
      <c r="M51" s="613"/>
      <c r="N51" s="614"/>
    </row>
    <row r="52" spans="2:14" ht="14.4" thickBot="1">
      <c r="B52" s="615"/>
      <c r="C52" s="616"/>
      <c r="D52" s="616"/>
      <c r="E52" s="616"/>
      <c r="F52" s="616"/>
      <c r="G52" s="616"/>
      <c r="H52" s="616"/>
      <c r="I52" s="616"/>
      <c r="J52" s="616"/>
      <c r="K52" s="616"/>
      <c r="L52" s="616"/>
      <c r="M52" s="616"/>
      <c r="N52" s="617"/>
    </row>
    <row r="53" spans="2:14">
      <c r="B53" s="597" t="s">
        <v>256</v>
      </c>
      <c r="C53" s="598"/>
      <c r="D53" s="598"/>
      <c r="E53" s="598"/>
      <c r="F53" s="598"/>
      <c r="G53" s="598"/>
      <c r="H53" s="598"/>
      <c r="I53" s="145" t="s">
        <v>257</v>
      </c>
      <c r="J53" s="162" t="s">
        <v>258</v>
      </c>
      <c r="K53" s="163" t="s">
        <v>259</v>
      </c>
      <c r="L53" s="622" t="s">
        <v>199</v>
      </c>
      <c r="M53" s="623"/>
      <c r="N53" s="267" t="s">
        <v>249</v>
      </c>
    </row>
    <row r="54" spans="2:14">
      <c r="B54" s="595"/>
      <c r="C54" s="596"/>
      <c r="D54" s="596"/>
      <c r="E54" s="596"/>
      <c r="F54" s="596"/>
      <c r="G54" s="596"/>
      <c r="H54" s="596"/>
      <c r="I54" s="217"/>
      <c r="J54" s="196"/>
      <c r="K54" s="217"/>
      <c r="L54" s="624"/>
      <c r="M54" s="625"/>
      <c r="N54" s="276"/>
    </row>
    <row r="55" spans="2:14" ht="14.4" thickBot="1">
      <c r="B55" s="605"/>
      <c r="C55" s="606"/>
      <c r="D55" s="606"/>
      <c r="E55" s="606"/>
      <c r="F55" s="606"/>
      <c r="G55" s="606"/>
      <c r="H55" s="606"/>
      <c r="I55" s="166"/>
      <c r="J55" s="167"/>
      <c r="K55" s="166"/>
      <c r="L55" s="607"/>
      <c r="M55" s="608"/>
      <c r="N55" s="219"/>
    </row>
    <row r="56" spans="2:14" ht="14.4" thickBot="1">
      <c r="B56" s="586" t="s">
        <v>254</v>
      </c>
      <c r="C56" s="587"/>
      <c r="D56" s="587"/>
      <c r="E56" s="587"/>
      <c r="F56" s="587"/>
      <c r="G56" s="587"/>
      <c r="H56" s="587"/>
      <c r="I56" s="587"/>
      <c r="J56" s="587"/>
      <c r="K56" s="587"/>
      <c r="L56" s="587"/>
      <c r="M56" s="588"/>
      <c r="N56" s="220">
        <v>0</v>
      </c>
    </row>
    <row r="57" spans="2:14">
      <c r="B57" s="609" t="s">
        <v>261</v>
      </c>
      <c r="C57" s="610"/>
      <c r="D57" s="610"/>
      <c r="E57" s="610"/>
      <c r="F57" s="610"/>
      <c r="G57" s="610"/>
      <c r="H57" s="610"/>
      <c r="I57" s="610"/>
      <c r="J57" s="610"/>
      <c r="K57" s="610"/>
      <c r="L57" s="610"/>
      <c r="M57" s="610"/>
      <c r="N57" s="611"/>
    </row>
    <row r="58" spans="2:14">
      <c r="B58" s="612"/>
      <c r="C58" s="613"/>
      <c r="D58" s="613"/>
      <c r="E58" s="613"/>
      <c r="F58" s="613"/>
      <c r="G58" s="613"/>
      <c r="H58" s="613"/>
      <c r="I58" s="613"/>
      <c r="J58" s="613"/>
      <c r="K58" s="613"/>
      <c r="L58" s="613"/>
      <c r="M58" s="613"/>
      <c r="N58" s="614"/>
    </row>
    <row r="59" spans="2:14" ht="14.4" thickBot="1">
      <c r="B59" s="615"/>
      <c r="C59" s="616"/>
      <c r="D59" s="616"/>
      <c r="E59" s="616"/>
      <c r="F59" s="616"/>
      <c r="G59" s="616"/>
      <c r="H59" s="616"/>
      <c r="I59" s="616"/>
      <c r="J59" s="616"/>
      <c r="K59" s="616"/>
      <c r="L59" s="616"/>
      <c r="M59" s="616"/>
      <c r="N59" s="617"/>
    </row>
    <row r="60" spans="2:14">
      <c r="B60" s="597" t="s">
        <v>262</v>
      </c>
      <c r="C60" s="598"/>
      <c r="D60" s="598"/>
      <c r="E60" s="598"/>
      <c r="F60" s="598"/>
      <c r="G60" s="598"/>
      <c r="H60" s="598"/>
      <c r="I60" s="145" t="s">
        <v>263</v>
      </c>
      <c r="J60" s="162" t="s">
        <v>231</v>
      </c>
      <c r="K60" s="163" t="s">
        <v>264</v>
      </c>
      <c r="L60" s="622" t="s">
        <v>248</v>
      </c>
      <c r="M60" s="623"/>
      <c r="N60" s="146" t="s">
        <v>249</v>
      </c>
    </row>
    <row r="61" spans="2:14">
      <c r="B61" s="172" t="s">
        <v>321</v>
      </c>
      <c r="C61" s="173"/>
      <c r="D61" s="173"/>
      <c r="E61" s="173"/>
      <c r="F61" s="173"/>
      <c r="G61" s="173"/>
      <c r="H61" s="173"/>
      <c r="I61" s="174">
        <v>64000</v>
      </c>
      <c r="J61" s="175">
        <v>1.85</v>
      </c>
      <c r="K61" s="176">
        <v>118400</v>
      </c>
      <c r="L61" s="601">
        <v>320</v>
      </c>
      <c r="M61" s="602"/>
      <c r="N61" s="177">
        <v>370</v>
      </c>
    </row>
    <row r="62" spans="2:14">
      <c r="B62" s="172"/>
      <c r="C62" s="173"/>
      <c r="D62" s="173"/>
      <c r="E62" s="173"/>
      <c r="F62" s="173"/>
      <c r="G62" s="173"/>
      <c r="H62" s="173"/>
      <c r="I62" s="174"/>
      <c r="J62" s="175"/>
      <c r="K62" s="176"/>
      <c r="L62" s="601"/>
      <c r="M62" s="602"/>
      <c r="N62" s="177"/>
    </row>
    <row r="63" spans="2:14">
      <c r="B63" s="172"/>
      <c r="C63" s="173"/>
      <c r="D63" s="173"/>
      <c r="E63" s="173"/>
      <c r="F63" s="173"/>
      <c r="G63" s="173"/>
      <c r="H63" s="173"/>
      <c r="I63" s="174"/>
      <c r="J63" s="175"/>
      <c r="K63" s="176"/>
      <c r="L63" s="603"/>
      <c r="M63" s="604"/>
      <c r="N63" s="177"/>
    </row>
    <row r="64" spans="2:14" ht="14.4" thickBot="1">
      <c r="B64" s="605"/>
      <c r="C64" s="606"/>
      <c r="D64" s="606"/>
      <c r="E64" s="606"/>
      <c r="F64" s="606"/>
      <c r="G64" s="606"/>
      <c r="H64" s="606"/>
      <c r="I64" s="166"/>
      <c r="J64" s="167"/>
      <c r="K64" s="166"/>
      <c r="L64" s="607"/>
      <c r="M64" s="608"/>
      <c r="N64" s="178"/>
    </row>
    <row r="65" spans="2:14" ht="14.4" thickBot="1">
      <c r="B65" s="586" t="s">
        <v>254</v>
      </c>
      <c r="C65" s="587"/>
      <c r="D65" s="587"/>
      <c r="E65" s="587"/>
      <c r="F65" s="587"/>
      <c r="G65" s="587"/>
      <c r="H65" s="587"/>
      <c r="I65" s="587"/>
      <c r="J65" s="587"/>
      <c r="K65" s="587"/>
      <c r="L65" s="587"/>
      <c r="M65" s="588"/>
      <c r="N65" s="179">
        <v>370</v>
      </c>
    </row>
    <row r="66" spans="2:14" ht="14.4" thickBot="1">
      <c r="B66" s="141"/>
      <c r="C66" s="91"/>
      <c r="D66" s="91"/>
      <c r="E66" s="91"/>
      <c r="F66" s="91"/>
      <c r="G66" s="91"/>
      <c r="H66" s="91"/>
      <c r="I66" s="91"/>
      <c r="J66" s="91"/>
      <c r="K66" s="91"/>
      <c r="L66" s="91"/>
      <c r="M66" s="91"/>
      <c r="N66" s="130"/>
    </row>
    <row r="67" spans="2:14" ht="14.4" thickBot="1">
      <c r="B67" s="589" t="s">
        <v>265</v>
      </c>
      <c r="C67" s="590"/>
      <c r="D67" s="590"/>
      <c r="E67" s="590"/>
      <c r="F67" s="590"/>
      <c r="G67" s="590"/>
      <c r="H67" s="590"/>
      <c r="I67" s="590"/>
      <c r="J67" s="590"/>
      <c r="K67" s="590"/>
      <c r="L67" s="590"/>
      <c r="M67" s="591"/>
      <c r="N67" s="180">
        <v>62070</v>
      </c>
    </row>
    <row r="68" spans="2:14">
      <c r="B68" s="609" t="s">
        <v>266</v>
      </c>
      <c r="C68" s="610"/>
      <c r="D68" s="610"/>
      <c r="E68" s="610"/>
      <c r="F68" s="610"/>
      <c r="G68" s="610"/>
      <c r="H68" s="610"/>
      <c r="I68" s="610"/>
      <c r="J68" s="610"/>
      <c r="K68" s="610"/>
      <c r="L68" s="610"/>
      <c r="M68" s="610"/>
      <c r="N68" s="611"/>
    </row>
    <row r="69" spans="2:14">
      <c r="B69" s="612"/>
      <c r="C69" s="613"/>
      <c r="D69" s="613"/>
      <c r="E69" s="613"/>
      <c r="F69" s="613"/>
      <c r="G69" s="613"/>
      <c r="H69" s="613"/>
      <c r="I69" s="613"/>
      <c r="J69" s="613"/>
      <c r="K69" s="613"/>
      <c r="L69" s="613"/>
      <c r="M69" s="613"/>
      <c r="N69" s="614"/>
    </row>
    <row r="70" spans="2:14" ht="14.4" thickBot="1">
      <c r="B70" s="615"/>
      <c r="C70" s="616"/>
      <c r="D70" s="616"/>
      <c r="E70" s="616"/>
      <c r="F70" s="616"/>
      <c r="G70" s="616"/>
      <c r="H70" s="616"/>
      <c r="I70" s="616"/>
      <c r="J70" s="616"/>
      <c r="K70" s="616"/>
      <c r="L70" s="616"/>
      <c r="M70" s="616"/>
      <c r="N70" s="617"/>
    </row>
    <row r="71" spans="2:14">
      <c r="B71" s="597" t="s">
        <v>267</v>
      </c>
      <c r="C71" s="598"/>
      <c r="D71" s="598"/>
      <c r="E71" s="598"/>
      <c r="F71" s="598"/>
      <c r="G71" s="598"/>
      <c r="H71" s="598"/>
      <c r="I71" s="162"/>
      <c r="J71" s="181"/>
      <c r="K71" s="170" t="s">
        <v>268</v>
      </c>
      <c r="L71" s="599" t="s">
        <v>269</v>
      </c>
      <c r="M71" s="600"/>
      <c r="N71" s="171"/>
    </row>
    <row r="72" spans="2:14">
      <c r="B72" s="595" t="s">
        <v>193</v>
      </c>
      <c r="C72" s="596"/>
      <c r="D72" s="596"/>
      <c r="E72" s="596"/>
      <c r="F72" s="596"/>
      <c r="G72" s="596"/>
      <c r="H72" s="596"/>
      <c r="I72" s="182"/>
      <c r="J72" s="183"/>
      <c r="K72" s="184">
        <v>0.2</v>
      </c>
      <c r="L72" s="582">
        <v>12414</v>
      </c>
      <c r="M72" s="583"/>
      <c r="N72" s="185"/>
    </row>
    <row r="73" spans="2:14">
      <c r="B73" s="149" t="s">
        <v>270</v>
      </c>
      <c r="C73" s="150"/>
      <c r="D73" s="150"/>
      <c r="E73" s="150"/>
      <c r="F73" s="150"/>
      <c r="G73" s="150"/>
      <c r="H73" s="150"/>
      <c r="I73" s="182"/>
      <c r="J73" s="183"/>
      <c r="K73" s="184">
        <v>0.05</v>
      </c>
      <c r="L73" s="582">
        <v>3103.5</v>
      </c>
      <c r="M73" s="583"/>
      <c r="N73" s="185"/>
    </row>
    <row r="74" spans="2:14" ht="14.4" thickBot="1">
      <c r="B74" s="186" t="s">
        <v>230</v>
      </c>
      <c r="C74" s="187"/>
      <c r="D74" s="187"/>
      <c r="E74" s="187"/>
      <c r="F74" s="187"/>
      <c r="G74" s="187"/>
      <c r="H74" s="187"/>
      <c r="I74" s="188"/>
      <c r="J74" s="189"/>
      <c r="K74" s="184">
        <v>0.05</v>
      </c>
      <c r="L74" s="584">
        <v>3103.5</v>
      </c>
      <c r="M74" s="585"/>
      <c r="N74" s="185"/>
    </row>
    <row r="75" spans="2:14" ht="14.4" thickBot="1">
      <c r="B75" s="586" t="s">
        <v>254</v>
      </c>
      <c r="C75" s="587"/>
      <c r="D75" s="587"/>
      <c r="E75" s="587"/>
      <c r="F75" s="587"/>
      <c r="G75" s="587"/>
      <c r="H75" s="587"/>
      <c r="I75" s="587"/>
      <c r="J75" s="587"/>
      <c r="K75" s="587"/>
      <c r="L75" s="587"/>
      <c r="M75" s="588"/>
      <c r="N75" s="190">
        <v>18621</v>
      </c>
    </row>
    <row r="76" spans="2:14" ht="14.4" thickBot="1">
      <c r="B76" s="141"/>
      <c r="C76" s="91"/>
      <c r="D76" s="91"/>
      <c r="E76" s="91"/>
      <c r="F76" s="91"/>
      <c r="G76" s="91"/>
      <c r="H76" s="91"/>
      <c r="I76" s="91"/>
      <c r="J76" s="91"/>
      <c r="K76" s="91"/>
      <c r="L76" s="91"/>
      <c r="M76" s="91"/>
      <c r="N76" s="130"/>
    </row>
    <row r="77" spans="2:14" ht="14.4" thickBot="1">
      <c r="B77" s="589" t="s">
        <v>271</v>
      </c>
      <c r="C77" s="590"/>
      <c r="D77" s="590"/>
      <c r="E77" s="590"/>
      <c r="F77" s="590"/>
      <c r="G77" s="590"/>
      <c r="H77" s="590"/>
      <c r="I77" s="590"/>
      <c r="J77" s="590"/>
      <c r="K77" s="590"/>
      <c r="L77" s="590"/>
      <c r="M77" s="591"/>
      <c r="N77" s="191">
        <v>80691</v>
      </c>
    </row>
    <row r="78" spans="2:14">
      <c r="B78" s="122"/>
      <c r="C78" s="123"/>
      <c r="D78" s="123"/>
      <c r="E78" s="123"/>
      <c r="F78" s="123"/>
      <c r="G78" s="123"/>
      <c r="H78" s="123"/>
      <c r="I78" s="123"/>
      <c r="J78" s="123"/>
      <c r="K78" s="123"/>
      <c r="L78" s="123"/>
      <c r="M78" s="123"/>
      <c r="N78" s="124"/>
    </row>
    <row r="79" spans="2:14">
      <c r="B79" s="141"/>
      <c r="C79" s="91"/>
      <c r="D79" s="91"/>
      <c r="E79" s="91"/>
      <c r="F79" s="91"/>
      <c r="G79" s="91"/>
      <c r="H79" s="91"/>
      <c r="I79" s="91"/>
      <c r="J79" s="91"/>
      <c r="K79" s="91"/>
      <c r="L79" s="91"/>
      <c r="M79" s="91"/>
      <c r="N79" s="130"/>
    </row>
    <row r="80" spans="2:14">
      <c r="B80" s="141"/>
      <c r="C80" s="91"/>
      <c r="D80" s="91"/>
      <c r="E80" s="91"/>
      <c r="F80" s="91"/>
      <c r="G80" s="91"/>
      <c r="H80" s="91"/>
      <c r="I80" s="91"/>
      <c r="J80" s="91"/>
      <c r="K80" s="91"/>
      <c r="L80" s="91"/>
      <c r="M80" s="91"/>
      <c r="N80" s="130"/>
    </row>
    <row r="81" spans="2:14">
      <c r="B81" s="141"/>
      <c r="C81" s="91"/>
      <c r="D81" s="91"/>
      <c r="E81" s="91"/>
      <c r="F81" s="91"/>
      <c r="G81" s="128" t="s">
        <v>272</v>
      </c>
      <c r="H81" s="128"/>
      <c r="I81" s="128"/>
      <c r="J81" s="128"/>
      <c r="K81" s="91"/>
      <c r="L81" s="91"/>
      <c r="M81" s="91"/>
      <c r="N81" s="130"/>
    </row>
    <row r="82" spans="2:14">
      <c r="B82" s="192"/>
      <c r="C82" s="193"/>
      <c r="D82" s="193"/>
      <c r="E82" s="193"/>
      <c r="F82" s="193"/>
      <c r="G82" s="128" t="s">
        <v>273</v>
      </c>
      <c r="H82" s="193"/>
      <c r="I82" s="193"/>
      <c r="J82" s="193"/>
      <c r="K82" s="193"/>
      <c r="L82" s="193"/>
      <c r="M82" s="193"/>
      <c r="N82" s="194"/>
    </row>
    <row r="83" spans="2:14">
      <c r="B83" s="192"/>
      <c r="C83" s="193"/>
      <c r="D83" s="193"/>
      <c r="E83" s="193"/>
      <c r="F83" s="193"/>
      <c r="G83" s="128" t="s">
        <v>274</v>
      </c>
      <c r="J83" s="193"/>
      <c r="K83" s="193"/>
      <c r="L83" s="193"/>
      <c r="M83" s="193"/>
      <c r="N83" s="194"/>
    </row>
    <row r="84" spans="2:14">
      <c r="B84" s="107"/>
      <c r="C84" s="137"/>
      <c r="D84" s="137"/>
      <c r="E84" s="137"/>
      <c r="F84" s="137"/>
      <c r="G84" s="128" t="s">
        <v>275</v>
      </c>
      <c r="H84" s="137"/>
      <c r="I84" s="137"/>
      <c r="J84" s="137"/>
      <c r="K84" s="137"/>
      <c r="L84" s="137"/>
      <c r="M84" s="137"/>
      <c r="N84" s="136"/>
    </row>
    <row r="85" spans="2:14">
      <c r="B85" s="141"/>
      <c r="C85" s="91"/>
      <c r="D85" s="91"/>
      <c r="E85" s="91"/>
      <c r="F85" s="91"/>
      <c r="G85" s="91" t="s">
        <v>276</v>
      </c>
      <c r="H85" s="91"/>
      <c r="I85" s="91"/>
      <c r="J85" s="91"/>
      <c r="K85" s="91"/>
      <c r="L85" s="91"/>
      <c r="M85" s="91"/>
      <c r="N85" s="130"/>
    </row>
    <row r="86" spans="2:14">
      <c r="B86" s="195" t="s">
        <v>277</v>
      </c>
      <c r="C86" s="196"/>
      <c r="D86" s="196"/>
      <c r="E86" s="196"/>
      <c r="F86" s="196"/>
      <c r="G86" s="196"/>
      <c r="H86" s="196"/>
      <c r="I86" s="196"/>
      <c r="J86" s="196"/>
      <c r="K86" s="196"/>
      <c r="L86" s="196"/>
      <c r="M86" s="196"/>
      <c r="N86" s="197"/>
    </row>
    <row r="87" spans="2:14">
      <c r="B87" s="592"/>
      <c r="C87" s="593"/>
      <c r="D87" s="593"/>
      <c r="E87" s="593"/>
      <c r="F87" s="593"/>
      <c r="G87" s="593"/>
      <c r="H87" s="593"/>
      <c r="I87" s="593"/>
      <c r="J87" s="593"/>
      <c r="K87" s="593"/>
      <c r="L87" s="593"/>
      <c r="M87" s="593"/>
      <c r="N87" s="594"/>
    </row>
    <row r="88" spans="2:14">
      <c r="B88" s="592"/>
      <c r="C88" s="593"/>
      <c r="D88" s="593"/>
      <c r="E88" s="593"/>
      <c r="F88" s="593"/>
      <c r="G88" s="593"/>
      <c r="H88" s="593"/>
      <c r="I88" s="593"/>
      <c r="J88" s="593"/>
      <c r="K88" s="593"/>
      <c r="L88" s="593"/>
      <c r="M88" s="593"/>
      <c r="N88" s="594"/>
    </row>
    <row r="89" spans="2:14">
      <c r="B89" s="107"/>
      <c r="C89" s="137"/>
      <c r="D89" s="137"/>
      <c r="E89" s="137"/>
      <c r="F89" s="137"/>
      <c r="G89" s="137"/>
      <c r="H89" s="137"/>
      <c r="I89" s="137"/>
      <c r="J89" s="137"/>
      <c r="K89" s="137"/>
      <c r="L89" s="137"/>
      <c r="M89" s="137"/>
      <c r="N89" s="136"/>
    </row>
    <row r="90" spans="2:14">
      <c r="B90" s="198" t="s">
        <v>278</v>
      </c>
      <c r="C90" s="137"/>
      <c r="D90" s="137"/>
      <c r="E90" s="137"/>
      <c r="F90" s="137"/>
      <c r="G90" s="137"/>
      <c r="H90" s="137"/>
      <c r="I90" s="137"/>
      <c r="J90" s="137"/>
      <c r="K90" s="137"/>
      <c r="L90" s="137"/>
      <c r="M90" s="137"/>
      <c r="N90" s="136"/>
    </row>
    <row r="91" spans="2:14" ht="12.75" customHeight="1">
      <c r="B91" s="573" t="s">
        <v>279</v>
      </c>
      <c r="C91" s="574"/>
      <c r="D91" s="574"/>
      <c r="E91" s="574"/>
      <c r="F91" s="574"/>
      <c r="G91" s="574"/>
      <c r="H91" s="574"/>
      <c r="I91" s="574"/>
      <c r="J91" s="574"/>
      <c r="K91" s="574"/>
      <c r="L91" s="574"/>
      <c r="M91" s="574"/>
      <c r="N91" s="575"/>
    </row>
    <row r="92" spans="2:14">
      <c r="B92" s="573"/>
      <c r="C92" s="574"/>
      <c r="D92" s="574"/>
      <c r="E92" s="574"/>
      <c r="F92" s="574"/>
      <c r="G92" s="574"/>
      <c r="H92" s="574"/>
      <c r="I92" s="574"/>
      <c r="J92" s="574"/>
      <c r="K92" s="574"/>
      <c r="L92" s="574"/>
      <c r="M92" s="574"/>
      <c r="N92" s="575"/>
    </row>
    <row r="93" spans="2:14">
      <c r="B93" s="573" t="s">
        <v>280</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107"/>
      <c r="C95" s="137"/>
      <c r="D95" s="137"/>
      <c r="E95" s="137"/>
      <c r="F95" s="137"/>
      <c r="G95" s="137"/>
      <c r="H95" s="137"/>
      <c r="I95" s="137"/>
      <c r="J95" s="137"/>
      <c r="K95" s="137"/>
      <c r="L95" s="137"/>
      <c r="M95" s="137"/>
      <c r="N95" s="136"/>
    </row>
    <row r="96" spans="2:14">
      <c r="B96" s="141"/>
      <c r="C96" s="91"/>
      <c r="D96" s="91"/>
      <c r="E96" s="91"/>
      <c r="F96" s="91"/>
      <c r="G96" s="128" t="s">
        <v>272</v>
      </c>
      <c r="H96" s="91"/>
      <c r="I96" s="91"/>
      <c r="J96" s="91"/>
      <c r="K96" s="91"/>
      <c r="L96" s="91"/>
      <c r="M96" s="91"/>
      <c r="N96" s="130"/>
    </row>
    <row r="97" spans="2:14">
      <c r="B97" s="141"/>
      <c r="C97" s="91"/>
      <c r="D97" s="91"/>
      <c r="E97" s="91"/>
      <c r="F97" s="91"/>
      <c r="G97" s="91" t="s">
        <v>273</v>
      </c>
      <c r="H97" s="158"/>
      <c r="I97" s="158"/>
      <c r="J97" s="158"/>
      <c r="K97" s="91"/>
      <c r="L97" s="91"/>
      <c r="M97" s="91"/>
      <c r="N97" s="130"/>
    </row>
    <row r="98" spans="2:14">
      <c r="B98" s="141"/>
      <c r="C98" s="91"/>
      <c r="D98" s="91"/>
      <c r="E98" s="91"/>
      <c r="F98" s="91"/>
      <c r="G98" s="91" t="s">
        <v>281</v>
      </c>
      <c r="H98" s="92"/>
      <c r="I98" s="92"/>
      <c r="J98" s="92"/>
      <c r="M98" s="91"/>
      <c r="N98" s="130"/>
    </row>
    <row r="99" spans="2:14">
      <c r="B99" s="199"/>
      <c r="C99" s="137"/>
      <c r="D99" s="137"/>
      <c r="E99" s="137"/>
      <c r="F99" s="137"/>
      <c r="G99" s="91" t="s">
        <v>275</v>
      </c>
      <c r="K99" s="137"/>
      <c r="L99" s="137"/>
      <c r="M99" s="137"/>
      <c r="N99" s="136"/>
    </row>
    <row r="100" spans="2:14" ht="17.25" customHeight="1">
      <c r="B100" s="200" t="s">
        <v>282</v>
      </c>
      <c r="C100" s="201"/>
      <c r="D100" s="201"/>
      <c r="E100" s="91"/>
      <c r="F100" s="91"/>
      <c r="G100" s="91"/>
      <c r="H100" s="91"/>
      <c r="I100" s="91"/>
      <c r="J100" s="576"/>
      <c r="K100" s="576"/>
      <c r="L100" s="576"/>
      <c r="M100" s="576"/>
      <c r="N100" s="577"/>
    </row>
    <row r="101" spans="2:14" ht="18.75" customHeight="1" thickBot="1">
      <c r="B101" s="580" t="s">
        <v>283</v>
      </c>
      <c r="C101" s="581"/>
      <c r="D101" s="581"/>
      <c r="E101" s="167"/>
      <c r="F101" s="167"/>
      <c r="G101" s="167"/>
      <c r="H101" s="167"/>
      <c r="I101" s="167"/>
      <c r="J101" s="578"/>
      <c r="K101" s="578"/>
      <c r="L101" s="578"/>
      <c r="M101" s="578"/>
      <c r="N101" s="57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1"/>
  <sheetViews>
    <sheetView topLeftCell="A34" workbookViewId="0">
      <selection activeCell="A25" sqref="A1:XFD1048576"/>
    </sheetView>
  </sheetViews>
  <sheetFormatPr baseColWidth="10" defaultColWidth="11.44140625" defaultRowHeight="13.8"/>
  <cols>
    <col min="1" max="1" width="3.109375" style="90" customWidth="1"/>
    <col min="2" max="8" width="11.44140625" style="90"/>
    <col min="9" max="12" width="11.5546875" style="90" bestFit="1" customWidth="1"/>
    <col min="13" max="13" width="11.44140625" style="90"/>
    <col min="14" max="14" width="15.441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422"/>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405"/>
      <c r="C11" s="406"/>
      <c r="D11" s="406"/>
      <c r="E11" s="406"/>
      <c r="F11" s="406"/>
      <c r="G11" s="406"/>
      <c r="H11" s="406"/>
      <c r="I11" s="406"/>
      <c r="J11" s="406"/>
      <c r="K11" s="109"/>
      <c r="L11" s="110" t="s">
        <v>15</v>
      </c>
      <c r="M11" s="110" t="s">
        <v>15</v>
      </c>
      <c r="N11" s="111" t="s">
        <v>15</v>
      </c>
    </row>
    <row r="12" spans="2:14">
      <c r="B12" s="653" t="s">
        <v>239</v>
      </c>
      <c r="C12" s="654"/>
      <c r="D12" s="654"/>
      <c r="E12" s="654"/>
      <c r="F12" s="406"/>
      <c r="G12" s="406"/>
      <c r="H12" s="406" t="s">
        <v>240</v>
      </c>
      <c r="J12" s="406"/>
      <c r="K12" s="109"/>
      <c r="N12" s="112"/>
    </row>
    <row r="13" spans="2:14">
      <c r="B13" s="113" t="s">
        <v>16</v>
      </c>
      <c r="C13" s="114"/>
      <c r="D13" s="642" t="s">
        <v>17</v>
      </c>
      <c r="E13" s="642"/>
      <c r="F13" s="642"/>
      <c r="G13" s="642"/>
      <c r="H13" s="114"/>
      <c r="I13" s="114" t="s">
        <v>18</v>
      </c>
      <c r="J13" s="642" t="s">
        <v>17</v>
      </c>
      <c r="K13" s="642"/>
      <c r="L13" s="642"/>
      <c r="M13" s="642"/>
      <c r="N13" s="408"/>
    </row>
    <row r="14" spans="2:14">
      <c r="B14" s="113"/>
      <c r="C14" s="114"/>
      <c r="D14" s="407"/>
      <c r="E14" s="407"/>
      <c r="F14" s="407"/>
      <c r="G14" s="407"/>
      <c r="H14" s="114"/>
      <c r="I14" s="407"/>
      <c r="J14" s="114"/>
      <c r="K14" s="407"/>
      <c r="L14" s="643"/>
      <c r="M14" s="643"/>
      <c r="N14" s="644"/>
    </row>
    <row r="15" spans="2:14">
      <c r="B15" s="113"/>
      <c r="C15" s="114"/>
      <c r="D15" s="407"/>
      <c r="E15" s="407"/>
      <c r="F15" s="407"/>
      <c r="G15" s="407"/>
      <c r="H15" s="114"/>
      <c r="I15" s="407"/>
      <c r="J15" s="114"/>
      <c r="K15" s="407"/>
      <c r="L15" s="407"/>
      <c r="M15" s="407"/>
      <c r="N15" s="408"/>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424"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409"/>
      <c r="E22" s="409"/>
      <c r="F22" s="409"/>
      <c r="G22" s="409"/>
      <c r="H22" s="409"/>
      <c r="I22" s="409"/>
      <c r="J22" s="409"/>
      <c r="K22" s="409"/>
      <c r="L22" s="409"/>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21" t="s">
        <v>505</v>
      </c>
      <c r="C34" s="703" t="s">
        <v>580</v>
      </c>
      <c r="D34" s="704"/>
      <c r="E34" s="704"/>
      <c r="F34" s="704"/>
      <c r="G34" s="704"/>
      <c r="H34" s="704"/>
      <c r="I34" s="704"/>
      <c r="J34" s="704"/>
      <c r="K34" s="705"/>
      <c r="L34" s="703" t="s">
        <v>46</v>
      </c>
      <c r="M34" s="705"/>
      <c r="N34" s="216">
        <v>91</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325</v>
      </c>
      <c r="C39" s="596"/>
      <c r="D39" s="596"/>
      <c r="E39" s="596"/>
      <c r="F39" s="618"/>
      <c r="G39" s="641"/>
      <c r="H39" s="618"/>
      <c r="I39" s="641"/>
      <c r="J39" s="618"/>
      <c r="K39" s="279">
        <v>75600</v>
      </c>
      <c r="L39" s="603">
        <v>4</v>
      </c>
      <c r="M39" s="604"/>
      <c r="N39" s="280">
        <v>18900</v>
      </c>
    </row>
    <row r="40" spans="2:14">
      <c r="B40" s="595" t="s">
        <v>303</v>
      </c>
      <c r="C40" s="596"/>
      <c r="D40" s="596"/>
      <c r="E40" s="596"/>
      <c r="F40" s="618"/>
      <c r="G40" s="641"/>
      <c r="H40" s="618"/>
      <c r="I40" s="641"/>
      <c r="J40" s="618"/>
      <c r="K40" s="279"/>
      <c r="L40" s="603"/>
      <c r="M40" s="604"/>
      <c r="N40" s="280">
        <v>74</v>
      </c>
    </row>
    <row r="41" spans="2:14" ht="14.4" thickBot="1">
      <c r="B41" s="595"/>
      <c r="C41" s="596"/>
      <c r="D41" s="596"/>
      <c r="E41" s="596"/>
      <c r="F41" s="618"/>
      <c r="G41" s="641"/>
      <c r="H41" s="618"/>
      <c r="I41" s="641"/>
      <c r="J41" s="618"/>
      <c r="K41" s="279"/>
      <c r="L41" s="603"/>
      <c r="M41" s="604"/>
      <c r="N41" s="280"/>
    </row>
    <row r="42" spans="2:14" ht="14.4" thickBot="1">
      <c r="B42" s="586" t="s">
        <v>254</v>
      </c>
      <c r="C42" s="587"/>
      <c r="D42" s="587"/>
      <c r="E42" s="587"/>
      <c r="F42" s="587"/>
      <c r="G42" s="587"/>
      <c r="H42" s="587"/>
      <c r="I42" s="587"/>
      <c r="J42" s="587"/>
      <c r="K42" s="587"/>
      <c r="L42" s="587"/>
      <c r="M42" s="588"/>
      <c r="N42" s="154">
        <v>18974</v>
      </c>
    </row>
    <row r="43" spans="2:14">
      <c r="B43" s="609" t="s">
        <v>252</v>
      </c>
      <c r="C43" s="610"/>
      <c r="D43" s="610"/>
      <c r="E43" s="610"/>
      <c r="F43" s="610"/>
      <c r="G43" s="610"/>
      <c r="H43" s="610"/>
      <c r="I43" s="610"/>
      <c r="J43" s="610"/>
      <c r="K43" s="610"/>
      <c r="L43" s="610"/>
      <c r="M43" s="610"/>
      <c r="N43" s="611"/>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412" t="s">
        <v>198</v>
      </c>
      <c r="K46" s="145" t="s">
        <v>33</v>
      </c>
      <c r="L46" s="622" t="s">
        <v>253</v>
      </c>
      <c r="M46" s="623"/>
      <c r="N46" s="146" t="s">
        <v>249</v>
      </c>
    </row>
    <row r="47" spans="2:14">
      <c r="B47" s="595" t="s">
        <v>322</v>
      </c>
      <c r="C47" s="596"/>
      <c r="D47" s="596"/>
      <c r="E47" s="596"/>
      <c r="F47" s="596"/>
      <c r="G47" s="596"/>
      <c r="H47" s="596"/>
      <c r="I47" s="618"/>
      <c r="J47" s="419" t="s">
        <v>212</v>
      </c>
      <c r="K47" s="157">
        <v>1.3</v>
      </c>
      <c r="L47" s="619">
        <v>40000</v>
      </c>
      <c r="M47" s="620"/>
      <c r="N47" s="280">
        <v>52000</v>
      </c>
    </row>
    <row r="48" spans="2:14" ht="14.4" thickBot="1">
      <c r="B48" s="605" t="s">
        <v>319</v>
      </c>
      <c r="C48" s="606"/>
      <c r="D48" s="606"/>
      <c r="E48" s="606"/>
      <c r="F48" s="606"/>
      <c r="G48" s="606"/>
      <c r="H48" s="606"/>
      <c r="I48" s="621"/>
      <c r="J48" s="423" t="s">
        <v>207</v>
      </c>
      <c r="K48" s="224">
        <v>30</v>
      </c>
      <c r="L48" s="711">
        <v>80</v>
      </c>
      <c r="M48" s="712"/>
      <c r="N48" s="280">
        <v>2400</v>
      </c>
    </row>
    <row r="49" spans="2:14" ht="14.4" thickBot="1">
      <c r="B49" s="586" t="s">
        <v>254</v>
      </c>
      <c r="C49" s="587"/>
      <c r="D49" s="587"/>
      <c r="E49" s="587"/>
      <c r="F49" s="587"/>
      <c r="G49" s="587"/>
      <c r="H49" s="587"/>
      <c r="I49" s="587"/>
      <c r="J49" s="587"/>
      <c r="K49" s="587"/>
      <c r="L49" s="587"/>
      <c r="M49" s="588"/>
      <c r="N49" s="281">
        <v>54400</v>
      </c>
    </row>
    <row r="50" spans="2:14">
      <c r="B50" s="609" t="s">
        <v>255</v>
      </c>
      <c r="C50" s="610"/>
      <c r="D50" s="610"/>
      <c r="E50" s="610"/>
      <c r="F50" s="610"/>
      <c r="G50" s="610"/>
      <c r="H50" s="610"/>
      <c r="I50" s="610"/>
      <c r="J50" s="610"/>
      <c r="K50" s="610"/>
      <c r="L50" s="610"/>
      <c r="M50" s="610"/>
      <c r="N50" s="611"/>
    </row>
    <row r="51" spans="2:14">
      <c r="B51" s="612"/>
      <c r="C51" s="613"/>
      <c r="D51" s="613"/>
      <c r="E51" s="613"/>
      <c r="F51" s="613"/>
      <c r="G51" s="613"/>
      <c r="H51" s="613"/>
      <c r="I51" s="613"/>
      <c r="J51" s="613"/>
      <c r="K51" s="613"/>
      <c r="L51" s="613"/>
      <c r="M51" s="613"/>
      <c r="N51" s="614"/>
    </row>
    <row r="52" spans="2:14" ht="14.4" thickBot="1">
      <c r="B52" s="615"/>
      <c r="C52" s="616"/>
      <c r="D52" s="616"/>
      <c r="E52" s="616"/>
      <c r="F52" s="616"/>
      <c r="G52" s="616"/>
      <c r="H52" s="616"/>
      <c r="I52" s="616"/>
      <c r="J52" s="616"/>
      <c r="K52" s="616"/>
      <c r="L52" s="616"/>
      <c r="M52" s="616"/>
      <c r="N52" s="617"/>
    </row>
    <row r="53" spans="2:14">
      <c r="B53" s="597" t="s">
        <v>256</v>
      </c>
      <c r="C53" s="598"/>
      <c r="D53" s="598"/>
      <c r="E53" s="598"/>
      <c r="F53" s="598"/>
      <c r="G53" s="598"/>
      <c r="H53" s="598"/>
      <c r="I53" s="145" t="s">
        <v>257</v>
      </c>
      <c r="J53" s="417" t="s">
        <v>258</v>
      </c>
      <c r="K53" s="163" t="s">
        <v>259</v>
      </c>
      <c r="L53" s="622" t="s">
        <v>199</v>
      </c>
      <c r="M53" s="623"/>
      <c r="N53" s="146" t="s">
        <v>249</v>
      </c>
    </row>
    <row r="54" spans="2:14">
      <c r="B54" s="595"/>
      <c r="C54" s="596"/>
      <c r="D54" s="596"/>
      <c r="E54" s="596"/>
      <c r="F54" s="596"/>
      <c r="G54" s="596"/>
      <c r="H54" s="596"/>
      <c r="I54" s="217"/>
      <c r="J54" s="196"/>
      <c r="K54" s="217"/>
      <c r="L54" s="624"/>
      <c r="M54" s="625"/>
      <c r="N54" s="218"/>
    </row>
    <row r="55" spans="2:14" ht="14.4" thickBot="1">
      <c r="B55" s="605"/>
      <c r="C55" s="606"/>
      <c r="D55" s="606"/>
      <c r="E55" s="606"/>
      <c r="F55" s="606"/>
      <c r="G55" s="606"/>
      <c r="H55" s="606"/>
      <c r="I55" s="166"/>
      <c r="J55" s="167"/>
      <c r="K55" s="166"/>
      <c r="L55" s="607"/>
      <c r="M55" s="608"/>
      <c r="N55" s="219"/>
    </row>
    <row r="56" spans="2:14" ht="14.4" thickBot="1">
      <c r="B56" s="586" t="s">
        <v>254</v>
      </c>
      <c r="C56" s="587"/>
      <c r="D56" s="587"/>
      <c r="E56" s="587"/>
      <c r="F56" s="587"/>
      <c r="G56" s="587"/>
      <c r="H56" s="587"/>
      <c r="I56" s="587"/>
      <c r="J56" s="587"/>
      <c r="K56" s="587"/>
      <c r="L56" s="587"/>
      <c r="M56" s="588"/>
      <c r="N56" s="220">
        <v>0</v>
      </c>
    </row>
    <row r="57" spans="2:14">
      <c r="B57" s="609" t="s">
        <v>261</v>
      </c>
      <c r="C57" s="610"/>
      <c r="D57" s="610"/>
      <c r="E57" s="610"/>
      <c r="F57" s="610"/>
      <c r="G57" s="610"/>
      <c r="H57" s="610"/>
      <c r="I57" s="610"/>
      <c r="J57" s="610"/>
      <c r="K57" s="610"/>
      <c r="L57" s="610"/>
      <c r="M57" s="610"/>
      <c r="N57" s="611"/>
    </row>
    <row r="58" spans="2:14">
      <c r="B58" s="612"/>
      <c r="C58" s="613"/>
      <c r="D58" s="613"/>
      <c r="E58" s="613"/>
      <c r="F58" s="613"/>
      <c r="G58" s="613"/>
      <c r="H58" s="613"/>
      <c r="I58" s="613"/>
      <c r="J58" s="613"/>
      <c r="K58" s="613"/>
      <c r="L58" s="613"/>
      <c r="M58" s="613"/>
      <c r="N58" s="614"/>
    </row>
    <row r="59" spans="2:14" ht="14.4" thickBot="1">
      <c r="B59" s="615"/>
      <c r="C59" s="616"/>
      <c r="D59" s="616"/>
      <c r="E59" s="616"/>
      <c r="F59" s="616"/>
      <c r="G59" s="616"/>
      <c r="H59" s="616"/>
      <c r="I59" s="616"/>
      <c r="J59" s="616"/>
      <c r="K59" s="616"/>
      <c r="L59" s="616"/>
      <c r="M59" s="616"/>
      <c r="N59" s="617"/>
    </row>
    <row r="60" spans="2:14">
      <c r="B60" s="597" t="s">
        <v>262</v>
      </c>
      <c r="C60" s="598"/>
      <c r="D60" s="598"/>
      <c r="E60" s="598"/>
      <c r="F60" s="598"/>
      <c r="G60" s="598"/>
      <c r="H60" s="598"/>
      <c r="I60" s="145" t="s">
        <v>263</v>
      </c>
      <c r="J60" s="417" t="s">
        <v>231</v>
      </c>
      <c r="K60" s="163" t="s">
        <v>264</v>
      </c>
      <c r="L60" s="622" t="s">
        <v>248</v>
      </c>
      <c r="M60" s="623"/>
      <c r="N60" s="146" t="s">
        <v>249</v>
      </c>
    </row>
    <row r="61" spans="2:14">
      <c r="B61" s="420" t="s">
        <v>321</v>
      </c>
      <c r="C61" s="421"/>
      <c r="D61" s="421"/>
      <c r="E61" s="421"/>
      <c r="F61" s="421"/>
      <c r="G61" s="421"/>
      <c r="H61" s="421"/>
      <c r="I61" s="174">
        <v>64000</v>
      </c>
      <c r="J61" s="175">
        <v>1.85</v>
      </c>
      <c r="K61" s="176">
        <v>118400</v>
      </c>
      <c r="L61" s="601">
        <v>32</v>
      </c>
      <c r="M61" s="602"/>
      <c r="N61" s="282">
        <v>3700</v>
      </c>
    </row>
    <row r="62" spans="2:14">
      <c r="B62" s="420"/>
      <c r="C62" s="421"/>
      <c r="D62" s="421"/>
      <c r="E62" s="421"/>
      <c r="F62" s="421"/>
      <c r="G62" s="421"/>
      <c r="H62" s="421"/>
      <c r="I62" s="174"/>
      <c r="J62" s="175"/>
      <c r="K62" s="176"/>
      <c r="L62" s="601"/>
      <c r="M62" s="602"/>
      <c r="N62" s="282"/>
    </row>
    <row r="63" spans="2:14">
      <c r="B63" s="420"/>
      <c r="C63" s="421"/>
      <c r="D63" s="421"/>
      <c r="E63" s="421"/>
      <c r="F63" s="421"/>
      <c r="G63" s="421"/>
      <c r="H63" s="421"/>
      <c r="I63" s="174"/>
      <c r="J63" s="175"/>
      <c r="K63" s="176"/>
      <c r="L63" s="603"/>
      <c r="M63" s="604"/>
      <c r="N63" s="282"/>
    </row>
    <row r="64" spans="2:14" ht="14.4" thickBot="1">
      <c r="B64" s="605"/>
      <c r="C64" s="606"/>
      <c r="D64" s="606"/>
      <c r="E64" s="606"/>
      <c r="F64" s="606"/>
      <c r="G64" s="606"/>
      <c r="H64" s="606"/>
      <c r="I64" s="166"/>
      <c r="J64" s="167"/>
      <c r="K64" s="166"/>
      <c r="L64" s="607"/>
      <c r="M64" s="608"/>
      <c r="N64" s="283"/>
    </row>
    <row r="65" spans="2:14" ht="14.4" thickBot="1">
      <c r="B65" s="586" t="s">
        <v>254</v>
      </c>
      <c r="C65" s="587"/>
      <c r="D65" s="587"/>
      <c r="E65" s="587"/>
      <c r="F65" s="587"/>
      <c r="G65" s="587"/>
      <c r="H65" s="587"/>
      <c r="I65" s="587"/>
      <c r="J65" s="587"/>
      <c r="K65" s="587"/>
      <c r="L65" s="587"/>
      <c r="M65" s="588"/>
      <c r="N65" s="284">
        <v>3700</v>
      </c>
    </row>
    <row r="66" spans="2:14" ht="14.4" thickBot="1">
      <c r="B66" s="141"/>
      <c r="C66" s="91"/>
      <c r="D66" s="91"/>
      <c r="E66" s="91"/>
      <c r="F66" s="91"/>
      <c r="G66" s="91"/>
      <c r="H66" s="91"/>
      <c r="I66" s="91"/>
      <c r="J66" s="91"/>
      <c r="K66" s="91"/>
      <c r="L66" s="91"/>
      <c r="M66" s="91"/>
      <c r="N66" s="130"/>
    </row>
    <row r="67" spans="2:14" ht="14.4" thickBot="1">
      <c r="B67" s="589" t="s">
        <v>265</v>
      </c>
      <c r="C67" s="590"/>
      <c r="D67" s="590"/>
      <c r="E67" s="590"/>
      <c r="F67" s="590"/>
      <c r="G67" s="590"/>
      <c r="H67" s="590"/>
      <c r="I67" s="590"/>
      <c r="J67" s="590"/>
      <c r="K67" s="590"/>
      <c r="L67" s="590"/>
      <c r="M67" s="591"/>
      <c r="N67" s="180">
        <v>77074</v>
      </c>
    </row>
    <row r="68" spans="2:14">
      <c r="B68" s="609" t="s">
        <v>266</v>
      </c>
      <c r="C68" s="610"/>
      <c r="D68" s="610"/>
      <c r="E68" s="610"/>
      <c r="F68" s="610"/>
      <c r="G68" s="610"/>
      <c r="H68" s="610"/>
      <c r="I68" s="610"/>
      <c r="J68" s="610"/>
      <c r="K68" s="610"/>
      <c r="L68" s="610"/>
      <c r="M68" s="610"/>
      <c r="N68" s="611"/>
    </row>
    <row r="69" spans="2:14">
      <c r="B69" s="612"/>
      <c r="C69" s="613"/>
      <c r="D69" s="613"/>
      <c r="E69" s="613"/>
      <c r="F69" s="613"/>
      <c r="G69" s="613"/>
      <c r="H69" s="613"/>
      <c r="I69" s="613"/>
      <c r="J69" s="613"/>
      <c r="K69" s="613"/>
      <c r="L69" s="613"/>
      <c r="M69" s="613"/>
      <c r="N69" s="614"/>
    </row>
    <row r="70" spans="2:14" ht="14.4" thickBot="1">
      <c r="B70" s="615"/>
      <c r="C70" s="616"/>
      <c r="D70" s="616"/>
      <c r="E70" s="616"/>
      <c r="F70" s="616"/>
      <c r="G70" s="616"/>
      <c r="H70" s="616"/>
      <c r="I70" s="616"/>
      <c r="J70" s="616"/>
      <c r="K70" s="616"/>
      <c r="L70" s="616"/>
      <c r="M70" s="616"/>
      <c r="N70" s="617"/>
    </row>
    <row r="71" spans="2:14">
      <c r="B71" s="597" t="s">
        <v>267</v>
      </c>
      <c r="C71" s="598"/>
      <c r="D71" s="598"/>
      <c r="E71" s="598"/>
      <c r="F71" s="598"/>
      <c r="G71" s="598"/>
      <c r="H71" s="598"/>
      <c r="I71" s="417"/>
      <c r="J71" s="418"/>
      <c r="K71" s="170" t="s">
        <v>268</v>
      </c>
      <c r="L71" s="599" t="s">
        <v>269</v>
      </c>
      <c r="M71" s="600"/>
      <c r="N71" s="171"/>
    </row>
    <row r="72" spans="2:14">
      <c r="B72" s="595" t="s">
        <v>193</v>
      </c>
      <c r="C72" s="596"/>
      <c r="D72" s="596"/>
      <c r="E72" s="596"/>
      <c r="F72" s="596"/>
      <c r="G72" s="596"/>
      <c r="H72" s="596"/>
      <c r="I72" s="182"/>
      <c r="J72" s="183"/>
      <c r="K72" s="285">
        <v>0.2</v>
      </c>
      <c r="L72" s="582">
        <v>15414.800000000001</v>
      </c>
      <c r="M72" s="583"/>
      <c r="N72" s="286"/>
    </row>
    <row r="73" spans="2:14">
      <c r="B73" s="149" t="s">
        <v>270</v>
      </c>
      <c r="C73" s="150"/>
      <c r="D73" s="150"/>
      <c r="E73" s="150"/>
      <c r="F73" s="150"/>
      <c r="G73" s="150"/>
      <c r="H73" s="150"/>
      <c r="I73" s="182"/>
      <c r="J73" s="183"/>
      <c r="K73" s="285">
        <v>0.05</v>
      </c>
      <c r="L73" s="582">
        <v>3853.7000000000003</v>
      </c>
      <c r="M73" s="583"/>
      <c r="N73" s="286"/>
    </row>
    <row r="74" spans="2:14" ht="14.4" thickBot="1">
      <c r="B74" s="410" t="s">
        <v>230</v>
      </c>
      <c r="C74" s="411"/>
      <c r="D74" s="411"/>
      <c r="E74" s="411"/>
      <c r="F74" s="411"/>
      <c r="G74" s="411"/>
      <c r="H74" s="411"/>
      <c r="I74" s="188"/>
      <c r="J74" s="189"/>
      <c r="K74" s="285">
        <v>0.05</v>
      </c>
      <c r="L74" s="584">
        <v>3853.7000000000003</v>
      </c>
      <c r="M74" s="585"/>
      <c r="N74" s="286"/>
    </row>
    <row r="75" spans="2:14" ht="14.4" thickBot="1">
      <c r="B75" s="586" t="s">
        <v>254</v>
      </c>
      <c r="C75" s="587"/>
      <c r="D75" s="587"/>
      <c r="E75" s="587"/>
      <c r="F75" s="587"/>
      <c r="G75" s="587"/>
      <c r="H75" s="587"/>
      <c r="I75" s="587"/>
      <c r="J75" s="587"/>
      <c r="K75" s="587"/>
      <c r="L75" s="587"/>
      <c r="M75" s="588"/>
      <c r="N75" s="190">
        <v>23122.2</v>
      </c>
    </row>
    <row r="76" spans="2:14" ht="14.4" thickBot="1">
      <c r="B76" s="141"/>
      <c r="C76" s="91"/>
      <c r="D76" s="91"/>
      <c r="E76" s="91"/>
      <c r="F76" s="91"/>
      <c r="G76" s="91"/>
      <c r="H76" s="91"/>
      <c r="I76" s="91"/>
      <c r="J76" s="91"/>
      <c r="K76" s="91"/>
      <c r="L76" s="91"/>
      <c r="M76" s="91"/>
      <c r="N76" s="130"/>
    </row>
    <row r="77" spans="2:14" ht="14.4" thickBot="1">
      <c r="B77" s="589" t="s">
        <v>271</v>
      </c>
      <c r="C77" s="590"/>
      <c r="D77" s="590"/>
      <c r="E77" s="590"/>
      <c r="F77" s="590"/>
      <c r="G77" s="590"/>
      <c r="H77" s="590"/>
      <c r="I77" s="590"/>
      <c r="J77" s="590"/>
      <c r="K77" s="590"/>
      <c r="L77" s="590"/>
      <c r="M77" s="591"/>
      <c r="N77" s="191">
        <v>100196</v>
      </c>
    </row>
    <row r="78" spans="2:14">
      <c r="B78" s="122"/>
      <c r="C78" s="123"/>
      <c r="D78" s="123"/>
      <c r="E78" s="123"/>
      <c r="F78" s="123"/>
      <c r="G78" s="123"/>
      <c r="H78" s="123"/>
      <c r="I78" s="123"/>
      <c r="J78" s="123"/>
      <c r="K78" s="123"/>
      <c r="L78" s="123"/>
      <c r="M78" s="123"/>
      <c r="N78" s="124"/>
    </row>
    <row r="79" spans="2:14">
      <c r="B79" s="141"/>
      <c r="C79" s="91"/>
      <c r="D79" s="91"/>
      <c r="E79" s="91"/>
      <c r="F79" s="91"/>
      <c r="G79" s="91"/>
      <c r="H79" s="91"/>
      <c r="I79" s="91"/>
      <c r="J79" s="91"/>
      <c r="K79" s="91"/>
      <c r="L79" s="91"/>
      <c r="M79" s="91"/>
      <c r="N79" s="130"/>
    </row>
    <row r="80" spans="2:14">
      <c r="B80" s="141"/>
      <c r="C80" s="91"/>
      <c r="D80" s="91"/>
      <c r="E80" s="91"/>
      <c r="F80" s="91"/>
      <c r="G80" s="91"/>
      <c r="H80" s="91"/>
      <c r="I80" s="91"/>
      <c r="J80" s="91"/>
      <c r="K80" s="91"/>
      <c r="L80" s="91"/>
      <c r="M80" s="91"/>
      <c r="N80" s="130"/>
    </row>
    <row r="81" spans="2:14">
      <c r="B81" s="141"/>
      <c r="C81" s="91"/>
      <c r="D81" s="91"/>
      <c r="E81" s="91"/>
      <c r="F81" s="91"/>
      <c r="G81" s="128" t="s">
        <v>272</v>
      </c>
      <c r="H81" s="128"/>
      <c r="I81" s="128"/>
      <c r="J81" s="128"/>
      <c r="K81" s="91"/>
      <c r="L81" s="91"/>
      <c r="M81" s="91"/>
      <c r="N81" s="130"/>
    </row>
    <row r="82" spans="2:14">
      <c r="B82" s="192"/>
      <c r="C82" s="193"/>
      <c r="D82" s="193"/>
      <c r="E82" s="193"/>
      <c r="F82" s="193"/>
      <c r="G82" s="128" t="s">
        <v>273</v>
      </c>
      <c r="H82" s="193"/>
      <c r="I82" s="193"/>
      <c r="J82" s="193"/>
      <c r="K82" s="193"/>
      <c r="L82" s="193"/>
      <c r="M82" s="193"/>
      <c r="N82" s="194"/>
    </row>
    <row r="83" spans="2:14">
      <c r="B83" s="192"/>
      <c r="C83" s="193"/>
      <c r="D83" s="193"/>
      <c r="E83" s="193"/>
      <c r="F83" s="193"/>
      <c r="G83" s="128" t="s">
        <v>274</v>
      </c>
      <c r="J83" s="193"/>
      <c r="K83" s="193"/>
      <c r="L83" s="193"/>
      <c r="M83" s="193"/>
      <c r="N83" s="194"/>
    </row>
    <row r="84" spans="2:14">
      <c r="B84" s="405"/>
      <c r="C84" s="337"/>
      <c r="D84" s="337"/>
      <c r="E84" s="337"/>
      <c r="F84" s="337"/>
      <c r="G84" s="128" t="s">
        <v>275</v>
      </c>
      <c r="H84" s="337"/>
      <c r="I84" s="337"/>
      <c r="J84" s="337"/>
      <c r="K84" s="337"/>
      <c r="L84" s="337"/>
      <c r="M84" s="337"/>
      <c r="N84" s="136"/>
    </row>
    <row r="85" spans="2:14">
      <c r="B85" s="141"/>
      <c r="C85" s="91"/>
      <c r="D85" s="91"/>
      <c r="E85" s="91"/>
      <c r="F85" s="91"/>
      <c r="G85" s="91" t="s">
        <v>276</v>
      </c>
      <c r="H85" s="91"/>
      <c r="I85" s="91"/>
      <c r="J85" s="91"/>
      <c r="K85" s="91"/>
      <c r="L85" s="91"/>
      <c r="M85" s="91"/>
      <c r="N85" s="130"/>
    </row>
    <row r="86" spans="2:14">
      <c r="B86" s="195" t="s">
        <v>277</v>
      </c>
      <c r="C86" s="196"/>
      <c r="D86" s="196"/>
      <c r="E86" s="196"/>
      <c r="F86" s="196"/>
      <c r="G86" s="196"/>
      <c r="H86" s="196"/>
      <c r="I86" s="196"/>
      <c r="J86" s="196"/>
      <c r="K86" s="196"/>
      <c r="L86" s="196"/>
      <c r="M86" s="196"/>
      <c r="N86" s="197"/>
    </row>
    <row r="87" spans="2:14">
      <c r="B87" s="592"/>
      <c r="C87" s="593"/>
      <c r="D87" s="593"/>
      <c r="E87" s="593"/>
      <c r="F87" s="593"/>
      <c r="G87" s="593"/>
      <c r="H87" s="593"/>
      <c r="I87" s="593"/>
      <c r="J87" s="593"/>
      <c r="K87" s="593"/>
      <c r="L87" s="593"/>
      <c r="M87" s="593"/>
      <c r="N87" s="594"/>
    </row>
    <row r="88" spans="2:14">
      <c r="B88" s="592"/>
      <c r="C88" s="593"/>
      <c r="D88" s="593"/>
      <c r="E88" s="593"/>
      <c r="F88" s="593"/>
      <c r="G88" s="593"/>
      <c r="H88" s="593"/>
      <c r="I88" s="593"/>
      <c r="J88" s="593"/>
      <c r="K88" s="593"/>
      <c r="L88" s="593"/>
      <c r="M88" s="593"/>
      <c r="N88" s="594"/>
    </row>
    <row r="89" spans="2:14">
      <c r="B89" s="405"/>
      <c r="C89" s="337"/>
      <c r="D89" s="337"/>
      <c r="E89" s="337"/>
      <c r="F89" s="337"/>
      <c r="G89" s="337"/>
      <c r="H89" s="337"/>
      <c r="I89" s="337"/>
      <c r="J89" s="337"/>
      <c r="K89" s="337"/>
      <c r="L89" s="337"/>
      <c r="M89" s="337"/>
      <c r="N89" s="136"/>
    </row>
    <row r="90" spans="2:14">
      <c r="B90" s="198" t="s">
        <v>278</v>
      </c>
      <c r="C90" s="337"/>
      <c r="D90" s="337"/>
      <c r="E90" s="337"/>
      <c r="F90" s="337"/>
      <c r="G90" s="337"/>
      <c r="H90" s="337"/>
      <c r="I90" s="337"/>
      <c r="J90" s="337"/>
      <c r="K90" s="337"/>
      <c r="L90" s="337"/>
      <c r="M90" s="337"/>
      <c r="N90" s="136"/>
    </row>
    <row r="91" spans="2:14" ht="12.75" customHeight="1">
      <c r="B91" s="573" t="s">
        <v>279</v>
      </c>
      <c r="C91" s="574"/>
      <c r="D91" s="574"/>
      <c r="E91" s="574"/>
      <c r="F91" s="574"/>
      <c r="G91" s="574"/>
      <c r="H91" s="574"/>
      <c r="I91" s="574"/>
      <c r="J91" s="574"/>
      <c r="K91" s="574"/>
      <c r="L91" s="574"/>
      <c r="M91" s="574"/>
      <c r="N91" s="575"/>
    </row>
    <row r="92" spans="2:14">
      <c r="B92" s="573"/>
      <c r="C92" s="574"/>
      <c r="D92" s="574"/>
      <c r="E92" s="574"/>
      <c r="F92" s="574"/>
      <c r="G92" s="574"/>
      <c r="H92" s="574"/>
      <c r="I92" s="574"/>
      <c r="J92" s="574"/>
      <c r="K92" s="574"/>
      <c r="L92" s="574"/>
      <c r="M92" s="574"/>
      <c r="N92" s="575"/>
    </row>
    <row r="93" spans="2:14">
      <c r="B93" s="573" t="s">
        <v>280</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405"/>
      <c r="C95" s="337"/>
      <c r="D95" s="337"/>
      <c r="E95" s="337"/>
      <c r="F95" s="337"/>
      <c r="G95" s="337"/>
      <c r="H95" s="337"/>
      <c r="I95" s="337"/>
      <c r="J95" s="337"/>
      <c r="K95" s="337"/>
      <c r="L95" s="337"/>
      <c r="M95" s="337"/>
      <c r="N95" s="136"/>
    </row>
    <row r="96" spans="2:14">
      <c r="B96" s="141"/>
      <c r="C96" s="91"/>
      <c r="D96" s="91"/>
      <c r="E96" s="91"/>
      <c r="F96" s="91"/>
      <c r="G96" s="128" t="s">
        <v>272</v>
      </c>
      <c r="H96" s="91"/>
      <c r="I96" s="91"/>
      <c r="J96" s="91"/>
      <c r="K96" s="91"/>
      <c r="L96" s="91"/>
      <c r="M96" s="91"/>
      <c r="N96" s="130"/>
    </row>
    <row r="97" spans="2:14">
      <c r="B97" s="141"/>
      <c r="C97" s="91"/>
      <c r="D97" s="91"/>
      <c r="E97" s="91"/>
      <c r="F97" s="91"/>
      <c r="G97" s="91" t="s">
        <v>273</v>
      </c>
      <c r="H97" s="158"/>
      <c r="I97" s="158"/>
      <c r="J97" s="158"/>
      <c r="K97" s="91"/>
      <c r="L97" s="91"/>
      <c r="M97" s="91"/>
      <c r="N97" s="130"/>
    </row>
    <row r="98" spans="2:14">
      <c r="B98" s="141"/>
      <c r="C98" s="91"/>
      <c r="D98" s="91"/>
      <c r="E98" s="91"/>
      <c r="F98" s="91"/>
      <c r="G98" s="91" t="s">
        <v>281</v>
      </c>
      <c r="H98" s="92"/>
      <c r="I98" s="92"/>
      <c r="J98" s="92"/>
      <c r="M98" s="91"/>
      <c r="N98" s="130"/>
    </row>
    <row r="99" spans="2:14">
      <c r="B99" s="199"/>
      <c r="C99" s="337"/>
      <c r="D99" s="337"/>
      <c r="E99" s="337"/>
      <c r="F99" s="337"/>
      <c r="G99" s="91" t="s">
        <v>275</v>
      </c>
      <c r="K99" s="337"/>
      <c r="L99" s="337"/>
      <c r="M99" s="337"/>
      <c r="N99" s="136"/>
    </row>
    <row r="100" spans="2:14" ht="17.25" customHeight="1">
      <c r="B100" s="200" t="s">
        <v>282</v>
      </c>
      <c r="C100" s="201"/>
      <c r="D100" s="201"/>
      <c r="E100" s="91"/>
      <c r="F100" s="91"/>
      <c r="G100" s="91"/>
      <c r="H100" s="91"/>
      <c r="I100" s="91"/>
      <c r="J100" s="576"/>
      <c r="K100" s="576"/>
      <c r="L100" s="576"/>
      <c r="M100" s="576"/>
      <c r="N100" s="577"/>
    </row>
    <row r="101" spans="2:14" ht="18.75" customHeight="1" thickBot="1">
      <c r="B101" s="580" t="s">
        <v>283</v>
      </c>
      <c r="C101" s="581"/>
      <c r="D101" s="581"/>
      <c r="E101" s="167"/>
      <c r="F101" s="167"/>
      <c r="G101" s="167"/>
      <c r="H101" s="167"/>
      <c r="I101" s="167"/>
      <c r="J101" s="578"/>
      <c r="K101" s="578"/>
      <c r="L101" s="578"/>
      <c r="M101" s="578"/>
      <c r="N101" s="579"/>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121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2129" r:id="rId3"/>
      </mc:Fallback>
    </mc:AlternateContent>
  </oleObjects>
  <mc:AlternateContent xmlns:mc="http://schemas.openxmlformats.org/markup-compatibility/2006">
    <mc:Choice Requires="x14">
      <controls>
        <mc:AlternateContent xmlns:mc="http://schemas.openxmlformats.org/markup-compatibility/2006">
          <mc:Choice Requires="x14">
            <control shapeId="1712130"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12131"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1"/>
  <sheetViews>
    <sheetView showGridLines="0" topLeftCell="A22" zoomScale="55" zoomScaleNormal="55" workbookViewId="0">
      <selection activeCell="A25" sqref="A1:XFD1048576"/>
    </sheetView>
  </sheetViews>
  <sheetFormatPr baseColWidth="10" defaultColWidth="11.44140625" defaultRowHeight="13.8"/>
  <cols>
    <col min="1" max="1" width="3.109375" style="90" customWidth="1"/>
    <col min="2" max="8" width="11.44140625" style="90"/>
    <col min="9" max="12" width="11.5546875" style="90" bestFit="1" customWidth="1"/>
    <col min="13" max="13" width="11.44140625" style="90"/>
    <col min="14" max="14" width="15.441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506</v>
      </c>
      <c r="C34" s="703" t="s">
        <v>581</v>
      </c>
      <c r="D34" s="704"/>
      <c r="E34" s="704"/>
      <c r="F34" s="704"/>
      <c r="G34" s="704"/>
      <c r="H34" s="704"/>
      <c r="I34" s="704"/>
      <c r="J34" s="704"/>
      <c r="K34" s="705"/>
      <c r="L34" s="703" t="s">
        <v>46</v>
      </c>
      <c r="M34" s="705"/>
      <c r="N34" s="216">
        <v>2142</v>
      </c>
    </row>
    <row r="35" spans="2:14">
      <c r="B35" s="609" t="s">
        <v>244</v>
      </c>
      <c r="C35" s="610"/>
      <c r="D35" s="610"/>
      <c r="E35" s="610"/>
      <c r="F35" s="610"/>
      <c r="G35" s="610"/>
      <c r="H35" s="610"/>
      <c r="I35" s="610"/>
      <c r="J35" s="610"/>
      <c r="K35" s="610"/>
      <c r="L35" s="610"/>
      <c r="M35" s="610"/>
      <c r="N35" s="611"/>
    </row>
    <row r="36" spans="2:14" ht="15.75" customHeight="1">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312</v>
      </c>
      <c r="C39" s="596"/>
      <c r="D39" s="596"/>
      <c r="E39" s="596"/>
      <c r="F39" s="618"/>
      <c r="G39" s="641"/>
      <c r="H39" s="618"/>
      <c r="I39" s="641"/>
      <c r="J39" s="618"/>
      <c r="K39" s="147">
        <v>190000</v>
      </c>
      <c r="L39" s="603">
        <v>30</v>
      </c>
      <c r="M39" s="604"/>
      <c r="N39" s="148">
        <v>6333.333333333333</v>
      </c>
    </row>
    <row r="40" spans="2:14">
      <c r="B40" s="595" t="s">
        <v>320</v>
      </c>
      <c r="C40" s="596"/>
      <c r="D40" s="596"/>
      <c r="E40" s="596"/>
      <c r="F40" s="618"/>
      <c r="G40" s="641"/>
      <c r="H40" s="618"/>
      <c r="I40" s="641"/>
      <c r="J40" s="618"/>
      <c r="K40" s="147">
        <v>110000</v>
      </c>
      <c r="L40" s="603">
        <v>30</v>
      </c>
      <c r="M40" s="604"/>
      <c r="N40" s="148">
        <v>3666.6666666666665</v>
      </c>
    </row>
    <row r="41" spans="2:14" ht="14.4" thickBot="1">
      <c r="B41" s="595" t="s">
        <v>311</v>
      </c>
      <c r="C41" s="596"/>
      <c r="D41" s="596"/>
      <c r="E41" s="596"/>
      <c r="F41" s="618"/>
      <c r="G41" s="641"/>
      <c r="H41" s="618"/>
      <c r="I41" s="641"/>
      <c r="J41" s="618"/>
      <c r="K41" s="147">
        <v>88000</v>
      </c>
      <c r="L41" s="603">
        <v>30</v>
      </c>
      <c r="M41" s="604"/>
      <c r="N41" s="148">
        <v>2933.3333333333335</v>
      </c>
    </row>
    <row r="42" spans="2:14" ht="14.4" thickBot="1">
      <c r="B42" s="586" t="s">
        <v>254</v>
      </c>
      <c r="C42" s="587"/>
      <c r="D42" s="587"/>
      <c r="E42" s="587"/>
      <c r="F42" s="587"/>
      <c r="G42" s="587"/>
      <c r="H42" s="587"/>
      <c r="I42" s="587"/>
      <c r="J42" s="587"/>
      <c r="K42" s="587"/>
      <c r="L42" s="587"/>
      <c r="M42" s="588"/>
      <c r="N42" s="154">
        <v>12933.333333333334</v>
      </c>
    </row>
    <row r="43" spans="2:14">
      <c r="B43" s="609" t="s">
        <v>252</v>
      </c>
      <c r="C43" s="610"/>
      <c r="D43" s="610"/>
      <c r="E43" s="610"/>
      <c r="F43" s="610"/>
      <c r="G43" s="610"/>
      <c r="H43" s="610"/>
      <c r="I43" s="610"/>
      <c r="J43" s="610"/>
      <c r="K43" s="610"/>
      <c r="L43" s="610"/>
      <c r="M43" s="610"/>
      <c r="N43" s="611"/>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323</v>
      </c>
      <c r="C47" s="596"/>
      <c r="D47" s="596"/>
      <c r="E47" s="596"/>
      <c r="F47" s="596"/>
      <c r="G47" s="596"/>
      <c r="H47" s="596"/>
      <c r="I47" s="618"/>
      <c r="J47" s="156" t="s">
        <v>212</v>
      </c>
      <c r="K47" s="157">
        <v>1.3</v>
      </c>
      <c r="L47" s="619">
        <v>49000</v>
      </c>
      <c r="M47" s="620"/>
      <c r="N47" s="148">
        <v>63700</v>
      </c>
    </row>
    <row r="48" spans="2:14" ht="14.4" thickBot="1">
      <c r="B48" s="605"/>
      <c r="C48" s="606"/>
      <c r="D48" s="606"/>
      <c r="E48" s="606"/>
      <c r="F48" s="606"/>
      <c r="G48" s="606"/>
      <c r="H48" s="606"/>
      <c r="I48" s="621"/>
      <c r="J48" s="158"/>
      <c r="K48" s="159"/>
      <c r="L48" s="607"/>
      <c r="M48" s="608"/>
      <c r="N48" s="160"/>
    </row>
    <row r="49" spans="2:14" ht="14.4" thickBot="1">
      <c r="B49" s="586" t="s">
        <v>254</v>
      </c>
      <c r="C49" s="587"/>
      <c r="D49" s="587"/>
      <c r="E49" s="587"/>
      <c r="F49" s="587"/>
      <c r="G49" s="587"/>
      <c r="H49" s="587"/>
      <c r="I49" s="587"/>
      <c r="J49" s="587"/>
      <c r="K49" s="587"/>
      <c r="L49" s="587"/>
      <c r="M49" s="588"/>
      <c r="N49" s="161">
        <v>63700</v>
      </c>
    </row>
    <row r="50" spans="2:14">
      <c r="B50" s="609" t="s">
        <v>255</v>
      </c>
      <c r="C50" s="610"/>
      <c r="D50" s="610"/>
      <c r="E50" s="610"/>
      <c r="F50" s="610"/>
      <c r="G50" s="610"/>
      <c r="H50" s="610"/>
      <c r="I50" s="610"/>
      <c r="J50" s="610"/>
      <c r="K50" s="610"/>
      <c r="L50" s="610"/>
      <c r="M50" s="610"/>
      <c r="N50" s="611"/>
    </row>
    <row r="51" spans="2:14">
      <c r="B51" s="612"/>
      <c r="C51" s="613"/>
      <c r="D51" s="613"/>
      <c r="E51" s="613"/>
      <c r="F51" s="613"/>
      <c r="G51" s="613"/>
      <c r="H51" s="613"/>
      <c r="I51" s="613"/>
      <c r="J51" s="613"/>
      <c r="K51" s="613"/>
      <c r="L51" s="613"/>
      <c r="M51" s="613"/>
      <c r="N51" s="614"/>
    </row>
    <row r="52" spans="2:14" ht="14.4" thickBot="1">
      <c r="B52" s="615"/>
      <c r="C52" s="616"/>
      <c r="D52" s="616"/>
      <c r="E52" s="616"/>
      <c r="F52" s="616"/>
      <c r="G52" s="616"/>
      <c r="H52" s="616"/>
      <c r="I52" s="616"/>
      <c r="J52" s="616"/>
      <c r="K52" s="616"/>
      <c r="L52" s="616"/>
      <c r="M52" s="616"/>
      <c r="N52" s="617"/>
    </row>
    <row r="53" spans="2:14">
      <c r="B53" s="597" t="s">
        <v>256</v>
      </c>
      <c r="C53" s="598"/>
      <c r="D53" s="598"/>
      <c r="E53" s="598"/>
      <c r="F53" s="598"/>
      <c r="G53" s="598"/>
      <c r="H53" s="598"/>
      <c r="I53" s="145" t="s">
        <v>257</v>
      </c>
      <c r="J53" s="162" t="s">
        <v>258</v>
      </c>
      <c r="K53" s="163" t="s">
        <v>259</v>
      </c>
      <c r="L53" s="622" t="s">
        <v>199</v>
      </c>
      <c r="M53" s="623"/>
      <c r="N53" s="146" t="s">
        <v>249</v>
      </c>
    </row>
    <row r="54" spans="2:14">
      <c r="B54" s="595"/>
      <c r="C54" s="596"/>
      <c r="D54" s="596"/>
      <c r="E54" s="596"/>
      <c r="F54" s="596"/>
      <c r="G54" s="596"/>
      <c r="H54" s="596"/>
      <c r="I54" s="217"/>
      <c r="J54" s="196"/>
      <c r="K54" s="217"/>
      <c r="L54" s="624"/>
      <c r="M54" s="625"/>
      <c r="N54" s="218"/>
    </row>
    <row r="55" spans="2:14" ht="14.4" thickBot="1">
      <c r="B55" s="605"/>
      <c r="C55" s="606"/>
      <c r="D55" s="606"/>
      <c r="E55" s="606"/>
      <c r="F55" s="606"/>
      <c r="G55" s="606"/>
      <c r="H55" s="606"/>
      <c r="I55" s="166"/>
      <c r="J55" s="167"/>
      <c r="K55" s="166"/>
      <c r="L55" s="607"/>
      <c r="M55" s="608"/>
      <c r="N55" s="219"/>
    </row>
    <row r="56" spans="2:14" ht="14.4" thickBot="1">
      <c r="B56" s="586" t="s">
        <v>254</v>
      </c>
      <c r="C56" s="587"/>
      <c r="D56" s="587"/>
      <c r="E56" s="587"/>
      <c r="F56" s="587"/>
      <c r="G56" s="587"/>
      <c r="H56" s="587"/>
      <c r="I56" s="587"/>
      <c r="J56" s="587"/>
      <c r="K56" s="587"/>
      <c r="L56" s="587"/>
      <c r="M56" s="588"/>
      <c r="N56" s="220">
        <v>0</v>
      </c>
    </row>
    <row r="57" spans="2:14">
      <c r="B57" s="609" t="s">
        <v>261</v>
      </c>
      <c r="C57" s="610"/>
      <c r="D57" s="610"/>
      <c r="E57" s="610"/>
      <c r="F57" s="610"/>
      <c r="G57" s="610"/>
      <c r="H57" s="610"/>
      <c r="I57" s="610"/>
      <c r="J57" s="610"/>
      <c r="K57" s="610"/>
      <c r="L57" s="610"/>
      <c r="M57" s="610"/>
      <c r="N57" s="611"/>
    </row>
    <row r="58" spans="2:14">
      <c r="B58" s="612"/>
      <c r="C58" s="613"/>
      <c r="D58" s="613"/>
      <c r="E58" s="613"/>
      <c r="F58" s="613"/>
      <c r="G58" s="613"/>
      <c r="H58" s="613"/>
      <c r="I58" s="613"/>
      <c r="J58" s="613"/>
      <c r="K58" s="613"/>
      <c r="L58" s="613"/>
      <c r="M58" s="613"/>
      <c r="N58" s="614"/>
    </row>
    <row r="59" spans="2:14" ht="14.4" thickBot="1">
      <c r="B59" s="615"/>
      <c r="C59" s="616"/>
      <c r="D59" s="616"/>
      <c r="E59" s="616"/>
      <c r="F59" s="616"/>
      <c r="G59" s="616"/>
      <c r="H59" s="616"/>
      <c r="I59" s="616"/>
      <c r="J59" s="616"/>
      <c r="K59" s="616"/>
      <c r="L59" s="616"/>
      <c r="M59" s="616"/>
      <c r="N59" s="617"/>
    </row>
    <row r="60" spans="2:14">
      <c r="B60" s="597" t="s">
        <v>262</v>
      </c>
      <c r="C60" s="598"/>
      <c r="D60" s="598"/>
      <c r="E60" s="598"/>
      <c r="F60" s="598"/>
      <c r="G60" s="598"/>
      <c r="H60" s="598"/>
      <c r="I60" s="145" t="s">
        <v>263</v>
      </c>
      <c r="J60" s="162" t="s">
        <v>231</v>
      </c>
      <c r="K60" s="163" t="s">
        <v>264</v>
      </c>
      <c r="L60" s="622" t="s">
        <v>248</v>
      </c>
      <c r="M60" s="623"/>
      <c r="N60" s="146" t="s">
        <v>249</v>
      </c>
    </row>
    <row r="61" spans="2:14">
      <c r="B61" s="172" t="s">
        <v>321</v>
      </c>
      <c r="C61" s="173"/>
      <c r="D61" s="173"/>
      <c r="E61" s="173"/>
      <c r="F61" s="173"/>
      <c r="G61" s="173"/>
      <c r="H61" s="173"/>
      <c r="I61" s="174">
        <v>64000</v>
      </c>
      <c r="J61" s="175">
        <v>1.85</v>
      </c>
      <c r="K61" s="176">
        <v>118400</v>
      </c>
      <c r="L61" s="601">
        <v>240</v>
      </c>
      <c r="M61" s="602"/>
      <c r="N61" s="177">
        <v>493.33333333333331</v>
      </c>
    </row>
    <row r="62" spans="2:14">
      <c r="B62" s="172"/>
      <c r="C62" s="173"/>
      <c r="D62" s="173"/>
      <c r="E62" s="173"/>
      <c r="F62" s="173"/>
      <c r="G62" s="173"/>
      <c r="H62" s="173"/>
      <c r="I62" s="174"/>
      <c r="J62" s="175"/>
      <c r="K62" s="176"/>
      <c r="L62" s="601"/>
      <c r="M62" s="602"/>
      <c r="N62" s="177"/>
    </row>
    <row r="63" spans="2:14">
      <c r="B63" s="172"/>
      <c r="C63" s="173"/>
      <c r="D63" s="173"/>
      <c r="E63" s="173"/>
      <c r="F63" s="173"/>
      <c r="G63" s="173"/>
      <c r="H63" s="173"/>
      <c r="I63" s="174"/>
      <c r="J63" s="175"/>
      <c r="K63" s="176"/>
      <c r="L63" s="603"/>
      <c r="M63" s="604"/>
      <c r="N63" s="177"/>
    </row>
    <row r="64" spans="2:14" ht="14.4" thickBot="1">
      <c r="B64" s="605"/>
      <c r="C64" s="606"/>
      <c r="D64" s="606"/>
      <c r="E64" s="606"/>
      <c r="F64" s="606"/>
      <c r="G64" s="606"/>
      <c r="H64" s="606"/>
      <c r="I64" s="166"/>
      <c r="J64" s="167"/>
      <c r="K64" s="166"/>
      <c r="L64" s="607"/>
      <c r="M64" s="608"/>
      <c r="N64" s="178"/>
    </row>
    <row r="65" spans="2:14" ht="14.4" thickBot="1">
      <c r="B65" s="586" t="s">
        <v>254</v>
      </c>
      <c r="C65" s="587"/>
      <c r="D65" s="587"/>
      <c r="E65" s="587"/>
      <c r="F65" s="587"/>
      <c r="G65" s="587"/>
      <c r="H65" s="587"/>
      <c r="I65" s="587"/>
      <c r="J65" s="587"/>
      <c r="K65" s="587"/>
      <c r="L65" s="587"/>
      <c r="M65" s="588"/>
      <c r="N65" s="179">
        <v>493.33333333333331</v>
      </c>
    </row>
    <row r="66" spans="2:14" ht="14.4" thickBot="1">
      <c r="B66" s="141"/>
      <c r="C66" s="91"/>
      <c r="D66" s="91"/>
      <c r="E66" s="91"/>
      <c r="F66" s="91"/>
      <c r="G66" s="91"/>
      <c r="H66" s="91"/>
      <c r="I66" s="91"/>
      <c r="J66" s="91"/>
      <c r="K66" s="91"/>
      <c r="L66" s="91"/>
      <c r="M66" s="91"/>
      <c r="N66" s="130"/>
    </row>
    <row r="67" spans="2:14" ht="14.4" thickBot="1">
      <c r="B67" s="589" t="s">
        <v>265</v>
      </c>
      <c r="C67" s="590"/>
      <c r="D67" s="590"/>
      <c r="E67" s="590"/>
      <c r="F67" s="590"/>
      <c r="G67" s="590"/>
      <c r="H67" s="590"/>
      <c r="I67" s="590"/>
      <c r="J67" s="590"/>
      <c r="K67" s="590"/>
      <c r="L67" s="590"/>
      <c r="M67" s="591"/>
      <c r="N67" s="180">
        <v>77126.666666666672</v>
      </c>
    </row>
    <row r="68" spans="2:14">
      <c r="B68" s="609" t="s">
        <v>266</v>
      </c>
      <c r="C68" s="610"/>
      <c r="D68" s="610"/>
      <c r="E68" s="610"/>
      <c r="F68" s="610"/>
      <c r="G68" s="610"/>
      <c r="H68" s="610"/>
      <c r="I68" s="610"/>
      <c r="J68" s="610"/>
      <c r="K68" s="610"/>
      <c r="L68" s="610"/>
      <c r="M68" s="610"/>
      <c r="N68" s="611"/>
    </row>
    <row r="69" spans="2:14">
      <c r="B69" s="612"/>
      <c r="C69" s="613"/>
      <c r="D69" s="613"/>
      <c r="E69" s="613"/>
      <c r="F69" s="613"/>
      <c r="G69" s="613"/>
      <c r="H69" s="613"/>
      <c r="I69" s="613"/>
      <c r="J69" s="613"/>
      <c r="K69" s="613"/>
      <c r="L69" s="613"/>
      <c r="M69" s="613"/>
      <c r="N69" s="614"/>
    </row>
    <row r="70" spans="2:14" ht="14.4" thickBot="1">
      <c r="B70" s="615"/>
      <c r="C70" s="616"/>
      <c r="D70" s="616"/>
      <c r="E70" s="616"/>
      <c r="F70" s="616"/>
      <c r="G70" s="616"/>
      <c r="H70" s="616"/>
      <c r="I70" s="616"/>
      <c r="J70" s="616"/>
      <c r="K70" s="616"/>
      <c r="L70" s="616"/>
      <c r="M70" s="616"/>
      <c r="N70" s="617"/>
    </row>
    <row r="71" spans="2:14">
      <c r="B71" s="597" t="s">
        <v>267</v>
      </c>
      <c r="C71" s="598"/>
      <c r="D71" s="598"/>
      <c r="E71" s="598"/>
      <c r="F71" s="598"/>
      <c r="G71" s="598"/>
      <c r="H71" s="598"/>
      <c r="I71" s="162"/>
      <c r="J71" s="181"/>
      <c r="K71" s="170" t="s">
        <v>268</v>
      </c>
      <c r="L71" s="599" t="s">
        <v>269</v>
      </c>
      <c r="M71" s="600"/>
      <c r="N71" s="171"/>
    </row>
    <row r="72" spans="2:14">
      <c r="B72" s="595" t="s">
        <v>193</v>
      </c>
      <c r="C72" s="596"/>
      <c r="D72" s="596"/>
      <c r="E72" s="596"/>
      <c r="F72" s="596"/>
      <c r="G72" s="596"/>
      <c r="H72" s="596"/>
      <c r="I72" s="182"/>
      <c r="J72" s="183"/>
      <c r="K72" s="184">
        <v>0.2</v>
      </c>
      <c r="L72" s="582">
        <v>15425.333333333336</v>
      </c>
      <c r="M72" s="583"/>
      <c r="N72" s="185"/>
    </row>
    <row r="73" spans="2:14">
      <c r="B73" s="149" t="s">
        <v>270</v>
      </c>
      <c r="C73" s="150"/>
      <c r="D73" s="150"/>
      <c r="E73" s="150"/>
      <c r="F73" s="150"/>
      <c r="G73" s="150"/>
      <c r="H73" s="150"/>
      <c r="I73" s="182"/>
      <c r="J73" s="183"/>
      <c r="K73" s="184">
        <v>0.05</v>
      </c>
      <c r="L73" s="582">
        <v>3856.3333333333339</v>
      </c>
      <c r="M73" s="583"/>
      <c r="N73" s="185"/>
    </row>
    <row r="74" spans="2:14" ht="14.4" thickBot="1">
      <c r="B74" s="186" t="s">
        <v>230</v>
      </c>
      <c r="C74" s="187"/>
      <c r="D74" s="187"/>
      <c r="E74" s="187"/>
      <c r="F74" s="187"/>
      <c r="G74" s="187"/>
      <c r="H74" s="187"/>
      <c r="I74" s="188"/>
      <c r="J74" s="189"/>
      <c r="K74" s="184">
        <v>0.05</v>
      </c>
      <c r="L74" s="584">
        <v>3856.3333333333339</v>
      </c>
      <c r="M74" s="585"/>
      <c r="N74" s="185"/>
    </row>
    <row r="75" spans="2:14" ht="14.4" thickBot="1">
      <c r="B75" s="586" t="s">
        <v>254</v>
      </c>
      <c r="C75" s="587"/>
      <c r="D75" s="587"/>
      <c r="E75" s="587"/>
      <c r="F75" s="587"/>
      <c r="G75" s="587"/>
      <c r="H75" s="587"/>
      <c r="I75" s="587"/>
      <c r="J75" s="587"/>
      <c r="K75" s="587"/>
      <c r="L75" s="587"/>
      <c r="M75" s="588"/>
      <c r="N75" s="190">
        <v>23138.000000000007</v>
      </c>
    </row>
    <row r="76" spans="2:14" ht="14.4" thickBot="1">
      <c r="B76" s="141"/>
      <c r="C76" s="91"/>
      <c r="D76" s="91"/>
      <c r="E76" s="91"/>
      <c r="F76" s="91"/>
      <c r="G76" s="91"/>
      <c r="H76" s="91"/>
      <c r="I76" s="91"/>
      <c r="J76" s="91"/>
      <c r="K76" s="91"/>
      <c r="L76" s="91"/>
      <c r="M76" s="91"/>
      <c r="N76" s="130"/>
    </row>
    <row r="77" spans="2:14" ht="14.4" thickBot="1">
      <c r="B77" s="589" t="s">
        <v>271</v>
      </c>
      <c r="C77" s="590"/>
      <c r="D77" s="590"/>
      <c r="E77" s="590"/>
      <c r="F77" s="590"/>
      <c r="G77" s="590"/>
      <c r="H77" s="590"/>
      <c r="I77" s="590"/>
      <c r="J77" s="590"/>
      <c r="K77" s="590"/>
      <c r="L77" s="590"/>
      <c r="M77" s="591"/>
      <c r="N77" s="191">
        <v>100265</v>
      </c>
    </row>
    <row r="78" spans="2:14">
      <c r="B78" s="122"/>
      <c r="C78" s="123"/>
      <c r="D78" s="123"/>
      <c r="E78" s="123"/>
      <c r="F78" s="123"/>
      <c r="G78" s="123"/>
      <c r="H78" s="123"/>
      <c r="I78" s="123"/>
      <c r="J78" s="123"/>
      <c r="K78" s="123"/>
      <c r="L78" s="123"/>
      <c r="M78" s="123"/>
      <c r="N78" s="124"/>
    </row>
    <row r="79" spans="2:14">
      <c r="B79" s="141"/>
      <c r="C79" s="91"/>
      <c r="D79" s="91"/>
      <c r="E79" s="91"/>
      <c r="F79" s="91"/>
      <c r="G79" s="91"/>
      <c r="H79" s="91"/>
      <c r="I79" s="91"/>
      <c r="J79" s="91"/>
      <c r="K79" s="91"/>
      <c r="L79" s="91"/>
      <c r="M79" s="91"/>
      <c r="N79" s="130"/>
    </row>
    <row r="80" spans="2:14">
      <c r="B80" s="141"/>
      <c r="C80" s="91"/>
      <c r="D80" s="91"/>
      <c r="E80" s="91"/>
      <c r="F80" s="91"/>
      <c r="G80" s="91"/>
      <c r="H80" s="91"/>
      <c r="I80" s="91"/>
      <c r="J80" s="91"/>
      <c r="K80" s="91"/>
      <c r="L80" s="91"/>
      <c r="M80" s="91"/>
      <c r="N80" s="130"/>
    </row>
    <row r="81" spans="2:14">
      <c r="B81" s="141"/>
      <c r="C81" s="91"/>
      <c r="D81" s="91"/>
      <c r="E81" s="91"/>
      <c r="F81" s="91"/>
      <c r="G81" s="128" t="s">
        <v>272</v>
      </c>
      <c r="H81" s="128"/>
      <c r="I81" s="128"/>
      <c r="J81" s="128"/>
      <c r="K81" s="91"/>
      <c r="L81" s="91"/>
      <c r="M81" s="91"/>
      <c r="N81" s="130"/>
    </row>
    <row r="82" spans="2:14">
      <c r="B82" s="192"/>
      <c r="C82" s="193"/>
      <c r="D82" s="193"/>
      <c r="E82" s="193"/>
      <c r="F82" s="193"/>
      <c r="G82" s="128" t="s">
        <v>273</v>
      </c>
      <c r="H82" s="193"/>
      <c r="I82" s="193"/>
      <c r="J82" s="193"/>
      <c r="K82" s="193"/>
      <c r="L82" s="193"/>
      <c r="M82" s="193"/>
      <c r="N82" s="194"/>
    </row>
    <row r="83" spans="2:14">
      <c r="B83" s="192"/>
      <c r="C83" s="193"/>
      <c r="D83" s="193"/>
      <c r="E83" s="193"/>
      <c r="F83" s="193"/>
      <c r="G83" s="128" t="s">
        <v>274</v>
      </c>
      <c r="J83" s="193"/>
      <c r="K83" s="193"/>
      <c r="L83" s="193"/>
      <c r="M83" s="193"/>
      <c r="N83" s="194"/>
    </row>
    <row r="84" spans="2:14">
      <c r="B84" s="107"/>
      <c r="C84" s="137"/>
      <c r="D84" s="137"/>
      <c r="E84" s="137"/>
      <c r="F84" s="137"/>
      <c r="G84" s="128" t="s">
        <v>275</v>
      </c>
      <c r="H84" s="137"/>
      <c r="I84" s="137"/>
      <c r="J84" s="137"/>
      <c r="K84" s="137"/>
      <c r="L84" s="137"/>
      <c r="M84" s="137"/>
      <c r="N84" s="136"/>
    </row>
    <row r="85" spans="2:14">
      <c r="B85" s="141"/>
      <c r="C85" s="91"/>
      <c r="D85" s="91"/>
      <c r="E85" s="91"/>
      <c r="F85" s="91"/>
      <c r="G85" s="91" t="s">
        <v>276</v>
      </c>
      <c r="H85" s="91"/>
      <c r="I85" s="91"/>
      <c r="J85" s="91"/>
      <c r="K85" s="91"/>
      <c r="L85" s="91"/>
      <c r="M85" s="91"/>
      <c r="N85" s="130"/>
    </row>
    <row r="86" spans="2:14">
      <c r="B86" s="195" t="s">
        <v>277</v>
      </c>
      <c r="C86" s="196"/>
      <c r="D86" s="196"/>
      <c r="E86" s="196"/>
      <c r="F86" s="196"/>
      <c r="G86" s="196"/>
      <c r="H86" s="196"/>
      <c r="I86" s="196"/>
      <c r="J86" s="196"/>
      <c r="K86" s="196"/>
      <c r="L86" s="196"/>
      <c r="M86" s="196"/>
      <c r="N86" s="197"/>
    </row>
    <row r="87" spans="2:14">
      <c r="B87" s="592"/>
      <c r="C87" s="593"/>
      <c r="D87" s="593"/>
      <c r="E87" s="593"/>
      <c r="F87" s="593"/>
      <c r="G87" s="593"/>
      <c r="H87" s="593"/>
      <c r="I87" s="593"/>
      <c r="J87" s="593"/>
      <c r="K87" s="593"/>
      <c r="L87" s="593"/>
      <c r="M87" s="593"/>
      <c r="N87" s="594"/>
    </row>
    <row r="88" spans="2:14">
      <c r="B88" s="592"/>
      <c r="C88" s="593"/>
      <c r="D88" s="593"/>
      <c r="E88" s="593"/>
      <c r="F88" s="593"/>
      <c r="G88" s="593"/>
      <c r="H88" s="593"/>
      <c r="I88" s="593"/>
      <c r="J88" s="593"/>
      <c r="K88" s="593"/>
      <c r="L88" s="593"/>
      <c r="M88" s="593"/>
      <c r="N88" s="594"/>
    </row>
    <row r="89" spans="2:14">
      <c r="B89" s="107"/>
      <c r="C89" s="137"/>
      <c r="D89" s="137"/>
      <c r="E89" s="137"/>
      <c r="F89" s="137"/>
      <c r="G89" s="137"/>
      <c r="H89" s="137"/>
      <c r="I89" s="137"/>
      <c r="J89" s="137"/>
      <c r="K89" s="137"/>
      <c r="L89" s="137"/>
      <c r="M89" s="137"/>
      <c r="N89" s="136"/>
    </row>
    <row r="90" spans="2:14">
      <c r="B90" s="198" t="s">
        <v>278</v>
      </c>
      <c r="C90" s="137"/>
      <c r="D90" s="137"/>
      <c r="E90" s="137"/>
      <c r="F90" s="137"/>
      <c r="G90" s="137"/>
      <c r="H90" s="137"/>
      <c r="I90" s="137"/>
      <c r="J90" s="137"/>
      <c r="K90" s="137"/>
      <c r="L90" s="137"/>
      <c r="M90" s="137"/>
      <c r="N90" s="136"/>
    </row>
    <row r="91" spans="2:14" ht="12.75" customHeight="1">
      <c r="B91" s="573" t="s">
        <v>279</v>
      </c>
      <c r="C91" s="574"/>
      <c r="D91" s="574"/>
      <c r="E91" s="574"/>
      <c r="F91" s="574"/>
      <c r="G91" s="574"/>
      <c r="H91" s="574"/>
      <c r="I91" s="574"/>
      <c r="J91" s="574"/>
      <c r="K91" s="574"/>
      <c r="L91" s="574"/>
      <c r="M91" s="574"/>
      <c r="N91" s="575"/>
    </row>
    <row r="92" spans="2:14">
      <c r="B92" s="573"/>
      <c r="C92" s="574"/>
      <c r="D92" s="574"/>
      <c r="E92" s="574"/>
      <c r="F92" s="574"/>
      <c r="G92" s="574"/>
      <c r="H92" s="574"/>
      <c r="I92" s="574"/>
      <c r="J92" s="574"/>
      <c r="K92" s="574"/>
      <c r="L92" s="574"/>
      <c r="M92" s="574"/>
      <c r="N92" s="575"/>
    </row>
    <row r="93" spans="2:14">
      <c r="B93" s="573" t="s">
        <v>280</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107"/>
      <c r="C95" s="137"/>
      <c r="D95" s="137"/>
      <c r="E95" s="137"/>
      <c r="F95" s="137"/>
      <c r="G95" s="137"/>
      <c r="H95" s="137"/>
      <c r="I95" s="137"/>
      <c r="J95" s="137"/>
      <c r="K95" s="137"/>
      <c r="L95" s="137"/>
      <c r="M95" s="137"/>
      <c r="N95" s="136"/>
    </row>
    <row r="96" spans="2:14">
      <c r="B96" s="141"/>
      <c r="C96" s="91"/>
      <c r="D96" s="91"/>
      <c r="E96" s="91"/>
      <c r="F96" s="91"/>
      <c r="G96" s="128" t="s">
        <v>272</v>
      </c>
      <c r="H96" s="91"/>
      <c r="I96" s="91"/>
      <c r="J96" s="91"/>
      <c r="K96" s="91"/>
      <c r="L96" s="91"/>
      <c r="M96" s="91"/>
      <c r="N96" s="130"/>
    </row>
    <row r="97" spans="2:14">
      <c r="B97" s="141"/>
      <c r="C97" s="91"/>
      <c r="D97" s="91"/>
      <c r="E97" s="91"/>
      <c r="F97" s="91"/>
      <c r="G97" s="91" t="s">
        <v>273</v>
      </c>
      <c r="H97" s="158"/>
      <c r="I97" s="158"/>
      <c r="J97" s="158"/>
      <c r="K97" s="91"/>
      <c r="L97" s="91"/>
      <c r="M97" s="91"/>
      <c r="N97" s="130"/>
    </row>
    <row r="98" spans="2:14">
      <c r="B98" s="141"/>
      <c r="C98" s="91"/>
      <c r="D98" s="91"/>
      <c r="E98" s="91"/>
      <c r="F98" s="91"/>
      <c r="G98" s="91" t="s">
        <v>281</v>
      </c>
      <c r="H98" s="92"/>
      <c r="I98" s="92"/>
      <c r="J98" s="92"/>
      <c r="M98" s="91"/>
      <c r="N98" s="130"/>
    </row>
    <row r="99" spans="2:14">
      <c r="B99" s="199"/>
      <c r="C99" s="137"/>
      <c r="D99" s="137"/>
      <c r="E99" s="137"/>
      <c r="F99" s="137"/>
      <c r="G99" s="91" t="s">
        <v>275</v>
      </c>
      <c r="K99" s="137"/>
      <c r="L99" s="137"/>
      <c r="M99" s="137"/>
      <c r="N99" s="136"/>
    </row>
    <row r="100" spans="2:14" ht="17.25" customHeight="1">
      <c r="B100" s="200" t="s">
        <v>282</v>
      </c>
      <c r="C100" s="201"/>
      <c r="D100" s="201"/>
      <c r="E100" s="91"/>
      <c r="F100" s="91"/>
      <c r="G100" s="91"/>
      <c r="H100" s="91"/>
      <c r="I100" s="91"/>
      <c r="J100" s="576"/>
      <c r="K100" s="576"/>
      <c r="L100" s="576"/>
      <c r="M100" s="576"/>
      <c r="N100" s="577"/>
    </row>
    <row r="101" spans="2:14" ht="18.75" customHeight="1" thickBot="1">
      <c r="B101" s="580" t="s">
        <v>283</v>
      </c>
      <c r="C101" s="581"/>
      <c r="D101" s="581"/>
      <c r="E101" s="167"/>
      <c r="F101" s="167"/>
      <c r="G101" s="167"/>
      <c r="H101" s="167"/>
      <c r="I101" s="167"/>
      <c r="J101" s="578"/>
      <c r="K101" s="578"/>
      <c r="L101" s="578"/>
      <c r="M101" s="578"/>
      <c r="N101" s="57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27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2769" r:id="rId3"/>
      </mc:Fallback>
    </mc:AlternateContent>
  </oleObjects>
  <mc:AlternateContent xmlns:mc="http://schemas.openxmlformats.org/markup-compatibility/2006">
    <mc:Choice Requires="x14">
      <controls>
        <mc:AlternateContent xmlns:mc="http://schemas.openxmlformats.org/markup-compatibility/2006">
          <mc:Choice Requires="x14">
            <control shapeId="3277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277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1"/>
  <sheetViews>
    <sheetView topLeftCell="A20" zoomScale="70" zoomScaleNormal="70" workbookViewId="0">
      <selection activeCell="A25" sqref="A1:XFD1048576"/>
    </sheetView>
  </sheetViews>
  <sheetFormatPr baseColWidth="10" defaultColWidth="11.44140625" defaultRowHeight="13.8"/>
  <cols>
    <col min="1" max="1" width="3.109375" style="90" customWidth="1"/>
    <col min="2" max="8" width="11.44140625" style="90"/>
    <col min="9" max="12" width="11.5546875" style="90" bestFit="1" customWidth="1"/>
    <col min="13" max="13" width="11.44140625" style="90"/>
    <col min="14" max="14" width="15.441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507</v>
      </c>
      <c r="C34" s="703" t="s">
        <v>582</v>
      </c>
      <c r="D34" s="704"/>
      <c r="E34" s="704"/>
      <c r="F34" s="704"/>
      <c r="G34" s="704"/>
      <c r="H34" s="704"/>
      <c r="I34" s="704"/>
      <c r="J34" s="704"/>
      <c r="K34" s="705"/>
      <c r="L34" s="703" t="s">
        <v>46</v>
      </c>
      <c r="M34" s="705"/>
      <c r="N34" s="216">
        <v>61</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325</v>
      </c>
      <c r="C39" s="596"/>
      <c r="D39" s="596"/>
      <c r="E39" s="596"/>
      <c r="F39" s="618"/>
      <c r="G39" s="641"/>
      <c r="H39" s="618"/>
      <c r="I39" s="641"/>
      <c r="J39" s="618"/>
      <c r="K39" s="147">
        <v>75600</v>
      </c>
      <c r="L39" s="603">
        <v>4</v>
      </c>
      <c r="M39" s="604"/>
      <c r="N39" s="148">
        <v>18900</v>
      </c>
    </row>
    <row r="40" spans="2:14">
      <c r="B40" s="595" t="s">
        <v>303</v>
      </c>
      <c r="C40" s="596"/>
      <c r="D40" s="596"/>
      <c r="E40" s="596"/>
      <c r="F40" s="618"/>
      <c r="G40" s="641"/>
      <c r="H40" s="618"/>
      <c r="I40" s="641"/>
      <c r="J40" s="618"/>
      <c r="K40" s="147"/>
      <c r="L40" s="603"/>
      <c r="M40" s="604"/>
      <c r="N40" s="148">
        <v>74</v>
      </c>
    </row>
    <row r="41" spans="2:14" ht="14.4" thickBot="1">
      <c r="B41" s="595"/>
      <c r="C41" s="596"/>
      <c r="D41" s="596"/>
      <c r="E41" s="596"/>
      <c r="F41" s="618"/>
      <c r="G41" s="641"/>
      <c r="H41" s="618"/>
      <c r="I41" s="641"/>
      <c r="J41" s="618"/>
      <c r="K41" s="147"/>
      <c r="L41" s="603"/>
      <c r="M41" s="604"/>
      <c r="N41" s="148"/>
    </row>
    <row r="42" spans="2:14" ht="14.4" thickBot="1">
      <c r="B42" s="586" t="s">
        <v>254</v>
      </c>
      <c r="C42" s="587"/>
      <c r="D42" s="587"/>
      <c r="E42" s="587"/>
      <c r="F42" s="587"/>
      <c r="G42" s="587"/>
      <c r="H42" s="587"/>
      <c r="I42" s="587"/>
      <c r="J42" s="587"/>
      <c r="K42" s="587"/>
      <c r="L42" s="587"/>
      <c r="M42" s="588"/>
      <c r="N42" s="154">
        <v>18974</v>
      </c>
    </row>
    <row r="43" spans="2:14">
      <c r="B43" s="609" t="s">
        <v>252</v>
      </c>
      <c r="C43" s="610"/>
      <c r="D43" s="610"/>
      <c r="E43" s="610"/>
      <c r="F43" s="610"/>
      <c r="G43" s="610"/>
      <c r="H43" s="610"/>
      <c r="I43" s="610"/>
      <c r="J43" s="610"/>
      <c r="K43" s="610"/>
      <c r="L43" s="610"/>
      <c r="M43" s="610"/>
      <c r="N43" s="611"/>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323</v>
      </c>
      <c r="C47" s="596"/>
      <c r="D47" s="596"/>
      <c r="E47" s="596"/>
      <c r="F47" s="596"/>
      <c r="G47" s="596"/>
      <c r="H47" s="596"/>
      <c r="I47" s="618"/>
      <c r="J47" s="156" t="s">
        <v>212</v>
      </c>
      <c r="K47" s="157">
        <v>1.3</v>
      </c>
      <c r="L47" s="619">
        <v>49000</v>
      </c>
      <c r="M47" s="620"/>
      <c r="N47" s="148">
        <v>63700</v>
      </c>
    </row>
    <row r="48" spans="2:14" ht="14.4" thickBot="1">
      <c r="B48" s="605" t="s">
        <v>319</v>
      </c>
      <c r="C48" s="606"/>
      <c r="D48" s="606"/>
      <c r="E48" s="606"/>
      <c r="F48" s="606"/>
      <c r="G48" s="606"/>
      <c r="H48" s="606"/>
      <c r="I48" s="621"/>
      <c r="J48" s="223" t="s">
        <v>207</v>
      </c>
      <c r="K48" s="224">
        <v>30</v>
      </c>
      <c r="L48" s="711">
        <v>80</v>
      </c>
      <c r="M48" s="712"/>
      <c r="N48" s="148">
        <v>2400</v>
      </c>
    </row>
    <row r="49" spans="2:14" ht="14.4" thickBot="1">
      <c r="B49" s="586" t="s">
        <v>254</v>
      </c>
      <c r="C49" s="587"/>
      <c r="D49" s="587"/>
      <c r="E49" s="587"/>
      <c r="F49" s="587"/>
      <c r="G49" s="587"/>
      <c r="H49" s="587"/>
      <c r="I49" s="587"/>
      <c r="J49" s="587"/>
      <c r="K49" s="587"/>
      <c r="L49" s="587"/>
      <c r="M49" s="588"/>
      <c r="N49" s="161">
        <v>66100</v>
      </c>
    </row>
    <row r="50" spans="2:14">
      <c r="B50" s="609" t="s">
        <v>255</v>
      </c>
      <c r="C50" s="610"/>
      <c r="D50" s="610"/>
      <c r="E50" s="610"/>
      <c r="F50" s="610"/>
      <c r="G50" s="610"/>
      <c r="H50" s="610"/>
      <c r="I50" s="610"/>
      <c r="J50" s="610"/>
      <c r="K50" s="610"/>
      <c r="L50" s="610"/>
      <c r="M50" s="610"/>
      <c r="N50" s="611"/>
    </row>
    <row r="51" spans="2:14">
      <c r="B51" s="612"/>
      <c r="C51" s="613"/>
      <c r="D51" s="613"/>
      <c r="E51" s="613"/>
      <c r="F51" s="613"/>
      <c r="G51" s="613"/>
      <c r="H51" s="613"/>
      <c r="I51" s="613"/>
      <c r="J51" s="613"/>
      <c r="K51" s="613"/>
      <c r="L51" s="613"/>
      <c r="M51" s="613"/>
      <c r="N51" s="614"/>
    </row>
    <row r="52" spans="2:14" ht="14.4" thickBot="1">
      <c r="B52" s="615"/>
      <c r="C52" s="616"/>
      <c r="D52" s="616"/>
      <c r="E52" s="616"/>
      <c r="F52" s="616"/>
      <c r="G52" s="616"/>
      <c r="H52" s="616"/>
      <c r="I52" s="616"/>
      <c r="J52" s="616"/>
      <c r="K52" s="616"/>
      <c r="L52" s="616"/>
      <c r="M52" s="616"/>
      <c r="N52" s="617"/>
    </row>
    <row r="53" spans="2:14">
      <c r="B53" s="597" t="s">
        <v>256</v>
      </c>
      <c r="C53" s="598"/>
      <c r="D53" s="598"/>
      <c r="E53" s="598"/>
      <c r="F53" s="598"/>
      <c r="G53" s="598"/>
      <c r="H53" s="598"/>
      <c r="I53" s="145" t="s">
        <v>257</v>
      </c>
      <c r="J53" s="162" t="s">
        <v>258</v>
      </c>
      <c r="K53" s="163" t="s">
        <v>259</v>
      </c>
      <c r="L53" s="622" t="s">
        <v>199</v>
      </c>
      <c r="M53" s="623"/>
      <c r="N53" s="146" t="s">
        <v>249</v>
      </c>
    </row>
    <row r="54" spans="2:14">
      <c r="B54" s="595"/>
      <c r="C54" s="596"/>
      <c r="D54" s="596"/>
      <c r="E54" s="596"/>
      <c r="F54" s="596"/>
      <c r="G54" s="596"/>
      <c r="H54" s="596"/>
      <c r="I54" s="217"/>
      <c r="J54" s="196"/>
      <c r="K54" s="217"/>
      <c r="L54" s="624"/>
      <c r="M54" s="625"/>
      <c r="N54" s="218"/>
    </row>
    <row r="55" spans="2:14" ht="14.4" thickBot="1">
      <c r="B55" s="605"/>
      <c r="C55" s="606"/>
      <c r="D55" s="606"/>
      <c r="E55" s="606"/>
      <c r="F55" s="606"/>
      <c r="G55" s="606"/>
      <c r="H55" s="606"/>
      <c r="I55" s="166"/>
      <c r="J55" s="167"/>
      <c r="K55" s="166"/>
      <c r="L55" s="607"/>
      <c r="M55" s="608"/>
      <c r="N55" s="219"/>
    </row>
    <row r="56" spans="2:14" ht="14.4" thickBot="1">
      <c r="B56" s="586" t="s">
        <v>254</v>
      </c>
      <c r="C56" s="587"/>
      <c r="D56" s="587"/>
      <c r="E56" s="587"/>
      <c r="F56" s="587"/>
      <c r="G56" s="587"/>
      <c r="H56" s="587"/>
      <c r="I56" s="587"/>
      <c r="J56" s="587"/>
      <c r="K56" s="587"/>
      <c r="L56" s="587"/>
      <c r="M56" s="588"/>
      <c r="N56" s="220">
        <v>0</v>
      </c>
    </row>
    <row r="57" spans="2:14">
      <c r="B57" s="609" t="s">
        <v>261</v>
      </c>
      <c r="C57" s="610"/>
      <c r="D57" s="610"/>
      <c r="E57" s="610"/>
      <c r="F57" s="610"/>
      <c r="G57" s="610"/>
      <c r="H57" s="610"/>
      <c r="I57" s="610"/>
      <c r="J57" s="610"/>
      <c r="K57" s="610"/>
      <c r="L57" s="610"/>
      <c r="M57" s="610"/>
      <c r="N57" s="611"/>
    </row>
    <row r="58" spans="2:14">
      <c r="B58" s="612"/>
      <c r="C58" s="613"/>
      <c r="D58" s="613"/>
      <c r="E58" s="613"/>
      <c r="F58" s="613"/>
      <c r="G58" s="613"/>
      <c r="H58" s="613"/>
      <c r="I58" s="613"/>
      <c r="J58" s="613"/>
      <c r="K58" s="613"/>
      <c r="L58" s="613"/>
      <c r="M58" s="613"/>
      <c r="N58" s="614"/>
    </row>
    <row r="59" spans="2:14" ht="14.4" thickBot="1">
      <c r="B59" s="615"/>
      <c r="C59" s="616"/>
      <c r="D59" s="616"/>
      <c r="E59" s="616"/>
      <c r="F59" s="616"/>
      <c r="G59" s="616"/>
      <c r="H59" s="616"/>
      <c r="I59" s="616"/>
      <c r="J59" s="616"/>
      <c r="K59" s="616"/>
      <c r="L59" s="616"/>
      <c r="M59" s="616"/>
      <c r="N59" s="617"/>
    </row>
    <row r="60" spans="2:14">
      <c r="B60" s="597" t="s">
        <v>262</v>
      </c>
      <c r="C60" s="598"/>
      <c r="D60" s="598"/>
      <c r="E60" s="598"/>
      <c r="F60" s="598"/>
      <c r="G60" s="598"/>
      <c r="H60" s="598"/>
      <c r="I60" s="145" t="s">
        <v>263</v>
      </c>
      <c r="J60" s="162" t="s">
        <v>231</v>
      </c>
      <c r="K60" s="163" t="s">
        <v>264</v>
      </c>
      <c r="L60" s="622" t="s">
        <v>248</v>
      </c>
      <c r="M60" s="623"/>
      <c r="N60" s="146" t="s">
        <v>249</v>
      </c>
    </row>
    <row r="61" spans="2:14">
      <c r="B61" s="172" t="s">
        <v>321</v>
      </c>
      <c r="C61" s="173"/>
      <c r="D61" s="173"/>
      <c r="E61" s="173"/>
      <c r="F61" s="173"/>
      <c r="G61" s="173"/>
      <c r="H61" s="173"/>
      <c r="I61" s="174">
        <v>64000</v>
      </c>
      <c r="J61" s="175">
        <v>1.85</v>
      </c>
      <c r="K61" s="176">
        <v>118400</v>
      </c>
      <c r="L61" s="601">
        <v>32</v>
      </c>
      <c r="M61" s="602"/>
      <c r="N61" s="177">
        <v>3700</v>
      </c>
    </row>
    <row r="62" spans="2:14">
      <c r="B62" s="172"/>
      <c r="C62" s="173"/>
      <c r="D62" s="173"/>
      <c r="E62" s="173"/>
      <c r="F62" s="173"/>
      <c r="G62" s="173"/>
      <c r="H62" s="173"/>
      <c r="I62" s="174"/>
      <c r="J62" s="175"/>
      <c r="K62" s="176"/>
      <c r="L62" s="601"/>
      <c r="M62" s="602"/>
      <c r="N62" s="177"/>
    </row>
    <row r="63" spans="2:14">
      <c r="B63" s="172"/>
      <c r="C63" s="173"/>
      <c r="D63" s="173"/>
      <c r="E63" s="173"/>
      <c r="F63" s="173"/>
      <c r="G63" s="173"/>
      <c r="H63" s="173"/>
      <c r="I63" s="174"/>
      <c r="J63" s="175"/>
      <c r="K63" s="176"/>
      <c r="L63" s="603"/>
      <c r="M63" s="604"/>
      <c r="N63" s="177"/>
    </row>
    <row r="64" spans="2:14" ht="14.4" thickBot="1">
      <c r="B64" s="605"/>
      <c r="C64" s="606"/>
      <c r="D64" s="606"/>
      <c r="E64" s="606"/>
      <c r="F64" s="606"/>
      <c r="G64" s="606"/>
      <c r="H64" s="606"/>
      <c r="I64" s="166"/>
      <c r="J64" s="167"/>
      <c r="K64" s="166"/>
      <c r="L64" s="607"/>
      <c r="M64" s="608"/>
      <c r="N64" s="178"/>
    </row>
    <row r="65" spans="2:14" ht="14.4" thickBot="1">
      <c r="B65" s="586" t="s">
        <v>254</v>
      </c>
      <c r="C65" s="587"/>
      <c r="D65" s="587"/>
      <c r="E65" s="587"/>
      <c r="F65" s="587"/>
      <c r="G65" s="587"/>
      <c r="H65" s="587"/>
      <c r="I65" s="587"/>
      <c r="J65" s="587"/>
      <c r="K65" s="587"/>
      <c r="L65" s="587"/>
      <c r="M65" s="588"/>
      <c r="N65" s="179">
        <v>3700</v>
      </c>
    </row>
    <row r="66" spans="2:14" ht="14.4" thickBot="1">
      <c r="B66" s="141"/>
      <c r="C66" s="91"/>
      <c r="D66" s="91"/>
      <c r="E66" s="91"/>
      <c r="F66" s="91"/>
      <c r="G66" s="91"/>
      <c r="H66" s="91"/>
      <c r="I66" s="91"/>
      <c r="J66" s="91"/>
      <c r="K66" s="91"/>
      <c r="L66" s="91"/>
      <c r="M66" s="91"/>
      <c r="N66" s="130"/>
    </row>
    <row r="67" spans="2:14" ht="14.4" thickBot="1">
      <c r="B67" s="589" t="s">
        <v>265</v>
      </c>
      <c r="C67" s="590"/>
      <c r="D67" s="590"/>
      <c r="E67" s="590"/>
      <c r="F67" s="590"/>
      <c r="G67" s="590"/>
      <c r="H67" s="590"/>
      <c r="I67" s="590"/>
      <c r="J67" s="590"/>
      <c r="K67" s="590"/>
      <c r="L67" s="590"/>
      <c r="M67" s="591"/>
      <c r="N67" s="180">
        <v>88774</v>
      </c>
    </row>
    <row r="68" spans="2:14">
      <c r="B68" s="609" t="s">
        <v>266</v>
      </c>
      <c r="C68" s="610"/>
      <c r="D68" s="610"/>
      <c r="E68" s="610"/>
      <c r="F68" s="610"/>
      <c r="G68" s="610"/>
      <c r="H68" s="610"/>
      <c r="I68" s="610"/>
      <c r="J68" s="610"/>
      <c r="K68" s="610"/>
      <c r="L68" s="610"/>
      <c r="M68" s="610"/>
      <c r="N68" s="611"/>
    </row>
    <row r="69" spans="2:14">
      <c r="B69" s="612"/>
      <c r="C69" s="613"/>
      <c r="D69" s="613"/>
      <c r="E69" s="613"/>
      <c r="F69" s="613"/>
      <c r="G69" s="613"/>
      <c r="H69" s="613"/>
      <c r="I69" s="613"/>
      <c r="J69" s="613"/>
      <c r="K69" s="613"/>
      <c r="L69" s="613"/>
      <c r="M69" s="613"/>
      <c r="N69" s="614"/>
    </row>
    <row r="70" spans="2:14" ht="14.4" thickBot="1">
      <c r="B70" s="615"/>
      <c r="C70" s="616"/>
      <c r="D70" s="616"/>
      <c r="E70" s="616"/>
      <c r="F70" s="616"/>
      <c r="G70" s="616"/>
      <c r="H70" s="616"/>
      <c r="I70" s="616"/>
      <c r="J70" s="616"/>
      <c r="K70" s="616"/>
      <c r="L70" s="616"/>
      <c r="M70" s="616"/>
      <c r="N70" s="617"/>
    </row>
    <row r="71" spans="2:14">
      <c r="B71" s="597" t="s">
        <v>267</v>
      </c>
      <c r="C71" s="598"/>
      <c r="D71" s="598"/>
      <c r="E71" s="598"/>
      <c r="F71" s="598"/>
      <c r="G71" s="598"/>
      <c r="H71" s="598"/>
      <c r="I71" s="162"/>
      <c r="J71" s="181"/>
      <c r="K71" s="170" t="s">
        <v>268</v>
      </c>
      <c r="L71" s="599" t="s">
        <v>269</v>
      </c>
      <c r="M71" s="600"/>
      <c r="N71" s="171"/>
    </row>
    <row r="72" spans="2:14">
      <c r="B72" s="595" t="s">
        <v>193</v>
      </c>
      <c r="C72" s="596"/>
      <c r="D72" s="596"/>
      <c r="E72" s="596"/>
      <c r="F72" s="596"/>
      <c r="G72" s="596"/>
      <c r="H72" s="596"/>
      <c r="I72" s="182"/>
      <c r="J72" s="183"/>
      <c r="K72" s="184">
        <v>0.2</v>
      </c>
      <c r="L72" s="582">
        <v>17754.8</v>
      </c>
      <c r="M72" s="583"/>
      <c r="N72" s="185"/>
    </row>
    <row r="73" spans="2:14">
      <c r="B73" s="149" t="s">
        <v>270</v>
      </c>
      <c r="C73" s="150"/>
      <c r="D73" s="150"/>
      <c r="E73" s="150"/>
      <c r="F73" s="150"/>
      <c r="G73" s="150"/>
      <c r="H73" s="150"/>
      <c r="I73" s="182"/>
      <c r="J73" s="183"/>
      <c r="K73" s="184">
        <v>0.05</v>
      </c>
      <c r="L73" s="582">
        <v>4438.7</v>
      </c>
      <c r="M73" s="583"/>
      <c r="N73" s="185"/>
    </row>
    <row r="74" spans="2:14" ht="14.4" thickBot="1">
      <c r="B74" s="186" t="s">
        <v>230</v>
      </c>
      <c r="C74" s="187"/>
      <c r="D74" s="187"/>
      <c r="E74" s="187"/>
      <c r="F74" s="187"/>
      <c r="G74" s="187"/>
      <c r="H74" s="187"/>
      <c r="I74" s="188"/>
      <c r="J74" s="189"/>
      <c r="K74" s="184">
        <v>0.05</v>
      </c>
      <c r="L74" s="584">
        <v>4438.7</v>
      </c>
      <c r="M74" s="585"/>
      <c r="N74" s="185"/>
    </row>
    <row r="75" spans="2:14" ht="14.4" thickBot="1">
      <c r="B75" s="586" t="s">
        <v>254</v>
      </c>
      <c r="C75" s="587"/>
      <c r="D75" s="587"/>
      <c r="E75" s="587"/>
      <c r="F75" s="587"/>
      <c r="G75" s="587"/>
      <c r="H75" s="587"/>
      <c r="I75" s="587"/>
      <c r="J75" s="587"/>
      <c r="K75" s="587"/>
      <c r="L75" s="587"/>
      <c r="M75" s="588"/>
      <c r="N75" s="190">
        <v>26632.2</v>
      </c>
    </row>
    <row r="76" spans="2:14" ht="14.4" thickBot="1">
      <c r="B76" s="141"/>
      <c r="C76" s="91"/>
      <c r="D76" s="91"/>
      <c r="E76" s="91"/>
      <c r="F76" s="91"/>
      <c r="G76" s="91"/>
      <c r="H76" s="91"/>
      <c r="I76" s="91"/>
      <c r="J76" s="91"/>
      <c r="K76" s="91"/>
      <c r="L76" s="91"/>
      <c r="M76" s="91"/>
      <c r="N76" s="130"/>
    </row>
    <row r="77" spans="2:14" ht="14.4" thickBot="1">
      <c r="B77" s="589" t="s">
        <v>271</v>
      </c>
      <c r="C77" s="590"/>
      <c r="D77" s="590"/>
      <c r="E77" s="590"/>
      <c r="F77" s="590"/>
      <c r="G77" s="590"/>
      <c r="H77" s="590"/>
      <c r="I77" s="590"/>
      <c r="J77" s="590"/>
      <c r="K77" s="590"/>
      <c r="L77" s="590"/>
      <c r="M77" s="591"/>
      <c r="N77" s="191">
        <v>115406</v>
      </c>
    </row>
    <row r="78" spans="2:14">
      <c r="B78" s="122"/>
      <c r="C78" s="123"/>
      <c r="D78" s="123"/>
      <c r="E78" s="123"/>
      <c r="F78" s="123"/>
      <c r="G78" s="123"/>
      <c r="H78" s="123"/>
      <c r="I78" s="123"/>
      <c r="J78" s="123"/>
      <c r="K78" s="123"/>
      <c r="L78" s="123"/>
      <c r="M78" s="123"/>
      <c r="N78" s="124"/>
    </row>
    <row r="79" spans="2:14">
      <c r="B79" s="141"/>
      <c r="C79" s="91"/>
      <c r="D79" s="91"/>
      <c r="E79" s="91"/>
      <c r="F79" s="91"/>
      <c r="G79" s="91"/>
      <c r="H79" s="91"/>
      <c r="I79" s="91"/>
      <c r="J79" s="91"/>
      <c r="K79" s="91"/>
      <c r="L79" s="91"/>
      <c r="M79" s="91"/>
      <c r="N79" s="130"/>
    </row>
    <row r="80" spans="2:14">
      <c r="B80" s="141"/>
      <c r="C80" s="91"/>
      <c r="D80" s="91"/>
      <c r="E80" s="91"/>
      <c r="F80" s="91"/>
      <c r="G80" s="91"/>
      <c r="H80" s="91"/>
      <c r="I80" s="91"/>
      <c r="J80" s="91"/>
      <c r="K80" s="91"/>
      <c r="L80" s="91"/>
      <c r="M80" s="91"/>
      <c r="N80" s="130"/>
    </row>
    <row r="81" spans="2:14">
      <c r="B81" s="141"/>
      <c r="C81" s="91"/>
      <c r="D81" s="91"/>
      <c r="E81" s="91"/>
      <c r="F81" s="91"/>
      <c r="G81" s="128" t="s">
        <v>272</v>
      </c>
      <c r="H81" s="128"/>
      <c r="I81" s="128"/>
      <c r="J81" s="128"/>
      <c r="K81" s="91"/>
      <c r="L81" s="91"/>
      <c r="M81" s="91"/>
      <c r="N81" s="130"/>
    </row>
    <row r="82" spans="2:14">
      <c r="B82" s="192"/>
      <c r="C82" s="193"/>
      <c r="D82" s="193"/>
      <c r="E82" s="193"/>
      <c r="F82" s="193"/>
      <c r="G82" s="128" t="s">
        <v>273</v>
      </c>
      <c r="H82" s="193"/>
      <c r="I82" s="193"/>
      <c r="J82" s="193"/>
      <c r="K82" s="193"/>
      <c r="L82" s="193"/>
      <c r="M82" s="193"/>
      <c r="N82" s="194"/>
    </row>
    <row r="83" spans="2:14">
      <c r="B83" s="192"/>
      <c r="C83" s="193"/>
      <c r="D83" s="193"/>
      <c r="E83" s="193"/>
      <c r="F83" s="193"/>
      <c r="G83" s="128" t="s">
        <v>274</v>
      </c>
      <c r="J83" s="193"/>
      <c r="K83" s="193"/>
      <c r="L83" s="193"/>
      <c r="M83" s="193"/>
      <c r="N83" s="194"/>
    </row>
    <row r="84" spans="2:14">
      <c r="B84" s="107"/>
      <c r="C84" s="137"/>
      <c r="D84" s="137"/>
      <c r="E84" s="137"/>
      <c r="F84" s="137"/>
      <c r="G84" s="128" t="s">
        <v>275</v>
      </c>
      <c r="H84" s="137"/>
      <c r="I84" s="137"/>
      <c r="J84" s="137"/>
      <c r="K84" s="137"/>
      <c r="L84" s="137"/>
      <c r="M84" s="137"/>
      <c r="N84" s="136"/>
    </row>
    <row r="85" spans="2:14">
      <c r="B85" s="141"/>
      <c r="C85" s="91"/>
      <c r="D85" s="91"/>
      <c r="E85" s="91"/>
      <c r="F85" s="91"/>
      <c r="G85" s="91" t="s">
        <v>276</v>
      </c>
      <c r="H85" s="91"/>
      <c r="I85" s="91"/>
      <c r="J85" s="91"/>
      <c r="K85" s="91"/>
      <c r="L85" s="91"/>
      <c r="M85" s="91"/>
      <c r="N85" s="130"/>
    </row>
    <row r="86" spans="2:14">
      <c r="B86" s="195" t="s">
        <v>277</v>
      </c>
      <c r="C86" s="196"/>
      <c r="D86" s="196"/>
      <c r="E86" s="196"/>
      <c r="F86" s="196"/>
      <c r="G86" s="196"/>
      <c r="H86" s="196"/>
      <c r="I86" s="196"/>
      <c r="J86" s="196"/>
      <c r="K86" s="196"/>
      <c r="L86" s="196"/>
      <c r="M86" s="196"/>
      <c r="N86" s="197"/>
    </row>
    <row r="87" spans="2:14">
      <c r="B87" s="592"/>
      <c r="C87" s="593"/>
      <c r="D87" s="593"/>
      <c r="E87" s="593"/>
      <c r="F87" s="593"/>
      <c r="G87" s="593"/>
      <c r="H87" s="593"/>
      <c r="I87" s="593"/>
      <c r="J87" s="593"/>
      <c r="K87" s="593"/>
      <c r="L87" s="593"/>
      <c r="M87" s="593"/>
      <c r="N87" s="594"/>
    </row>
    <row r="88" spans="2:14">
      <c r="B88" s="592"/>
      <c r="C88" s="593"/>
      <c r="D88" s="593"/>
      <c r="E88" s="593"/>
      <c r="F88" s="593"/>
      <c r="G88" s="593"/>
      <c r="H88" s="593"/>
      <c r="I88" s="593"/>
      <c r="J88" s="593"/>
      <c r="K88" s="593"/>
      <c r="L88" s="593"/>
      <c r="M88" s="593"/>
      <c r="N88" s="594"/>
    </row>
    <row r="89" spans="2:14">
      <c r="B89" s="107"/>
      <c r="C89" s="137"/>
      <c r="D89" s="137"/>
      <c r="E89" s="137"/>
      <c r="F89" s="137"/>
      <c r="G89" s="137"/>
      <c r="H89" s="137"/>
      <c r="I89" s="137"/>
      <c r="J89" s="137"/>
      <c r="K89" s="137"/>
      <c r="L89" s="137"/>
      <c r="M89" s="137"/>
      <c r="N89" s="136"/>
    </row>
    <row r="90" spans="2:14">
      <c r="B90" s="198" t="s">
        <v>278</v>
      </c>
      <c r="C90" s="137"/>
      <c r="D90" s="137"/>
      <c r="E90" s="137"/>
      <c r="F90" s="137"/>
      <c r="G90" s="137"/>
      <c r="H90" s="137"/>
      <c r="I90" s="137"/>
      <c r="J90" s="137"/>
      <c r="K90" s="137"/>
      <c r="L90" s="137"/>
      <c r="M90" s="137"/>
      <c r="N90" s="136"/>
    </row>
    <row r="91" spans="2:14" ht="12.75" customHeight="1">
      <c r="B91" s="573" t="s">
        <v>279</v>
      </c>
      <c r="C91" s="574"/>
      <c r="D91" s="574"/>
      <c r="E91" s="574"/>
      <c r="F91" s="574"/>
      <c r="G91" s="574"/>
      <c r="H91" s="574"/>
      <c r="I91" s="574"/>
      <c r="J91" s="574"/>
      <c r="K91" s="574"/>
      <c r="L91" s="574"/>
      <c r="M91" s="574"/>
      <c r="N91" s="575"/>
    </row>
    <row r="92" spans="2:14">
      <c r="B92" s="573"/>
      <c r="C92" s="574"/>
      <c r="D92" s="574"/>
      <c r="E92" s="574"/>
      <c r="F92" s="574"/>
      <c r="G92" s="574"/>
      <c r="H92" s="574"/>
      <c r="I92" s="574"/>
      <c r="J92" s="574"/>
      <c r="K92" s="574"/>
      <c r="L92" s="574"/>
      <c r="M92" s="574"/>
      <c r="N92" s="575"/>
    </row>
    <row r="93" spans="2:14">
      <c r="B93" s="573" t="s">
        <v>280</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107"/>
      <c r="C95" s="137"/>
      <c r="D95" s="137"/>
      <c r="E95" s="137"/>
      <c r="F95" s="137"/>
      <c r="G95" s="137"/>
      <c r="H95" s="137"/>
      <c r="I95" s="137"/>
      <c r="J95" s="137"/>
      <c r="K95" s="137"/>
      <c r="L95" s="137"/>
      <c r="M95" s="137"/>
      <c r="N95" s="136"/>
    </row>
    <row r="96" spans="2:14">
      <c r="B96" s="141"/>
      <c r="C96" s="91"/>
      <c r="D96" s="91"/>
      <c r="E96" s="91"/>
      <c r="F96" s="91"/>
      <c r="G96" s="128" t="s">
        <v>272</v>
      </c>
      <c r="H96" s="91"/>
      <c r="I96" s="91"/>
      <c r="J96" s="91"/>
      <c r="K96" s="91"/>
      <c r="L96" s="91"/>
      <c r="M96" s="91"/>
      <c r="N96" s="130"/>
    </row>
    <row r="97" spans="2:14">
      <c r="B97" s="141"/>
      <c r="C97" s="91"/>
      <c r="D97" s="91"/>
      <c r="E97" s="91"/>
      <c r="F97" s="91"/>
      <c r="G97" s="91" t="s">
        <v>273</v>
      </c>
      <c r="H97" s="158"/>
      <c r="I97" s="158"/>
      <c r="J97" s="158"/>
      <c r="K97" s="91"/>
      <c r="L97" s="91"/>
      <c r="M97" s="91"/>
      <c r="N97" s="130"/>
    </row>
    <row r="98" spans="2:14">
      <c r="B98" s="141"/>
      <c r="C98" s="91"/>
      <c r="D98" s="91"/>
      <c r="E98" s="91"/>
      <c r="F98" s="91"/>
      <c r="G98" s="91" t="s">
        <v>281</v>
      </c>
      <c r="H98" s="92"/>
      <c r="I98" s="92"/>
      <c r="J98" s="92"/>
      <c r="M98" s="91"/>
      <c r="N98" s="130"/>
    </row>
    <row r="99" spans="2:14">
      <c r="B99" s="199"/>
      <c r="C99" s="137"/>
      <c r="D99" s="137"/>
      <c r="E99" s="137"/>
      <c r="F99" s="137"/>
      <c r="G99" s="91" t="s">
        <v>275</v>
      </c>
      <c r="K99" s="137"/>
      <c r="L99" s="137"/>
      <c r="M99" s="137"/>
      <c r="N99" s="136"/>
    </row>
    <row r="100" spans="2:14" ht="17.25" customHeight="1">
      <c r="B100" s="200" t="s">
        <v>282</v>
      </c>
      <c r="C100" s="201"/>
      <c r="D100" s="201"/>
      <c r="E100" s="91"/>
      <c r="F100" s="91"/>
      <c r="G100" s="91"/>
      <c r="H100" s="91"/>
      <c r="I100" s="91"/>
      <c r="J100" s="576"/>
      <c r="K100" s="576"/>
      <c r="L100" s="576"/>
      <c r="M100" s="576"/>
      <c r="N100" s="577"/>
    </row>
    <row r="101" spans="2:14" ht="18.75" customHeight="1" thickBot="1">
      <c r="B101" s="580" t="s">
        <v>283</v>
      </c>
      <c r="C101" s="581"/>
      <c r="D101" s="581"/>
      <c r="E101" s="167"/>
      <c r="F101" s="167"/>
      <c r="G101" s="167"/>
      <c r="H101" s="167"/>
      <c r="I101" s="167"/>
      <c r="J101" s="578"/>
      <c r="K101" s="578"/>
      <c r="L101" s="578"/>
      <c r="M101" s="578"/>
      <c r="N101" s="57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3481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4817" r:id="rId3"/>
      </mc:Fallback>
    </mc:AlternateContent>
  </oleObjects>
  <mc:AlternateContent xmlns:mc="http://schemas.openxmlformats.org/markup-compatibility/2006">
    <mc:Choice Requires="x14">
      <controls>
        <mc:AlternateContent xmlns:mc="http://schemas.openxmlformats.org/markup-compatibility/2006">
          <mc:Choice Requires="x14">
            <control shapeId="3481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481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1"/>
  <sheetViews>
    <sheetView showGridLines="0" topLeftCell="A10" zoomScale="55" zoomScaleNormal="55" workbookViewId="0">
      <selection activeCell="A25" sqref="A1:XFD1048576"/>
    </sheetView>
  </sheetViews>
  <sheetFormatPr baseColWidth="10" defaultColWidth="11.44140625" defaultRowHeight="13.8"/>
  <cols>
    <col min="1" max="1" width="3.109375" style="230" customWidth="1"/>
    <col min="2" max="16384" width="11.44140625" style="230"/>
  </cols>
  <sheetData>
    <row r="1" spans="2:14" ht="14.4" thickBot="1"/>
    <row r="2" spans="2:14" s="90" customFormat="1" ht="12.75" customHeight="1">
      <c r="B2" s="655"/>
      <c r="C2" s="657"/>
      <c r="D2" s="658"/>
      <c r="E2" s="658"/>
      <c r="F2" s="658"/>
      <c r="G2" s="658"/>
      <c r="H2" s="658"/>
      <c r="I2" s="658"/>
      <c r="J2" s="659"/>
      <c r="K2" s="660" t="s">
        <v>1</v>
      </c>
      <c r="L2" s="662" t="s">
        <v>237</v>
      </c>
      <c r="M2" s="663"/>
      <c r="N2" s="664"/>
    </row>
    <row r="3" spans="2:14" s="90" customFormat="1">
      <c r="B3" s="656"/>
      <c r="C3" s="668" t="s">
        <v>3</v>
      </c>
      <c r="D3" s="669"/>
      <c r="E3" s="669"/>
      <c r="F3" s="669"/>
      <c r="G3" s="669"/>
      <c r="H3" s="669"/>
      <c r="I3" s="669"/>
      <c r="J3" s="670"/>
      <c r="K3" s="661"/>
      <c r="L3" s="665"/>
      <c r="M3" s="666"/>
      <c r="N3" s="667"/>
    </row>
    <row r="4" spans="2:14" s="90" customFormat="1">
      <c r="B4" s="656"/>
      <c r="C4" s="671" t="s">
        <v>25</v>
      </c>
      <c r="D4" s="672"/>
      <c r="E4" s="672"/>
      <c r="F4" s="672"/>
      <c r="G4" s="672"/>
      <c r="H4" s="672"/>
      <c r="I4" s="672"/>
      <c r="J4" s="673"/>
      <c r="K4" s="674" t="s">
        <v>5</v>
      </c>
      <c r="L4" s="676">
        <v>2</v>
      </c>
      <c r="M4" s="677"/>
      <c r="N4" s="678"/>
    </row>
    <row r="5" spans="2:14" s="90" customFormat="1" ht="12.75" customHeight="1">
      <c r="B5" s="656"/>
      <c r="C5" s="682" t="s">
        <v>238</v>
      </c>
      <c r="D5" s="683"/>
      <c r="E5" s="683"/>
      <c r="F5" s="683"/>
      <c r="G5" s="683"/>
      <c r="H5" s="683"/>
      <c r="I5" s="683"/>
      <c r="J5" s="684"/>
      <c r="K5" s="675"/>
      <c r="L5" s="679"/>
      <c r="M5" s="680"/>
      <c r="N5" s="681"/>
    </row>
    <row r="6" spans="2:14" s="90" customFormat="1" ht="12.75" customHeight="1">
      <c r="B6" s="656"/>
      <c r="C6" s="685" t="s">
        <v>7</v>
      </c>
      <c r="D6" s="686"/>
      <c r="E6" s="686"/>
      <c r="F6" s="686"/>
      <c r="G6" s="686"/>
      <c r="H6" s="686"/>
      <c r="I6" s="686"/>
      <c r="J6" s="687"/>
      <c r="K6" s="674" t="s">
        <v>8</v>
      </c>
      <c r="L6" s="674">
        <v>1</v>
      </c>
      <c r="M6" s="674" t="s">
        <v>9</v>
      </c>
      <c r="N6" s="689">
        <v>1</v>
      </c>
    </row>
    <row r="7" spans="2:14" s="90" customFormat="1" ht="12.75" customHeight="1">
      <c r="B7" s="656"/>
      <c r="C7" s="685"/>
      <c r="D7" s="686"/>
      <c r="E7" s="686"/>
      <c r="F7" s="686"/>
      <c r="G7" s="686"/>
      <c r="H7" s="686"/>
      <c r="I7" s="686"/>
      <c r="J7" s="687"/>
      <c r="K7" s="688"/>
      <c r="L7" s="688"/>
      <c r="M7" s="688"/>
      <c r="N7" s="690"/>
    </row>
    <row r="8" spans="2:14" s="90" customFormat="1" ht="12.75" customHeight="1">
      <c r="B8" s="656"/>
      <c r="C8" s="682" t="s">
        <v>10</v>
      </c>
      <c r="D8" s="683"/>
      <c r="E8" s="683"/>
      <c r="F8" s="683"/>
      <c r="G8" s="683"/>
      <c r="H8" s="683"/>
      <c r="I8" s="683"/>
      <c r="J8" s="684"/>
      <c r="K8" s="688"/>
      <c r="L8" s="688"/>
      <c r="M8" s="688"/>
      <c r="N8" s="690"/>
    </row>
    <row r="9" spans="2:14" s="90" customFormat="1" ht="14.4" thickBot="1">
      <c r="B9" s="98"/>
      <c r="C9" s="99"/>
      <c r="D9" s="99"/>
      <c r="E9" s="99"/>
      <c r="F9" s="99"/>
      <c r="G9" s="99"/>
      <c r="H9" s="99"/>
      <c r="I9" s="99"/>
      <c r="J9" s="99"/>
      <c r="K9" s="99"/>
      <c r="L9" s="100"/>
      <c r="M9" s="100"/>
      <c r="N9" s="101"/>
    </row>
    <row r="10" spans="2:14" s="90" customFormat="1">
      <c r="B10" s="102"/>
      <c r="C10" s="103"/>
      <c r="D10" s="103"/>
      <c r="E10" s="103"/>
      <c r="F10" s="103"/>
      <c r="G10" s="103"/>
      <c r="H10" s="103"/>
      <c r="I10" s="103"/>
      <c r="J10" s="103"/>
      <c r="K10" s="104" t="s">
        <v>11</v>
      </c>
      <c r="L10" s="105" t="s">
        <v>12</v>
      </c>
      <c r="M10" s="105" t="s">
        <v>13</v>
      </c>
      <c r="N10" s="106" t="s">
        <v>14</v>
      </c>
    </row>
    <row r="11" spans="2:14" s="90" customFormat="1">
      <c r="B11" s="107"/>
      <c r="C11" s="108"/>
      <c r="D11" s="108"/>
      <c r="E11" s="108"/>
      <c r="F11" s="108"/>
      <c r="G11" s="108"/>
      <c r="H11" s="108"/>
      <c r="I11" s="108"/>
      <c r="J11" s="108"/>
      <c r="K11" s="109"/>
      <c r="L11" s="110" t="s">
        <v>15</v>
      </c>
      <c r="M11" s="110" t="s">
        <v>15</v>
      </c>
      <c r="N11" s="111" t="s">
        <v>15</v>
      </c>
    </row>
    <row r="12" spans="2:14" s="90" customFormat="1">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68</v>
      </c>
      <c r="C34" s="703" t="s">
        <v>70</v>
      </c>
      <c r="D34" s="704"/>
      <c r="E34" s="704"/>
      <c r="F34" s="704"/>
      <c r="G34" s="704"/>
      <c r="H34" s="704"/>
      <c r="I34" s="704"/>
      <c r="J34" s="704"/>
      <c r="K34" s="705"/>
      <c r="L34" s="703" t="s">
        <v>47</v>
      </c>
      <c r="M34" s="705"/>
      <c r="N34" s="216">
        <v>107400</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c r="L38" s="622"/>
      <c r="M38" s="623"/>
      <c r="N38" s="146"/>
    </row>
    <row r="39" spans="2:14">
      <c r="B39" s="595" t="s">
        <v>330</v>
      </c>
      <c r="C39" s="596"/>
      <c r="D39" s="596"/>
      <c r="E39" s="596"/>
      <c r="F39" s="618"/>
      <c r="G39" s="641"/>
      <c r="H39" s="618"/>
      <c r="I39" s="641"/>
      <c r="J39" s="618"/>
      <c r="K39" s="147">
        <v>109000</v>
      </c>
      <c r="L39" s="603">
        <v>500</v>
      </c>
      <c r="M39" s="604"/>
      <c r="N39" s="148">
        <v>218</v>
      </c>
    </row>
    <row r="40" spans="2:14">
      <c r="B40" s="595" t="s">
        <v>332</v>
      </c>
      <c r="C40" s="596"/>
      <c r="D40" s="596"/>
      <c r="E40" s="596"/>
      <c r="F40" s="618"/>
      <c r="G40" s="641"/>
      <c r="H40" s="618"/>
      <c r="I40" s="641"/>
      <c r="J40" s="618"/>
      <c r="K40" s="147">
        <v>66000</v>
      </c>
      <c r="L40" s="603">
        <v>500</v>
      </c>
      <c r="M40" s="604"/>
      <c r="N40" s="148">
        <v>132</v>
      </c>
    </row>
    <row r="41" spans="2:14" ht="14.4" thickBot="1">
      <c r="B41" s="595" t="s">
        <v>333</v>
      </c>
      <c r="C41" s="596"/>
      <c r="D41" s="596"/>
      <c r="E41" s="596"/>
      <c r="F41" s="618"/>
      <c r="G41" s="641"/>
      <c r="H41" s="618"/>
      <c r="I41" s="641"/>
      <c r="J41" s="618"/>
      <c r="K41" s="147"/>
      <c r="L41" s="603"/>
      <c r="M41" s="604"/>
      <c r="N41" s="148">
        <v>0.59200000000000008</v>
      </c>
    </row>
    <row r="42" spans="2:14" ht="14.4" thickBot="1">
      <c r="B42" s="586" t="s">
        <v>254</v>
      </c>
      <c r="C42" s="587"/>
      <c r="D42" s="587"/>
      <c r="E42" s="587"/>
      <c r="F42" s="587"/>
      <c r="G42" s="587"/>
      <c r="H42" s="587"/>
      <c r="I42" s="587"/>
      <c r="J42" s="587"/>
      <c r="K42" s="587"/>
      <c r="L42" s="587"/>
      <c r="M42" s="588"/>
      <c r="N42" s="154">
        <v>350.59199999999998</v>
      </c>
    </row>
    <row r="43" spans="2:14">
      <c r="B43" s="609" t="s">
        <v>252</v>
      </c>
      <c r="C43" s="610"/>
      <c r="D43" s="610"/>
      <c r="E43" s="610"/>
      <c r="F43" s="610"/>
      <c r="G43" s="610"/>
      <c r="H43" s="610"/>
      <c r="I43" s="610"/>
      <c r="J43" s="610"/>
      <c r="K43" s="610"/>
      <c r="L43" s="610"/>
      <c r="M43" s="610"/>
      <c r="N43" s="611"/>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331</v>
      </c>
      <c r="C47" s="596"/>
      <c r="D47" s="596"/>
      <c r="E47" s="596"/>
      <c r="F47" s="596"/>
      <c r="G47" s="596"/>
      <c r="H47" s="596"/>
      <c r="I47" s="618"/>
      <c r="J47" s="156" t="s">
        <v>207</v>
      </c>
      <c r="K47" s="157">
        <v>1</v>
      </c>
      <c r="L47" s="619">
        <v>1851</v>
      </c>
      <c r="M47" s="620"/>
      <c r="N47" s="148">
        <v>1851</v>
      </c>
    </row>
    <row r="48" spans="2:14" ht="14.4" thickBot="1">
      <c r="B48" s="605" t="s">
        <v>319</v>
      </c>
      <c r="C48" s="606"/>
      <c r="D48" s="606"/>
      <c r="E48" s="606"/>
      <c r="F48" s="606"/>
      <c r="G48" s="606"/>
      <c r="H48" s="606"/>
      <c r="I48" s="621"/>
      <c r="J48" s="223" t="s">
        <v>207</v>
      </c>
      <c r="K48" s="224">
        <v>0.15</v>
      </c>
      <c r="L48" s="711">
        <v>80</v>
      </c>
      <c r="M48" s="712"/>
      <c r="N48" s="148">
        <v>12</v>
      </c>
    </row>
    <row r="49" spans="2:14" ht="14.4" thickBot="1">
      <c r="B49" s="586" t="s">
        <v>254</v>
      </c>
      <c r="C49" s="587"/>
      <c r="D49" s="587"/>
      <c r="E49" s="587"/>
      <c r="F49" s="587"/>
      <c r="G49" s="587"/>
      <c r="H49" s="587"/>
      <c r="I49" s="587"/>
      <c r="J49" s="587"/>
      <c r="K49" s="587"/>
      <c r="L49" s="587"/>
      <c r="M49" s="588"/>
      <c r="N49" s="161">
        <v>1863</v>
      </c>
    </row>
    <row r="50" spans="2:14">
      <c r="B50" s="609" t="s">
        <v>255</v>
      </c>
      <c r="C50" s="610"/>
      <c r="D50" s="610"/>
      <c r="E50" s="610"/>
      <c r="F50" s="610"/>
      <c r="G50" s="610"/>
      <c r="H50" s="610"/>
      <c r="I50" s="610"/>
      <c r="J50" s="610"/>
      <c r="K50" s="610"/>
      <c r="L50" s="610"/>
      <c r="M50" s="610"/>
      <c r="N50" s="611"/>
    </row>
    <row r="51" spans="2:14">
      <c r="B51" s="612"/>
      <c r="C51" s="613"/>
      <c r="D51" s="613"/>
      <c r="E51" s="613"/>
      <c r="F51" s="613"/>
      <c r="G51" s="613"/>
      <c r="H51" s="613"/>
      <c r="I51" s="613"/>
      <c r="J51" s="613"/>
      <c r="K51" s="613"/>
      <c r="L51" s="613"/>
      <c r="M51" s="613"/>
      <c r="N51" s="614"/>
    </row>
    <row r="52" spans="2:14" ht="14.4" thickBot="1">
      <c r="B52" s="615"/>
      <c r="C52" s="616"/>
      <c r="D52" s="616"/>
      <c r="E52" s="616"/>
      <c r="F52" s="616"/>
      <c r="G52" s="616"/>
      <c r="H52" s="616"/>
      <c r="I52" s="616"/>
      <c r="J52" s="616"/>
      <c r="K52" s="616"/>
      <c r="L52" s="616"/>
      <c r="M52" s="616"/>
      <c r="N52" s="617"/>
    </row>
    <row r="53" spans="2:14">
      <c r="B53" s="597" t="s">
        <v>256</v>
      </c>
      <c r="C53" s="598"/>
      <c r="D53" s="598"/>
      <c r="E53" s="598"/>
      <c r="F53" s="598"/>
      <c r="G53" s="598"/>
      <c r="H53" s="598"/>
      <c r="I53" s="145" t="s">
        <v>257</v>
      </c>
      <c r="J53" s="162" t="s">
        <v>258</v>
      </c>
      <c r="K53" s="163" t="s">
        <v>259</v>
      </c>
      <c r="L53" s="622" t="s">
        <v>199</v>
      </c>
      <c r="M53" s="623"/>
      <c r="N53" s="146" t="s">
        <v>249</v>
      </c>
    </row>
    <row r="54" spans="2:14">
      <c r="B54" s="595"/>
      <c r="C54" s="596"/>
      <c r="D54" s="596"/>
      <c r="E54" s="596"/>
      <c r="F54" s="596"/>
      <c r="G54" s="596"/>
      <c r="H54" s="596"/>
      <c r="I54" s="217"/>
      <c r="J54" s="196"/>
      <c r="K54" s="217"/>
      <c r="L54" s="624"/>
      <c r="M54" s="625"/>
      <c r="N54" s="218">
        <v>0</v>
      </c>
    </row>
    <row r="55" spans="2:14" s="231" customFormat="1" ht="16.2" thickBot="1">
      <c r="B55" s="605"/>
      <c r="C55" s="606"/>
      <c r="D55" s="606"/>
      <c r="E55" s="606"/>
      <c r="F55" s="606"/>
      <c r="G55" s="606"/>
      <c r="H55" s="606"/>
      <c r="I55" s="166"/>
      <c r="J55" s="167"/>
      <c r="K55" s="166"/>
      <c r="L55" s="607"/>
      <c r="M55" s="608"/>
      <c r="N55" s="219"/>
    </row>
    <row r="56" spans="2:14" ht="14.4" thickBot="1">
      <c r="B56" s="586" t="s">
        <v>254</v>
      </c>
      <c r="C56" s="587"/>
      <c r="D56" s="587"/>
      <c r="E56" s="587"/>
      <c r="F56" s="587"/>
      <c r="G56" s="587"/>
      <c r="H56" s="587"/>
      <c r="I56" s="587"/>
      <c r="J56" s="587"/>
      <c r="K56" s="587"/>
      <c r="L56" s="587"/>
      <c r="M56" s="588"/>
      <c r="N56" s="220">
        <v>0</v>
      </c>
    </row>
    <row r="57" spans="2:14">
      <c r="B57" s="609" t="s">
        <v>261</v>
      </c>
      <c r="C57" s="610"/>
      <c r="D57" s="610"/>
      <c r="E57" s="610"/>
      <c r="F57" s="610"/>
      <c r="G57" s="610"/>
      <c r="H57" s="610"/>
      <c r="I57" s="610"/>
      <c r="J57" s="610"/>
      <c r="K57" s="610"/>
      <c r="L57" s="610"/>
      <c r="M57" s="610"/>
      <c r="N57" s="611"/>
    </row>
    <row r="58" spans="2:14">
      <c r="B58" s="612"/>
      <c r="C58" s="613"/>
      <c r="D58" s="613"/>
      <c r="E58" s="613"/>
      <c r="F58" s="613"/>
      <c r="G58" s="613"/>
      <c r="H58" s="613"/>
      <c r="I58" s="613"/>
      <c r="J58" s="613"/>
      <c r="K58" s="613"/>
      <c r="L58" s="613"/>
      <c r="M58" s="613"/>
      <c r="N58" s="614"/>
    </row>
    <row r="59" spans="2:14" ht="14.4" thickBot="1">
      <c r="B59" s="615"/>
      <c r="C59" s="616"/>
      <c r="D59" s="616"/>
      <c r="E59" s="616"/>
      <c r="F59" s="616"/>
      <c r="G59" s="616"/>
      <c r="H59" s="616"/>
      <c r="I59" s="616"/>
      <c r="J59" s="616"/>
      <c r="K59" s="616"/>
      <c r="L59" s="616"/>
      <c r="M59" s="616"/>
      <c r="N59" s="617"/>
    </row>
    <row r="60" spans="2:14">
      <c r="B60" s="597" t="s">
        <v>262</v>
      </c>
      <c r="C60" s="598"/>
      <c r="D60" s="598"/>
      <c r="E60" s="598"/>
      <c r="F60" s="598"/>
      <c r="G60" s="598"/>
      <c r="H60" s="598"/>
      <c r="I60" s="145" t="s">
        <v>263</v>
      </c>
      <c r="J60" s="162" t="s">
        <v>231</v>
      </c>
      <c r="K60" s="163" t="s">
        <v>264</v>
      </c>
      <c r="L60" s="622" t="s">
        <v>248</v>
      </c>
      <c r="M60" s="623"/>
      <c r="N60" s="146" t="s">
        <v>249</v>
      </c>
    </row>
    <row r="61" spans="2:14">
      <c r="B61" s="172" t="s">
        <v>321</v>
      </c>
      <c r="C61" s="173"/>
      <c r="D61" s="173"/>
      <c r="E61" s="173"/>
      <c r="F61" s="173"/>
      <c r="G61" s="173"/>
      <c r="H61" s="173"/>
      <c r="I61" s="174">
        <v>64000</v>
      </c>
      <c r="J61" s="175">
        <v>1.85</v>
      </c>
      <c r="K61" s="176">
        <v>118400</v>
      </c>
      <c r="L61" s="601">
        <v>4000</v>
      </c>
      <c r="M61" s="602"/>
      <c r="N61" s="177">
        <v>29.6</v>
      </c>
    </row>
    <row r="62" spans="2:14">
      <c r="B62" s="172"/>
      <c r="C62" s="173"/>
      <c r="D62" s="173"/>
      <c r="E62" s="173"/>
      <c r="F62" s="173"/>
      <c r="G62" s="173"/>
      <c r="H62" s="173"/>
      <c r="I62" s="174"/>
      <c r="J62" s="175"/>
      <c r="K62" s="176"/>
      <c r="L62" s="601"/>
      <c r="M62" s="602"/>
      <c r="N62" s="177"/>
    </row>
    <row r="63" spans="2:14">
      <c r="B63" s="172"/>
      <c r="C63" s="173"/>
      <c r="D63" s="173"/>
      <c r="E63" s="173"/>
      <c r="F63" s="173"/>
      <c r="G63" s="173"/>
      <c r="H63" s="173"/>
      <c r="I63" s="174"/>
      <c r="J63" s="175"/>
      <c r="K63" s="176"/>
      <c r="L63" s="603"/>
      <c r="M63" s="604"/>
      <c r="N63" s="177"/>
    </row>
    <row r="64" spans="2:14" ht="14.4" thickBot="1">
      <c r="B64" s="605"/>
      <c r="C64" s="606"/>
      <c r="D64" s="606"/>
      <c r="E64" s="606"/>
      <c r="F64" s="606"/>
      <c r="G64" s="606"/>
      <c r="H64" s="606"/>
      <c r="I64" s="166"/>
      <c r="J64" s="167"/>
      <c r="K64" s="166"/>
      <c r="L64" s="607"/>
      <c r="M64" s="608"/>
      <c r="N64" s="178"/>
    </row>
    <row r="65" spans="2:14" ht="14.4" thickBot="1">
      <c r="B65" s="586" t="s">
        <v>254</v>
      </c>
      <c r="C65" s="587"/>
      <c r="D65" s="587"/>
      <c r="E65" s="587"/>
      <c r="F65" s="587"/>
      <c r="G65" s="587"/>
      <c r="H65" s="587"/>
      <c r="I65" s="587"/>
      <c r="J65" s="587"/>
      <c r="K65" s="587"/>
      <c r="L65" s="587"/>
      <c r="M65" s="588"/>
      <c r="N65" s="179">
        <v>29.6</v>
      </c>
    </row>
    <row r="66" spans="2:14" ht="14.4" thickBot="1">
      <c r="B66" s="141"/>
      <c r="C66" s="91"/>
      <c r="D66" s="91"/>
      <c r="E66" s="91"/>
      <c r="F66" s="91"/>
      <c r="G66" s="91"/>
      <c r="H66" s="91"/>
      <c r="I66" s="91"/>
      <c r="J66" s="91"/>
      <c r="K66" s="91"/>
      <c r="L66" s="91"/>
      <c r="M66" s="91"/>
      <c r="N66" s="130"/>
    </row>
    <row r="67" spans="2:14" ht="14.4" thickBot="1">
      <c r="B67" s="589" t="s">
        <v>265</v>
      </c>
      <c r="C67" s="590"/>
      <c r="D67" s="590"/>
      <c r="E67" s="590"/>
      <c r="F67" s="590"/>
      <c r="G67" s="590"/>
      <c r="H67" s="590"/>
      <c r="I67" s="590"/>
      <c r="J67" s="590"/>
      <c r="K67" s="590"/>
      <c r="L67" s="590"/>
      <c r="M67" s="591"/>
      <c r="N67" s="180">
        <v>2243.192</v>
      </c>
    </row>
    <row r="68" spans="2:14">
      <c r="B68" s="609" t="s">
        <v>266</v>
      </c>
      <c r="C68" s="610"/>
      <c r="D68" s="610"/>
      <c r="E68" s="610"/>
      <c r="F68" s="610"/>
      <c r="G68" s="610"/>
      <c r="H68" s="610"/>
      <c r="I68" s="610"/>
      <c r="J68" s="610"/>
      <c r="K68" s="610"/>
      <c r="L68" s="610"/>
      <c r="M68" s="610"/>
      <c r="N68" s="611"/>
    </row>
    <row r="69" spans="2:14">
      <c r="B69" s="612"/>
      <c r="C69" s="613"/>
      <c r="D69" s="613"/>
      <c r="E69" s="613"/>
      <c r="F69" s="613"/>
      <c r="G69" s="613"/>
      <c r="H69" s="613"/>
      <c r="I69" s="613"/>
      <c r="J69" s="613"/>
      <c r="K69" s="613"/>
      <c r="L69" s="613"/>
      <c r="M69" s="613"/>
      <c r="N69" s="614"/>
    </row>
    <row r="70" spans="2:14" ht="14.4" thickBot="1">
      <c r="B70" s="615"/>
      <c r="C70" s="616"/>
      <c r="D70" s="616"/>
      <c r="E70" s="616"/>
      <c r="F70" s="616"/>
      <c r="G70" s="616"/>
      <c r="H70" s="616"/>
      <c r="I70" s="616"/>
      <c r="J70" s="616"/>
      <c r="K70" s="616"/>
      <c r="L70" s="616"/>
      <c r="M70" s="616"/>
      <c r="N70" s="617"/>
    </row>
    <row r="71" spans="2:14">
      <c r="B71" s="597" t="s">
        <v>267</v>
      </c>
      <c r="C71" s="598"/>
      <c r="D71" s="598"/>
      <c r="E71" s="598"/>
      <c r="F71" s="598"/>
      <c r="G71" s="598"/>
      <c r="H71" s="598"/>
      <c r="I71" s="162"/>
      <c r="J71" s="181"/>
      <c r="K71" s="170" t="s">
        <v>268</v>
      </c>
      <c r="L71" s="599" t="s">
        <v>269</v>
      </c>
      <c r="M71" s="600"/>
      <c r="N71" s="171"/>
    </row>
    <row r="72" spans="2:14">
      <c r="B72" s="595" t="s">
        <v>193</v>
      </c>
      <c r="C72" s="596"/>
      <c r="D72" s="596"/>
      <c r="E72" s="596"/>
      <c r="F72" s="596"/>
      <c r="G72" s="596"/>
      <c r="H72" s="596"/>
      <c r="I72" s="182"/>
      <c r="J72" s="183"/>
      <c r="K72" s="184">
        <v>0.2</v>
      </c>
      <c r="L72" s="582">
        <v>448.63840000000005</v>
      </c>
      <c r="M72" s="583"/>
      <c r="N72" s="185"/>
    </row>
    <row r="73" spans="2:14">
      <c r="B73" s="149" t="s">
        <v>270</v>
      </c>
      <c r="C73" s="150"/>
      <c r="D73" s="150"/>
      <c r="E73" s="150"/>
      <c r="F73" s="150"/>
      <c r="G73" s="150"/>
      <c r="H73" s="150"/>
      <c r="I73" s="182"/>
      <c r="J73" s="183"/>
      <c r="K73" s="184">
        <v>0.05</v>
      </c>
      <c r="L73" s="582">
        <v>112.15960000000001</v>
      </c>
      <c r="M73" s="583"/>
      <c r="N73" s="185"/>
    </row>
    <row r="74" spans="2:14" ht="14.4" thickBot="1">
      <c r="B74" s="186" t="s">
        <v>230</v>
      </c>
      <c r="C74" s="187"/>
      <c r="D74" s="187"/>
      <c r="E74" s="187"/>
      <c r="F74" s="187"/>
      <c r="G74" s="187"/>
      <c r="H74" s="187"/>
      <c r="I74" s="188"/>
      <c r="J74" s="189"/>
      <c r="K74" s="184">
        <v>0.05</v>
      </c>
      <c r="L74" s="584">
        <v>112.15960000000001</v>
      </c>
      <c r="M74" s="585"/>
      <c r="N74" s="185"/>
    </row>
    <row r="75" spans="2:14" ht="14.4" thickBot="1">
      <c r="B75" s="586" t="s">
        <v>254</v>
      </c>
      <c r="C75" s="587"/>
      <c r="D75" s="587"/>
      <c r="E75" s="587"/>
      <c r="F75" s="587"/>
      <c r="G75" s="587"/>
      <c r="H75" s="587"/>
      <c r="I75" s="587"/>
      <c r="J75" s="587"/>
      <c r="K75" s="587"/>
      <c r="L75" s="587"/>
      <c r="M75" s="588"/>
      <c r="N75" s="190">
        <v>672.95759999999996</v>
      </c>
    </row>
    <row r="76" spans="2:14" ht="14.4" thickBot="1">
      <c r="B76" s="141"/>
      <c r="C76" s="91"/>
      <c r="D76" s="91"/>
      <c r="E76" s="91"/>
      <c r="F76" s="91"/>
      <c r="G76" s="91"/>
      <c r="H76" s="91"/>
      <c r="I76" s="91"/>
      <c r="J76" s="91"/>
      <c r="K76" s="91"/>
      <c r="L76" s="91"/>
      <c r="M76" s="91"/>
      <c r="N76" s="130"/>
    </row>
    <row r="77" spans="2:14" ht="14.4" thickBot="1">
      <c r="B77" s="589" t="s">
        <v>271</v>
      </c>
      <c r="C77" s="590"/>
      <c r="D77" s="590"/>
      <c r="E77" s="590"/>
      <c r="F77" s="590"/>
      <c r="G77" s="590"/>
      <c r="H77" s="590"/>
      <c r="I77" s="590"/>
      <c r="J77" s="590"/>
      <c r="K77" s="590"/>
      <c r="L77" s="590"/>
      <c r="M77" s="591"/>
      <c r="N77" s="191">
        <v>2916</v>
      </c>
    </row>
    <row r="78" spans="2:14" s="90" customFormat="1">
      <c r="B78" s="122"/>
      <c r="C78" s="123"/>
      <c r="D78" s="123"/>
      <c r="E78" s="123"/>
      <c r="F78" s="123"/>
      <c r="G78" s="123"/>
      <c r="H78" s="123"/>
      <c r="I78" s="123"/>
      <c r="J78" s="123"/>
      <c r="K78" s="123"/>
      <c r="L78" s="123"/>
      <c r="M78" s="123"/>
      <c r="N78" s="124"/>
    </row>
    <row r="79" spans="2:14" s="90" customFormat="1">
      <c r="B79" s="141"/>
      <c r="C79" s="91"/>
      <c r="D79" s="91"/>
      <c r="E79" s="91"/>
      <c r="F79" s="91"/>
      <c r="G79" s="91"/>
      <c r="H79" s="91"/>
      <c r="I79" s="91"/>
      <c r="J79" s="91"/>
      <c r="K79" s="91"/>
      <c r="L79" s="91"/>
      <c r="M79" s="91"/>
      <c r="N79" s="130"/>
    </row>
    <row r="80" spans="2:14" s="90" customFormat="1">
      <c r="B80" s="141"/>
      <c r="C80" s="91"/>
      <c r="D80" s="91"/>
      <c r="E80" s="91"/>
      <c r="F80" s="91"/>
      <c r="G80" s="91"/>
      <c r="H80" s="91"/>
      <c r="I80" s="91"/>
      <c r="J80" s="91"/>
      <c r="K80" s="91"/>
      <c r="L80" s="91"/>
      <c r="M80" s="91"/>
      <c r="N80" s="130"/>
    </row>
    <row r="81" spans="2:14" s="90" customFormat="1">
      <c r="B81" s="141"/>
      <c r="C81" s="91"/>
      <c r="D81" s="91"/>
      <c r="E81" s="91"/>
      <c r="F81" s="91"/>
      <c r="G81" s="128" t="s">
        <v>272</v>
      </c>
      <c r="H81" s="128"/>
      <c r="I81" s="128"/>
      <c r="J81" s="128"/>
      <c r="K81" s="91"/>
      <c r="L81" s="91"/>
      <c r="M81" s="91"/>
      <c r="N81" s="130"/>
    </row>
    <row r="82" spans="2:14" s="90" customFormat="1">
      <c r="B82" s="192"/>
      <c r="C82" s="193"/>
      <c r="D82" s="193"/>
      <c r="E82" s="193"/>
      <c r="F82" s="193"/>
      <c r="G82" s="128" t="s">
        <v>273</v>
      </c>
      <c r="H82" s="193"/>
      <c r="I82" s="193"/>
      <c r="J82" s="193"/>
      <c r="K82" s="193"/>
      <c r="L82" s="193"/>
      <c r="M82" s="193"/>
      <c r="N82" s="194"/>
    </row>
    <row r="83" spans="2:14" s="90" customFormat="1">
      <c r="B83" s="192"/>
      <c r="C83" s="193"/>
      <c r="D83" s="193"/>
      <c r="E83" s="193"/>
      <c r="F83" s="193"/>
      <c r="G83" s="128" t="s">
        <v>274</v>
      </c>
      <c r="J83" s="193"/>
      <c r="K83" s="193"/>
      <c r="L83" s="193"/>
      <c r="M83" s="193"/>
      <c r="N83" s="194"/>
    </row>
    <row r="84" spans="2:14" s="90" customFormat="1">
      <c r="B84" s="107"/>
      <c r="C84" s="137"/>
      <c r="D84" s="137"/>
      <c r="E84" s="137"/>
      <c r="F84" s="137"/>
      <c r="G84" s="128" t="s">
        <v>275</v>
      </c>
      <c r="H84" s="137"/>
      <c r="I84" s="137"/>
      <c r="J84" s="137"/>
      <c r="K84" s="137"/>
      <c r="L84" s="137"/>
      <c r="M84" s="137"/>
      <c r="N84" s="136"/>
    </row>
    <row r="85" spans="2:14" s="90" customFormat="1">
      <c r="B85" s="141"/>
      <c r="C85" s="91"/>
      <c r="D85" s="91"/>
      <c r="E85" s="91"/>
      <c r="F85" s="91"/>
      <c r="G85" s="91" t="s">
        <v>276</v>
      </c>
      <c r="H85" s="91"/>
      <c r="I85" s="91"/>
      <c r="J85" s="91"/>
      <c r="K85" s="91"/>
      <c r="L85" s="91"/>
      <c r="M85" s="91"/>
      <c r="N85" s="130"/>
    </row>
    <row r="86" spans="2:14" s="90" customFormat="1">
      <c r="B86" s="195" t="s">
        <v>277</v>
      </c>
      <c r="C86" s="196"/>
      <c r="D86" s="196"/>
      <c r="E86" s="196"/>
      <c r="F86" s="196"/>
      <c r="G86" s="196"/>
      <c r="H86" s="196"/>
      <c r="I86" s="196"/>
      <c r="J86" s="196"/>
      <c r="K86" s="196"/>
      <c r="L86" s="196"/>
      <c r="M86" s="196"/>
      <c r="N86" s="197"/>
    </row>
    <row r="87" spans="2:14" s="90" customFormat="1">
      <c r="B87" s="592"/>
      <c r="C87" s="593"/>
      <c r="D87" s="593"/>
      <c r="E87" s="593"/>
      <c r="F87" s="593"/>
      <c r="G87" s="593"/>
      <c r="H87" s="593"/>
      <c r="I87" s="593"/>
      <c r="J87" s="593"/>
      <c r="K87" s="593"/>
      <c r="L87" s="593"/>
      <c r="M87" s="593"/>
      <c r="N87" s="594"/>
    </row>
    <row r="88" spans="2:14" s="90" customFormat="1">
      <c r="B88" s="592"/>
      <c r="C88" s="593"/>
      <c r="D88" s="593"/>
      <c r="E88" s="593"/>
      <c r="F88" s="593"/>
      <c r="G88" s="593"/>
      <c r="H88" s="593"/>
      <c r="I88" s="593"/>
      <c r="J88" s="593"/>
      <c r="K88" s="593"/>
      <c r="L88" s="593"/>
      <c r="M88" s="593"/>
      <c r="N88" s="594"/>
    </row>
    <row r="89" spans="2:14" s="90" customFormat="1">
      <c r="B89" s="107"/>
      <c r="C89" s="137"/>
      <c r="D89" s="137"/>
      <c r="E89" s="137"/>
      <c r="F89" s="137"/>
      <c r="G89" s="137"/>
      <c r="H89" s="137"/>
      <c r="I89" s="137"/>
      <c r="J89" s="137"/>
      <c r="K89" s="137"/>
      <c r="L89" s="137"/>
      <c r="M89" s="137"/>
      <c r="N89" s="136"/>
    </row>
    <row r="90" spans="2:14" s="90" customFormat="1">
      <c r="B90" s="198" t="s">
        <v>278</v>
      </c>
      <c r="C90" s="137"/>
      <c r="D90" s="137"/>
      <c r="E90" s="137"/>
      <c r="F90" s="137"/>
      <c r="G90" s="137"/>
      <c r="H90" s="137"/>
      <c r="I90" s="137"/>
      <c r="J90" s="137"/>
      <c r="K90" s="137"/>
      <c r="L90" s="137"/>
      <c r="M90" s="137"/>
      <c r="N90" s="136"/>
    </row>
    <row r="91" spans="2:14" s="90" customFormat="1" ht="12.75" customHeight="1">
      <c r="B91" s="573" t="s">
        <v>279</v>
      </c>
      <c r="C91" s="574"/>
      <c r="D91" s="574"/>
      <c r="E91" s="574"/>
      <c r="F91" s="574"/>
      <c r="G91" s="574"/>
      <c r="H91" s="574"/>
      <c r="I91" s="574"/>
      <c r="J91" s="574"/>
      <c r="K91" s="574"/>
      <c r="L91" s="574"/>
      <c r="M91" s="574"/>
      <c r="N91" s="575"/>
    </row>
    <row r="92" spans="2:14" s="90" customFormat="1">
      <c r="B92" s="573"/>
      <c r="C92" s="574"/>
      <c r="D92" s="574"/>
      <c r="E92" s="574"/>
      <c r="F92" s="574"/>
      <c r="G92" s="574"/>
      <c r="H92" s="574"/>
      <c r="I92" s="574"/>
      <c r="J92" s="574"/>
      <c r="K92" s="574"/>
      <c r="L92" s="574"/>
      <c r="M92" s="574"/>
      <c r="N92" s="575"/>
    </row>
    <row r="93" spans="2:14" s="90" customFormat="1">
      <c r="B93" s="573" t="s">
        <v>280</v>
      </c>
      <c r="C93" s="574"/>
      <c r="D93" s="574"/>
      <c r="E93" s="574"/>
      <c r="F93" s="574"/>
      <c r="G93" s="574"/>
      <c r="H93" s="574"/>
      <c r="I93" s="574"/>
      <c r="J93" s="574"/>
      <c r="K93" s="574"/>
      <c r="L93" s="574"/>
      <c r="M93" s="574"/>
      <c r="N93" s="575"/>
    </row>
    <row r="94" spans="2:14" s="90" customFormat="1">
      <c r="B94" s="573"/>
      <c r="C94" s="574"/>
      <c r="D94" s="574"/>
      <c r="E94" s="574"/>
      <c r="F94" s="574"/>
      <c r="G94" s="574"/>
      <c r="H94" s="574"/>
      <c r="I94" s="574"/>
      <c r="J94" s="574"/>
      <c r="K94" s="574"/>
      <c r="L94" s="574"/>
      <c r="M94" s="574"/>
      <c r="N94" s="575"/>
    </row>
    <row r="95" spans="2:14" s="90" customFormat="1">
      <c r="B95" s="107"/>
      <c r="C95" s="137"/>
      <c r="D95" s="137"/>
      <c r="E95" s="137"/>
      <c r="F95" s="137"/>
      <c r="G95" s="137"/>
      <c r="H95" s="137"/>
      <c r="I95" s="137"/>
      <c r="J95" s="137"/>
      <c r="K95" s="137"/>
      <c r="L95" s="137"/>
      <c r="M95" s="137"/>
      <c r="N95" s="136"/>
    </row>
    <row r="96" spans="2:14" s="90" customFormat="1">
      <c r="B96" s="141"/>
      <c r="C96" s="91"/>
      <c r="D96" s="91"/>
      <c r="E96" s="91"/>
      <c r="F96" s="91"/>
      <c r="G96" s="128" t="s">
        <v>272</v>
      </c>
      <c r="H96" s="91"/>
      <c r="I96" s="91"/>
      <c r="J96" s="91"/>
      <c r="K96" s="91"/>
      <c r="L96" s="91"/>
      <c r="M96" s="91"/>
      <c r="N96" s="130"/>
    </row>
    <row r="97" spans="2:14" s="90" customFormat="1">
      <c r="B97" s="141"/>
      <c r="C97" s="91"/>
      <c r="D97" s="91"/>
      <c r="E97" s="91"/>
      <c r="F97" s="91"/>
      <c r="G97" s="91" t="s">
        <v>273</v>
      </c>
      <c r="H97" s="158"/>
      <c r="I97" s="158"/>
      <c r="J97" s="158"/>
      <c r="K97" s="91"/>
      <c r="L97" s="91"/>
      <c r="M97" s="91"/>
      <c r="N97" s="130"/>
    </row>
    <row r="98" spans="2:14" s="90" customFormat="1">
      <c r="B98" s="141"/>
      <c r="C98" s="91"/>
      <c r="D98" s="91"/>
      <c r="E98" s="91"/>
      <c r="F98" s="91"/>
      <c r="G98" s="91" t="s">
        <v>281</v>
      </c>
      <c r="H98" s="92"/>
      <c r="I98" s="92"/>
      <c r="J98" s="92"/>
      <c r="M98" s="91"/>
      <c r="N98" s="130"/>
    </row>
    <row r="99" spans="2:14" s="90" customFormat="1">
      <c r="B99" s="199"/>
      <c r="C99" s="137"/>
      <c r="D99" s="137"/>
      <c r="E99" s="137"/>
      <c r="F99" s="137"/>
      <c r="G99" s="91" t="s">
        <v>275</v>
      </c>
      <c r="K99" s="137"/>
      <c r="L99" s="137"/>
      <c r="M99" s="137"/>
      <c r="N99" s="136"/>
    </row>
    <row r="100" spans="2:14" s="90" customFormat="1" ht="17.25" customHeight="1">
      <c r="B100" s="200" t="s">
        <v>282</v>
      </c>
      <c r="C100" s="201"/>
      <c r="D100" s="201"/>
      <c r="E100" s="91"/>
      <c r="F100" s="91"/>
      <c r="G100" s="91"/>
      <c r="H100" s="91"/>
      <c r="I100" s="91"/>
      <c r="J100" s="576"/>
      <c r="K100" s="576"/>
      <c r="L100" s="576"/>
      <c r="M100" s="576"/>
      <c r="N100" s="577"/>
    </row>
    <row r="101" spans="2:14" s="90" customFormat="1" ht="18.75" customHeight="1" thickBot="1">
      <c r="B101" s="580" t="s">
        <v>283</v>
      </c>
      <c r="C101" s="581"/>
      <c r="D101" s="581"/>
      <c r="E101" s="167"/>
      <c r="F101" s="167"/>
      <c r="G101" s="167"/>
      <c r="H101" s="167"/>
      <c r="I101" s="167"/>
      <c r="J101" s="578"/>
      <c r="K101" s="578"/>
      <c r="L101" s="578"/>
      <c r="M101" s="578"/>
      <c r="N101" s="57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99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9937" r:id="rId3"/>
      </mc:Fallback>
    </mc:AlternateContent>
  </oleObjects>
  <mc:AlternateContent xmlns:mc="http://schemas.openxmlformats.org/markup-compatibility/2006">
    <mc:Choice Requires="x14">
      <controls>
        <mc:AlternateContent xmlns:mc="http://schemas.openxmlformats.org/markup-compatibility/2006">
          <mc:Choice Requires="x14">
            <control shapeId="399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99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1"/>
  <sheetViews>
    <sheetView showGridLines="0" topLeftCell="A19" zoomScale="55" zoomScaleNormal="55" workbookViewId="0">
      <selection activeCell="A25" sqref="A1:XFD1048576"/>
    </sheetView>
  </sheetViews>
  <sheetFormatPr baseColWidth="10" defaultColWidth="11.44140625" defaultRowHeight="13.8"/>
  <cols>
    <col min="1" max="1" width="3.109375" style="230" customWidth="1"/>
    <col min="2" max="16384" width="11.44140625" style="230"/>
  </cols>
  <sheetData>
    <row r="1" spans="2:14" ht="14.4" thickBot="1"/>
    <row r="2" spans="2:14" s="90" customFormat="1" ht="12.75" customHeight="1">
      <c r="B2" s="655"/>
      <c r="C2" s="657"/>
      <c r="D2" s="658"/>
      <c r="E2" s="658"/>
      <c r="F2" s="658"/>
      <c r="G2" s="658"/>
      <c r="H2" s="658"/>
      <c r="I2" s="658"/>
      <c r="J2" s="659"/>
      <c r="K2" s="660" t="s">
        <v>1</v>
      </c>
      <c r="L2" s="662" t="s">
        <v>237</v>
      </c>
      <c r="M2" s="663"/>
      <c r="N2" s="664"/>
    </row>
    <row r="3" spans="2:14" s="90" customFormat="1">
      <c r="B3" s="656"/>
      <c r="C3" s="668" t="s">
        <v>3</v>
      </c>
      <c r="D3" s="669"/>
      <c r="E3" s="669"/>
      <c r="F3" s="669"/>
      <c r="G3" s="669"/>
      <c r="H3" s="669"/>
      <c r="I3" s="669"/>
      <c r="J3" s="670"/>
      <c r="K3" s="661"/>
      <c r="L3" s="665"/>
      <c r="M3" s="666"/>
      <c r="N3" s="667"/>
    </row>
    <row r="4" spans="2:14" s="90" customFormat="1">
      <c r="B4" s="656"/>
      <c r="C4" s="671" t="s">
        <v>25</v>
      </c>
      <c r="D4" s="672"/>
      <c r="E4" s="672"/>
      <c r="F4" s="672"/>
      <c r="G4" s="672"/>
      <c r="H4" s="672"/>
      <c r="I4" s="672"/>
      <c r="J4" s="673"/>
      <c r="K4" s="674" t="s">
        <v>5</v>
      </c>
      <c r="L4" s="676">
        <v>2</v>
      </c>
      <c r="M4" s="677"/>
      <c r="N4" s="678"/>
    </row>
    <row r="5" spans="2:14" s="90" customFormat="1" ht="12.75" customHeight="1">
      <c r="B5" s="656"/>
      <c r="C5" s="682" t="s">
        <v>238</v>
      </c>
      <c r="D5" s="683"/>
      <c r="E5" s="683"/>
      <c r="F5" s="683"/>
      <c r="G5" s="683"/>
      <c r="H5" s="683"/>
      <c r="I5" s="683"/>
      <c r="J5" s="684"/>
      <c r="K5" s="675"/>
      <c r="L5" s="679"/>
      <c r="M5" s="680"/>
      <c r="N5" s="681"/>
    </row>
    <row r="6" spans="2:14" s="90" customFormat="1" ht="12.75" customHeight="1">
      <c r="B6" s="656"/>
      <c r="C6" s="685" t="s">
        <v>7</v>
      </c>
      <c r="D6" s="686"/>
      <c r="E6" s="686"/>
      <c r="F6" s="686"/>
      <c r="G6" s="686"/>
      <c r="H6" s="686"/>
      <c r="I6" s="686"/>
      <c r="J6" s="687"/>
      <c r="K6" s="674" t="s">
        <v>8</v>
      </c>
      <c r="L6" s="674">
        <v>1</v>
      </c>
      <c r="M6" s="674" t="s">
        <v>9</v>
      </c>
      <c r="N6" s="689">
        <v>1</v>
      </c>
    </row>
    <row r="7" spans="2:14" s="90" customFormat="1" ht="12.75" customHeight="1">
      <c r="B7" s="656"/>
      <c r="C7" s="685"/>
      <c r="D7" s="686"/>
      <c r="E7" s="686"/>
      <c r="F7" s="686"/>
      <c r="G7" s="686"/>
      <c r="H7" s="686"/>
      <c r="I7" s="686"/>
      <c r="J7" s="687"/>
      <c r="K7" s="688"/>
      <c r="L7" s="688"/>
      <c r="M7" s="688"/>
      <c r="N7" s="690"/>
    </row>
    <row r="8" spans="2:14" s="90" customFormat="1" ht="12.75" customHeight="1">
      <c r="B8" s="656"/>
      <c r="C8" s="682" t="s">
        <v>10</v>
      </c>
      <c r="D8" s="683"/>
      <c r="E8" s="683"/>
      <c r="F8" s="683"/>
      <c r="G8" s="683"/>
      <c r="H8" s="683"/>
      <c r="I8" s="683"/>
      <c r="J8" s="684"/>
      <c r="K8" s="688"/>
      <c r="L8" s="688"/>
      <c r="M8" s="688"/>
      <c r="N8" s="690"/>
    </row>
    <row r="9" spans="2:14" s="90" customFormat="1" ht="14.4" thickBot="1">
      <c r="B9" s="98"/>
      <c r="C9" s="99"/>
      <c r="D9" s="99"/>
      <c r="E9" s="99"/>
      <c r="F9" s="99"/>
      <c r="G9" s="99"/>
      <c r="H9" s="99"/>
      <c r="I9" s="99"/>
      <c r="J9" s="99"/>
      <c r="K9" s="99"/>
      <c r="L9" s="100"/>
      <c r="M9" s="100"/>
      <c r="N9" s="101"/>
    </row>
    <row r="10" spans="2:14" s="90" customFormat="1">
      <c r="B10" s="102"/>
      <c r="C10" s="103"/>
      <c r="D10" s="103"/>
      <c r="E10" s="103"/>
      <c r="F10" s="103"/>
      <c r="G10" s="103"/>
      <c r="H10" s="103"/>
      <c r="I10" s="103"/>
      <c r="J10" s="103"/>
      <c r="K10" s="104" t="s">
        <v>11</v>
      </c>
      <c r="L10" s="105" t="s">
        <v>12</v>
      </c>
      <c r="M10" s="105" t="s">
        <v>13</v>
      </c>
      <c r="N10" s="106" t="s">
        <v>14</v>
      </c>
    </row>
    <row r="11" spans="2:14" s="90" customFormat="1">
      <c r="B11" s="107"/>
      <c r="C11" s="108"/>
      <c r="D11" s="108"/>
      <c r="E11" s="108"/>
      <c r="F11" s="108"/>
      <c r="G11" s="108"/>
      <c r="H11" s="108"/>
      <c r="I11" s="108"/>
      <c r="J11" s="108"/>
      <c r="K11" s="109"/>
      <c r="L11" s="110" t="s">
        <v>15</v>
      </c>
      <c r="M11" s="110" t="s">
        <v>15</v>
      </c>
      <c r="N11" s="111" t="s">
        <v>15</v>
      </c>
    </row>
    <row r="12" spans="2:14" s="90" customFormat="1">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71</v>
      </c>
      <c r="C34" s="703" t="s">
        <v>73</v>
      </c>
      <c r="D34" s="704"/>
      <c r="E34" s="704"/>
      <c r="F34" s="704"/>
      <c r="G34" s="704"/>
      <c r="H34" s="704"/>
      <c r="I34" s="704"/>
      <c r="J34" s="704"/>
      <c r="K34" s="705"/>
      <c r="L34" s="703" t="s">
        <v>47</v>
      </c>
      <c r="M34" s="705"/>
      <c r="N34" s="216">
        <v>2270</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c r="L38" s="622"/>
      <c r="M38" s="623"/>
      <c r="N38" s="146"/>
    </row>
    <row r="39" spans="2:14">
      <c r="B39" s="595" t="s">
        <v>330</v>
      </c>
      <c r="C39" s="596"/>
      <c r="D39" s="596"/>
      <c r="E39" s="596"/>
      <c r="F39" s="618"/>
      <c r="G39" s="641"/>
      <c r="H39" s="618"/>
      <c r="I39" s="641"/>
      <c r="J39" s="618"/>
      <c r="K39" s="147">
        <v>109000</v>
      </c>
      <c r="L39" s="603">
        <v>500</v>
      </c>
      <c r="M39" s="604"/>
      <c r="N39" s="148">
        <v>218</v>
      </c>
    </row>
    <row r="40" spans="2:14">
      <c r="B40" s="595" t="s">
        <v>332</v>
      </c>
      <c r="C40" s="596"/>
      <c r="D40" s="596"/>
      <c r="E40" s="596"/>
      <c r="F40" s="618"/>
      <c r="G40" s="641"/>
      <c r="H40" s="618"/>
      <c r="I40" s="641"/>
      <c r="J40" s="618"/>
      <c r="K40" s="147">
        <v>66000</v>
      </c>
      <c r="L40" s="603">
        <v>500</v>
      </c>
      <c r="M40" s="604"/>
      <c r="N40" s="148">
        <v>132</v>
      </c>
    </row>
    <row r="41" spans="2:14" ht="14.4" thickBot="1">
      <c r="B41" s="595" t="s">
        <v>333</v>
      </c>
      <c r="C41" s="596"/>
      <c r="D41" s="596"/>
      <c r="E41" s="596"/>
      <c r="F41" s="618"/>
      <c r="G41" s="641"/>
      <c r="H41" s="618"/>
      <c r="I41" s="641"/>
      <c r="J41" s="618"/>
      <c r="K41" s="147"/>
      <c r="L41" s="603"/>
      <c r="M41" s="604"/>
      <c r="N41" s="148">
        <v>0.59200000000000008</v>
      </c>
    </row>
    <row r="42" spans="2:14" ht="14.4" thickBot="1">
      <c r="B42" s="586" t="s">
        <v>254</v>
      </c>
      <c r="C42" s="587"/>
      <c r="D42" s="587"/>
      <c r="E42" s="587"/>
      <c r="F42" s="587"/>
      <c r="G42" s="587"/>
      <c r="H42" s="587"/>
      <c r="I42" s="587"/>
      <c r="J42" s="587"/>
      <c r="K42" s="587"/>
      <c r="L42" s="587"/>
      <c r="M42" s="588"/>
      <c r="N42" s="154">
        <v>350.59199999999998</v>
      </c>
    </row>
    <row r="43" spans="2:14">
      <c r="B43" s="609" t="s">
        <v>252</v>
      </c>
      <c r="C43" s="610"/>
      <c r="D43" s="610"/>
      <c r="E43" s="610"/>
      <c r="F43" s="610"/>
      <c r="G43" s="610"/>
      <c r="H43" s="610"/>
      <c r="I43" s="610"/>
      <c r="J43" s="610"/>
      <c r="K43" s="610"/>
      <c r="L43" s="610"/>
      <c r="M43" s="610"/>
      <c r="N43" s="611"/>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334</v>
      </c>
      <c r="C47" s="596"/>
      <c r="D47" s="596"/>
      <c r="E47" s="596"/>
      <c r="F47" s="596"/>
      <c r="G47" s="596"/>
      <c r="H47" s="596"/>
      <c r="I47" s="618"/>
      <c r="J47" s="156" t="s">
        <v>207</v>
      </c>
      <c r="K47" s="157">
        <v>0.5</v>
      </c>
      <c r="L47" s="619">
        <v>2057</v>
      </c>
      <c r="M47" s="620"/>
      <c r="N47" s="148">
        <v>1028.5</v>
      </c>
    </row>
    <row r="48" spans="2:14" ht="14.4" thickBot="1">
      <c r="B48" s="605" t="s">
        <v>319</v>
      </c>
      <c r="C48" s="606"/>
      <c r="D48" s="606"/>
      <c r="E48" s="606"/>
      <c r="F48" s="606"/>
      <c r="G48" s="606"/>
      <c r="H48" s="606"/>
      <c r="I48" s="621"/>
      <c r="J48" s="223" t="s">
        <v>207</v>
      </c>
      <c r="K48" s="224">
        <v>0.15</v>
      </c>
      <c r="L48" s="711">
        <v>80</v>
      </c>
      <c r="M48" s="712"/>
      <c r="N48" s="148">
        <v>12</v>
      </c>
    </row>
    <row r="49" spans="2:14" ht="14.4" thickBot="1">
      <c r="B49" s="586" t="s">
        <v>254</v>
      </c>
      <c r="C49" s="587"/>
      <c r="D49" s="587"/>
      <c r="E49" s="587"/>
      <c r="F49" s="587"/>
      <c r="G49" s="587"/>
      <c r="H49" s="587"/>
      <c r="I49" s="587"/>
      <c r="J49" s="587"/>
      <c r="K49" s="587"/>
      <c r="L49" s="587"/>
      <c r="M49" s="588"/>
      <c r="N49" s="161">
        <v>1040.5</v>
      </c>
    </row>
    <row r="50" spans="2:14">
      <c r="B50" s="609" t="s">
        <v>255</v>
      </c>
      <c r="C50" s="610"/>
      <c r="D50" s="610"/>
      <c r="E50" s="610"/>
      <c r="F50" s="610"/>
      <c r="G50" s="610"/>
      <c r="H50" s="610"/>
      <c r="I50" s="610"/>
      <c r="J50" s="610"/>
      <c r="K50" s="610"/>
      <c r="L50" s="610"/>
      <c r="M50" s="610"/>
      <c r="N50" s="611"/>
    </row>
    <row r="51" spans="2:14">
      <c r="B51" s="612"/>
      <c r="C51" s="613"/>
      <c r="D51" s="613"/>
      <c r="E51" s="613"/>
      <c r="F51" s="613"/>
      <c r="G51" s="613"/>
      <c r="H51" s="613"/>
      <c r="I51" s="613"/>
      <c r="J51" s="613"/>
      <c r="K51" s="613"/>
      <c r="L51" s="613"/>
      <c r="M51" s="613"/>
      <c r="N51" s="614"/>
    </row>
    <row r="52" spans="2:14" ht="14.4" thickBot="1">
      <c r="B52" s="615"/>
      <c r="C52" s="616"/>
      <c r="D52" s="616"/>
      <c r="E52" s="616"/>
      <c r="F52" s="616"/>
      <c r="G52" s="616"/>
      <c r="H52" s="616"/>
      <c r="I52" s="616"/>
      <c r="J52" s="616"/>
      <c r="K52" s="616"/>
      <c r="L52" s="616"/>
      <c r="M52" s="616"/>
      <c r="N52" s="617"/>
    </row>
    <row r="53" spans="2:14">
      <c r="B53" s="597" t="s">
        <v>256</v>
      </c>
      <c r="C53" s="598"/>
      <c r="D53" s="598"/>
      <c r="E53" s="598"/>
      <c r="F53" s="598"/>
      <c r="G53" s="598"/>
      <c r="H53" s="598"/>
      <c r="I53" s="145" t="s">
        <v>257</v>
      </c>
      <c r="J53" s="162" t="s">
        <v>258</v>
      </c>
      <c r="K53" s="163" t="s">
        <v>259</v>
      </c>
      <c r="L53" s="622" t="s">
        <v>199</v>
      </c>
      <c r="M53" s="623"/>
      <c r="N53" s="146" t="s">
        <v>249</v>
      </c>
    </row>
    <row r="54" spans="2:14">
      <c r="B54" s="595"/>
      <c r="C54" s="596"/>
      <c r="D54" s="596"/>
      <c r="E54" s="596"/>
      <c r="F54" s="596"/>
      <c r="G54" s="596"/>
      <c r="H54" s="596"/>
      <c r="I54" s="217"/>
      <c r="J54" s="196"/>
      <c r="K54" s="217"/>
      <c r="L54" s="624"/>
      <c r="M54" s="625"/>
      <c r="N54" s="218">
        <v>0</v>
      </c>
    </row>
    <row r="55" spans="2:14" s="231" customFormat="1" ht="16.2" thickBot="1">
      <c r="B55" s="605"/>
      <c r="C55" s="606"/>
      <c r="D55" s="606"/>
      <c r="E55" s="606"/>
      <c r="F55" s="606"/>
      <c r="G55" s="606"/>
      <c r="H55" s="606"/>
      <c r="I55" s="166"/>
      <c r="J55" s="167"/>
      <c r="K55" s="166"/>
      <c r="L55" s="607"/>
      <c r="M55" s="608"/>
      <c r="N55" s="219"/>
    </row>
    <row r="56" spans="2:14" ht="14.4" thickBot="1">
      <c r="B56" s="586" t="s">
        <v>254</v>
      </c>
      <c r="C56" s="587"/>
      <c r="D56" s="587"/>
      <c r="E56" s="587"/>
      <c r="F56" s="587"/>
      <c r="G56" s="587"/>
      <c r="H56" s="587"/>
      <c r="I56" s="587"/>
      <c r="J56" s="587"/>
      <c r="K56" s="587"/>
      <c r="L56" s="587"/>
      <c r="M56" s="588"/>
      <c r="N56" s="220">
        <v>0</v>
      </c>
    </row>
    <row r="57" spans="2:14">
      <c r="B57" s="609" t="s">
        <v>261</v>
      </c>
      <c r="C57" s="610"/>
      <c r="D57" s="610"/>
      <c r="E57" s="610"/>
      <c r="F57" s="610"/>
      <c r="G57" s="610"/>
      <c r="H57" s="610"/>
      <c r="I57" s="610"/>
      <c r="J57" s="610"/>
      <c r="K57" s="610"/>
      <c r="L57" s="610"/>
      <c r="M57" s="610"/>
      <c r="N57" s="611"/>
    </row>
    <row r="58" spans="2:14">
      <c r="B58" s="612"/>
      <c r="C58" s="613"/>
      <c r="D58" s="613"/>
      <c r="E58" s="613"/>
      <c r="F58" s="613"/>
      <c r="G58" s="613"/>
      <c r="H58" s="613"/>
      <c r="I58" s="613"/>
      <c r="J58" s="613"/>
      <c r="K58" s="613"/>
      <c r="L58" s="613"/>
      <c r="M58" s="613"/>
      <c r="N58" s="614"/>
    </row>
    <row r="59" spans="2:14" ht="14.4" thickBot="1">
      <c r="B59" s="615"/>
      <c r="C59" s="616"/>
      <c r="D59" s="616"/>
      <c r="E59" s="616"/>
      <c r="F59" s="616"/>
      <c r="G59" s="616"/>
      <c r="H59" s="616"/>
      <c r="I59" s="616"/>
      <c r="J59" s="616"/>
      <c r="K59" s="616"/>
      <c r="L59" s="616"/>
      <c r="M59" s="616"/>
      <c r="N59" s="617"/>
    </row>
    <row r="60" spans="2:14">
      <c r="B60" s="597" t="s">
        <v>262</v>
      </c>
      <c r="C60" s="598"/>
      <c r="D60" s="598"/>
      <c r="E60" s="598"/>
      <c r="F60" s="598"/>
      <c r="G60" s="598"/>
      <c r="H60" s="598"/>
      <c r="I60" s="145" t="s">
        <v>263</v>
      </c>
      <c r="J60" s="162" t="s">
        <v>231</v>
      </c>
      <c r="K60" s="163" t="s">
        <v>264</v>
      </c>
      <c r="L60" s="622" t="s">
        <v>248</v>
      </c>
      <c r="M60" s="623"/>
      <c r="N60" s="146" t="s">
        <v>249</v>
      </c>
    </row>
    <row r="61" spans="2:14">
      <c r="B61" s="172" t="s">
        <v>321</v>
      </c>
      <c r="C61" s="173"/>
      <c r="D61" s="173"/>
      <c r="E61" s="173"/>
      <c r="F61" s="173"/>
      <c r="G61" s="173"/>
      <c r="H61" s="173"/>
      <c r="I61" s="174">
        <v>64000</v>
      </c>
      <c r="J61" s="175">
        <v>1.85</v>
      </c>
      <c r="K61" s="176">
        <v>118400</v>
      </c>
      <c r="L61" s="601">
        <v>4000</v>
      </c>
      <c r="M61" s="602"/>
      <c r="N61" s="177">
        <v>29.6</v>
      </c>
    </row>
    <row r="62" spans="2:14">
      <c r="B62" s="172"/>
      <c r="C62" s="173"/>
      <c r="D62" s="173"/>
      <c r="E62" s="173"/>
      <c r="F62" s="173"/>
      <c r="G62" s="173"/>
      <c r="H62" s="173"/>
      <c r="I62" s="174"/>
      <c r="J62" s="175"/>
      <c r="K62" s="176"/>
      <c r="L62" s="601"/>
      <c r="M62" s="602"/>
      <c r="N62" s="177"/>
    </row>
    <row r="63" spans="2:14">
      <c r="B63" s="172"/>
      <c r="C63" s="173"/>
      <c r="D63" s="173"/>
      <c r="E63" s="173"/>
      <c r="F63" s="173"/>
      <c r="G63" s="173"/>
      <c r="H63" s="173"/>
      <c r="I63" s="174"/>
      <c r="J63" s="175"/>
      <c r="K63" s="176"/>
      <c r="L63" s="603"/>
      <c r="M63" s="604"/>
      <c r="N63" s="177"/>
    </row>
    <row r="64" spans="2:14" ht="14.4" thickBot="1">
      <c r="B64" s="605"/>
      <c r="C64" s="606"/>
      <c r="D64" s="606"/>
      <c r="E64" s="606"/>
      <c r="F64" s="606"/>
      <c r="G64" s="606"/>
      <c r="H64" s="606"/>
      <c r="I64" s="166"/>
      <c r="J64" s="167"/>
      <c r="K64" s="166"/>
      <c r="L64" s="607"/>
      <c r="M64" s="608"/>
      <c r="N64" s="178"/>
    </row>
    <row r="65" spans="2:14" ht="14.4" thickBot="1">
      <c r="B65" s="586" t="s">
        <v>254</v>
      </c>
      <c r="C65" s="587"/>
      <c r="D65" s="587"/>
      <c r="E65" s="587"/>
      <c r="F65" s="587"/>
      <c r="G65" s="587"/>
      <c r="H65" s="587"/>
      <c r="I65" s="587"/>
      <c r="J65" s="587"/>
      <c r="K65" s="587"/>
      <c r="L65" s="587"/>
      <c r="M65" s="588"/>
      <c r="N65" s="179">
        <v>29.6</v>
      </c>
    </row>
    <row r="66" spans="2:14" ht="14.4" thickBot="1">
      <c r="B66" s="141"/>
      <c r="C66" s="91"/>
      <c r="D66" s="91"/>
      <c r="E66" s="91"/>
      <c r="F66" s="91"/>
      <c r="G66" s="91"/>
      <c r="H66" s="91"/>
      <c r="I66" s="91"/>
      <c r="J66" s="91"/>
      <c r="K66" s="91"/>
      <c r="L66" s="91"/>
      <c r="M66" s="91"/>
      <c r="N66" s="130"/>
    </row>
    <row r="67" spans="2:14" ht="14.4" thickBot="1">
      <c r="B67" s="589" t="s">
        <v>265</v>
      </c>
      <c r="C67" s="590"/>
      <c r="D67" s="590"/>
      <c r="E67" s="590"/>
      <c r="F67" s="590"/>
      <c r="G67" s="590"/>
      <c r="H67" s="590"/>
      <c r="I67" s="590"/>
      <c r="J67" s="590"/>
      <c r="K67" s="590"/>
      <c r="L67" s="590"/>
      <c r="M67" s="591"/>
      <c r="N67" s="180">
        <v>1420.692</v>
      </c>
    </row>
    <row r="68" spans="2:14">
      <c r="B68" s="609" t="s">
        <v>266</v>
      </c>
      <c r="C68" s="610"/>
      <c r="D68" s="610"/>
      <c r="E68" s="610"/>
      <c r="F68" s="610"/>
      <c r="G68" s="610"/>
      <c r="H68" s="610"/>
      <c r="I68" s="610"/>
      <c r="J68" s="610"/>
      <c r="K68" s="610"/>
      <c r="L68" s="610"/>
      <c r="M68" s="610"/>
      <c r="N68" s="611"/>
    </row>
    <row r="69" spans="2:14">
      <c r="B69" s="612"/>
      <c r="C69" s="613"/>
      <c r="D69" s="613"/>
      <c r="E69" s="613"/>
      <c r="F69" s="613"/>
      <c r="G69" s="613"/>
      <c r="H69" s="613"/>
      <c r="I69" s="613"/>
      <c r="J69" s="613"/>
      <c r="K69" s="613"/>
      <c r="L69" s="613"/>
      <c r="M69" s="613"/>
      <c r="N69" s="614"/>
    </row>
    <row r="70" spans="2:14" ht="14.4" thickBot="1">
      <c r="B70" s="615"/>
      <c r="C70" s="616"/>
      <c r="D70" s="616"/>
      <c r="E70" s="616"/>
      <c r="F70" s="616"/>
      <c r="G70" s="616"/>
      <c r="H70" s="616"/>
      <c r="I70" s="616"/>
      <c r="J70" s="616"/>
      <c r="K70" s="616"/>
      <c r="L70" s="616"/>
      <c r="M70" s="616"/>
      <c r="N70" s="617"/>
    </row>
    <row r="71" spans="2:14">
      <c r="B71" s="597" t="s">
        <v>267</v>
      </c>
      <c r="C71" s="598"/>
      <c r="D71" s="598"/>
      <c r="E71" s="598"/>
      <c r="F71" s="598"/>
      <c r="G71" s="598"/>
      <c r="H71" s="598"/>
      <c r="I71" s="162"/>
      <c r="J71" s="181"/>
      <c r="K71" s="170" t="s">
        <v>268</v>
      </c>
      <c r="L71" s="599" t="s">
        <v>269</v>
      </c>
      <c r="M71" s="600"/>
      <c r="N71" s="171"/>
    </row>
    <row r="72" spans="2:14">
      <c r="B72" s="595" t="s">
        <v>193</v>
      </c>
      <c r="C72" s="596"/>
      <c r="D72" s="596"/>
      <c r="E72" s="596"/>
      <c r="F72" s="596"/>
      <c r="G72" s="596"/>
      <c r="H72" s="596"/>
      <c r="I72" s="182"/>
      <c r="J72" s="183"/>
      <c r="K72" s="184">
        <v>0.2</v>
      </c>
      <c r="L72" s="582">
        <v>284.13839999999999</v>
      </c>
      <c r="M72" s="583"/>
      <c r="N72" s="185"/>
    </row>
    <row r="73" spans="2:14">
      <c r="B73" s="149" t="s">
        <v>270</v>
      </c>
      <c r="C73" s="150"/>
      <c r="D73" s="150"/>
      <c r="E73" s="150"/>
      <c r="F73" s="150"/>
      <c r="G73" s="150"/>
      <c r="H73" s="150"/>
      <c r="I73" s="182"/>
      <c r="J73" s="183"/>
      <c r="K73" s="184">
        <v>0.05</v>
      </c>
      <c r="L73" s="582">
        <v>71.034599999999998</v>
      </c>
      <c r="M73" s="583"/>
      <c r="N73" s="185"/>
    </row>
    <row r="74" spans="2:14" ht="14.4" thickBot="1">
      <c r="B74" s="186" t="s">
        <v>230</v>
      </c>
      <c r="C74" s="187"/>
      <c r="D74" s="187"/>
      <c r="E74" s="187"/>
      <c r="F74" s="187"/>
      <c r="G74" s="187"/>
      <c r="H74" s="187"/>
      <c r="I74" s="188"/>
      <c r="J74" s="189"/>
      <c r="K74" s="184">
        <v>0.05</v>
      </c>
      <c r="L74" s="584">
        <v>71.034599999999998</v>
      </c>
      <c r="M74" s="585"/>
      <c r="N74" s="185"/>
    </row>
    <row r="75" spans="2:14" ht="14.4" thickBot="1">
      <c r="B75" s="586" t="s">
        <v>254</v>
      </c>
      <c r="C75" s="587"/>
      <c r="D75" s="587"/>
      <c r="E75" s="587"/>
      <c r="F75" s="587"/>
      <c r="G75" s="587"/>
      <c r="H75" s="587"/>
      <c r="I75" s="587"/>
      <c r="J75" s="587"/>
      <c r="K75" s="587"/>
      <c r="L75" s="587"/>
      <c r="M75" s="588"/>
      <c r="N75" s="190">
        <v>426.20760000000001</v>
      </c>
    </row>
    <row r="76" spans="2:14" ht="14.4" thickBot="1">
      <c r="B76" s="141"/>
      <c r="C76" s="91"/>
      <c r="D76" s="91"/>
      <c r="E76" s="91"/>
      <c r="F76" s="91"/>
      <c r="G76" s="91"/>
      <c r="H76" s="91"/>
      <c r="I76" s="91"/>
      <c r="J76" s="91"/>
      <c r="K76" s="91"/>
      <c r="L76" s="91"/>
      <c r="M76" s="91"/>
      <c r="N76" s="130"/>
    </row>
    <row r="77" spans="2:14" ht="14.4" thickBot="1">
      <c r="B77" s="589" t="s">
        <v>271</v>
      </c>
      <c r="C77" s="590"/>
      <c r="D77" s="590"/>
      <c r="E77" s="590"/>
      <c r="F77" s="590"/>
      <c r="G77" s="590"/>
      <c r="H77" s="590"/>
      <c r="I77" s="590"/>
      <c r="J77" s="590"/>
      <c r="K77" s="590"/>
      <c r="L77" s="590"/>
      <c r="M77" s="591"/>
      <c r="N77" s="191">
        <v>1847</v>
      </c>
    </row>
    <row r="78" spans="2:14" s="90" customFormat="1">
      <c r="B78" s="122"/>
      <c r="C78" s="123"/>
      <c r="D78" s="123"/>
      <c r="E78" s="123"/>
      <c r="F78" s="123"/>
      <c r="G78" s="123"/>
      <c r="H78" s="123"/>
      <c r="I78" s="123"/>
      <c r="J78" s="123"/>
      <c r="K78" s="123"/>
      <c r="L78" s="123"/>
      <c r="M78" s="123"/>
      <c r="N78" s="124"/>
    </row>
    <row r="79" spans="2:14" s="90" customFormat="1">
      <c r="B79" s="141"/>
      <c r="C79" s="91"/>
      <c r="D79" s="91"/>
      <c r="E79" s="91"/>
      <c r="F79" s="91"/>
      <c r="G79" s="91"/>
      <c r="H79" s="91"/>
      <c r="I79" s="91"/>
      <c r="J79" s="91"/>
      <c r="K79" s="91"/>
      <c r="L79" s="91"/>
      <c r="M79" s="91"/>
      <c r="N79" s="130"/>
    </row>
    <row r="80" spans="2:14" s="90" customFormat="1">
      <c r="B80" s="141"/>
      <c r="C80" s="91"/>
      <c r="D80" s="91"/>
      <c r="E80" s="91"/>
      <c r="F80" s="91"/>
      <c r="G80" s="91"/>
      <c r="H80" s="91"/>
      <c r="I80" s="91"/>
      <c r="J80" s="91"/>
      <c r="K80" s="91"/>
      <c r="L80" s="91"/>
      <c r="M80" s="91"/>
      <c r="N80" s="130"/>
    </row>
    <row r="81" spans="2:14" s="90" customFormat="1">
      <c r="B81" s="141"/>
      <c r="C81" s="91"/>
      <c r="D81" s="91"/>
      <c r="E81" s="91"/>
      <c r="F81" s="91"/>
      <c r="G81" s="128" t="s">
        <v>272</v>
      </c>
      <c r="H81" s="128"/>
      <c r="I81" s="128"/>
      <c r="J81" s="128"/>
      <c r="K81" s="91"/>
      <c r="L81" s="91"/>
      <c r="M81" s="91"/>
      <c r="N81" s="130"/>
    </row>
    <row r="82" spans="2:14" s="90" customFormat="1">
      <c r="B82" s="192"/>
      <c r="C82" s="193"/>
      <c r="D82" s="193"/>
      <c r="E82" s="193"/>
      <c r="F82" s="193"/>
      <c r="G82" s="128" t="s">
        <v>273</v>
      </c>
      <c r="H82" s="193"/>
      <c r="I82" s="193"/>
      <c r="J82" s="193"/>
      <c r="K82" s="193"/>
      <c r="L82" s="193"/>
      <c r="M82" s="193"/>
      <c r="N82" s="194"/>
    </row>
    <row r="83" spans="2:14" s="90" customFormat="1">
      <c r="B83" s="192"/>
      <c r="C83" s="193"/>
      <c r="D83" s="193"/>
      <c r="E83" s="193"/>
      <c r="F83" s="193"/>
      <c r="G83" s="128" t="s">
        <v>274</v>
      </c>
      <c r="J83" s="193"/>
      <c r="K83" s="193"/>
      <c r="L83" s="193"/>
      <c r="M83" s="193"/>
      <c r="N83" s="194"/>
    </row>
    <row r="84" spans="2:14" s="90" customFormat="1">
      <c r="B84" s="107"/>
      <c r="C84" s="137"/>
      <c r="D84" s="137"/>
      <c r="E84" s="137"/>
      <c r="F84" s="137"/>
      <c r="G84" s="128" t="s">
        <v>275</v>
      </c>
      <c r="H84" s="137"/>
      <c r="I84" s="137"/>
      <c r="J84" s="137"/>
      <c r="K84" s="137"/>
      <c r="L84" s="137"/>
      <c r="M84" s="137"/>
      <c r="N84" s="136"/>
    </row>
    <row r="85" spans="2:14" s="90" customFormat="1">
      <c r="B85" s="141"/>
      <c r="C85" s="91"/>
      <c r="D85" s="91"/>
      <c r="E85" s="91"/>
      <c r="F85" s="91"/>
      <c r="G85" s="91" t="s">
        <v>276</v>
      </c>
      <c r="H85" s="91"/>
      <c r="I85" s="91"/>
      <c r="J85" s="91"/>
      <c r="K85" s="91"/>
      <c r="L85" s="91"/>
      <c r="M85" s="91"/>
      <c r="N85" s="130"/>
    </row>
    <row r="86" spans="2:14" s="90" customFormat="1">
      <c r="B86" s="195" t="s">
        <v>277</v>
      </c>
      <c r="C86" s="196"/>
      <c r="D86" s="196"/>
      <c r="E86" s="196"/>
      <c r="F86" s="196"/>
      <c r="G86" s="196"/>
      <c r="H86" s="196"/>
      <c r="I86" s="196"/>
      <c r="J86" s="196"/>
      <c r="K86" s="196"/>
      <c r="L86" s="196"/>
      <c r="M86" s="196"/>
      <c r="N86" s="197"/>
    </row>
    <row r="87" spans="2:14" s="90" customFormat="1">
      <c r="B87" s="592"/>
      <c r="C87" s="593"/>
      <c r="D87" s="593"/>
      <c r="E87" s="593"/>
      <c r="F87" s="593"/>
      <c r="G87" s="593"/>
      <c r="H87" s="593"/>
      <c r="I87" s="593"/>
      <c r="J87" s="593"/>
      <c r="K87" s="593"/>
      <c r="L87" s="593"/>
      <c r="M87" s="593"/>
      <c r="N87" s="594"/>
    </row>
    <row r="88" spans="2:14" s="90" customFormat="1">
      <c r="B88" s="592"/>
      <c r="C88" s="593"/>
      <c r="D88" s="593"/>
      <c r="E88" s="593"/>
      <c r="F88" s="593"/>
      <c r="G88" s="593"/>
      <c r="H88" s="593"/>
      <c r="I88" s="593"/>
      <c r="J88" s="593"/>
      <c r="K88" s="593"/>
      <c r="L88" s="593"/>
      <c r="M88" s="593"/>
      <c r="N88" s="594"/>
    </row>
    <row r="89" spans="2:14" s="90" customFormat="1">
      <c r="B89" s="107"/>
      <c r="C89" s="137"/>
      <c r="D89" s="137"/>
      <c r="E89" s="137"/>
      <c r="F89" s="137"/>
      <c r="G89" s="137"/>
      <c r="H89" s="137"/>
      <c r="I89" s="137"/>
      <c r="J89" s="137"/>
      <c r="K89" s="137"/>
      <c r="L89" s="137"/>
      <c r="M89" s="137"/>
      <c r="N89" s="136"/>
    </row>
    <row r="90" spans="2:14" s="90" customFormat="1">
      <c r="B90" s="198" t="s">
        <v>278</v>
      </c>
      <c r="C90" s="137"/>
      <c r="D90" s="137"/>
      <c r="E90" s="137"/>
      <c r="F90" s="137"/>
      <c r="G90" s="137"/>
      <c r="H90" s="137"/>
      <c r="I90" s="137"/>
      <c r="J90" s="137"/>
      <c r="K90" s="137"/>
      <c r="L90" s="137"/>
      <c r="M90" s="137"/>
      <c r="N90" s="136"/>
    </row>
    <row r="91" spans="2:14" s="90" customFormat="1" ht="12.75" customHeight="1">
      <c r="B91" s="573" t="s">
        <v>279</v>
      </c>
      <c r="C91" s="574"/>
      <c r="D91" s="574"/>
      <c r="E91" s="574"/>
      <c r="F91" s="574"/>
      <c r="G91" s="574"/>
      <c r="H91" s="574"/>
      <c r="I91" s="574"/>
      <c r="J91" s="574"/>
      <c r="K91" s="574"/>
      <c r="L91" s="574"/>
      <c r="M91" s="574"/>
      <c r="N91" s="575"/>
    </row>
    <row r="92" spans="2:14" s="90" customFormat="1">
      <c r="B92" s="573"/>
      <c r="C92" s="574"/>
      <c r="D92" s="574"/>
      <c r="E92" s="574"/>
      <c r="F92" s="574"/>
      <c r="G92" s="574"/>
      <c r="H92" s="574"/>
      <c r="I92" s="574"/>
      <c r="J92" s="574"/>
      <c r="K92" s="574"/>
      <c r="L92" s="574"/>
      <c r="M92" s="574"/>
      <c r="N92" s="575"/>
    </row>
    <row r="93" spans="2:14" s="90" customFormat="1">
      <c r="B93" s="573" t="s">
        <v>280</v>
      </c>
      <c r="C93" s="574"/>
      <c r="D93" s="574"/>
      <c r="E93" s="574"/>
      <c r="F93" s="574"/>
      <c r="G93" s="574"/>
      <c r="H93" s="574"/>
      <c r="I93" s="574"/>
      <c r="J93" s="574"/>
      <c r="K93" s="574"/>
      <c r="L93" s="574"/>
      <c r="M93" s="574"/>
      <c r="N93" s="575"/>
    </row>
    <row r="94" spans="2:14" s="90" customFormat="1">
      <c r="B94" s="573"/>
      <c r="C94" s="574"/>
      <c r="D94" s="574"/>
      <c r="E94" s="574"/>
      <c r="F94" s="574"/>
      <c r="G94" s="574"/>
      <c r="H94" s="574"/>
      <c r="I94" s="574"/>
      <c r="J94" s="574"/>
      <c r="K94" s="574"/>
      <c r="L94" s="574"/>
      <c r="M94" s="574"/>
      <c r="N94" s="575"/>
    </row>
    <row r="95" spans="2:14" s="90" customFormat="1">
      <c r="B95" s="107"/>
      <c r="C95" s="137"/>
      <c r="D95" s="137"/>
      <c r="E95" s="137"/>
      <c r="F95" s="137"/>
      <c r="G95" s="137"/>
      <c r="H95" s="137"/>
      <c r="I95" s="137"/>
      <c r="J95" s="137"/>
      <c r="K95" s="137"/>
      <c r="L95" s="137"/>
      <c r="M95" s="137"/>
      <c r="N95" s="136"/>
    </row>
    <row r="96" spans="2:14" s="90" customFormat="1">
      <c r="B96" s="141"/>
      <c r="C96" s="91"/>
      <c r="D96" s="91"/>
      <c r="E96" s="91"/>
      <c r="F96" s="91"/>
      <c r="G96" s="128" t="s">
        <v>272</v>
      </c>
      <c r="H96" s="91"/>
      <c r="I96" s="91"/>
      <c r="J96" s="91"/>
      <c r="K96" s="91"/>
      <c r="L96" s="91"/>
      <c r="M96" s="91"/>
      <c r="N96" s="130"/>
    </row>
    <row r="97" spans="2:14" s="90" customFormat="1">
      <c r="B97" s="141"/>
      <c r="C97" s="91"/>
      <c r="D97" s="91"/>
      <c r="E97" s="91"/>
      <c r="F97" s="91"/>
      <c r="G97" s="91" t="s">
        <v>273</v>
      </c>
      <c r="H97" s="158"/>
      <c r="I97" s="158"/>
      <c r="J97" s="158"/>
      <c r="K97" s="91"/>
      <c r="L97" s="91"/>
      <c r="M97" s="91"/>
      <c r="N97" s="130"/>
    </row>
    <row r="98" spans="2:14" s="90" customFormat="1">
      <c r="B98" s="141"/>
      <c r="C98" s="91"/>
      <c r="D98" s="91"/>
      <c r="E98" s="91"/>
      <c r="F98" s="91"/>
      <c r="G98" s="91" t="s">
        <v>281</v>
      </c>
      <c r="H98" s="92"/>
      <c r="I98" s="92"/>
      <c r="J98" s="92"/>
      <c r="M98" s="91"/>
      <c r="N98" s="130"/>
    </row>
    <row r="99" spans="2:14" s="90" customFormat="1">
      <c r="B99" s="199"/>
      <c r="C99" s="137"/>
      <c r="D99" s="137"/>
      <c r="E99" s="137"/>
      <c r="F99" s="137"/>
      <c r="G99" s="91" t="s">
        <v>275</v>
      </c>
      <c r="K99" s="137"/>
      <c r="L99" s="137"/>
      <c r="M99" s="137"/>
      <c r="N99" s="136"/>
    </row>
    <row r="100" spans="2:14" s="90" customFormat="1" ht="17.25" customHeight="1">
      <c r="B100" s="200" t="s">
        <v>282</v>
      </c>
      <c r="C100" s="201"/>
      <c r="D100" s="201"/>
      <c r="E100" s="91"/>
      <c r="F100" s="91"/>
      <c r="G100" s="91"/>
      <c r="H100" s="91"/>
      <c r="I100" s="91"/>
      <c r="J100" s="576"/>
      <c r="K100" s="576"/>
      <c r="L100" s="576"/>
      <c r="M100" s="576"/>
      <c r="N100" s="577"/>
    </row>
    <row r="101" spans="2:14" s="90" customFormat="1" ht="18.75" customHeight="1" thickBot="1">
      <c r="B101" s="580" t="s">
        <v>283</v>
      </c>
      <c r="C101" s="581"/>
      <c r="D101" s="581"/>
      <c r="E101" s="167"/>
      <c r="F101" s="167"/>
      <c r="G101" s="167"/>
      <c r="H101" s="167"/>
      <c r="I101" s="167"/>
      <c r="J101" s="578"/>
      <c r="K101" s="578"/>
      <c r="L101" s="578"/>
      <c r="M101" s="578"/>
      <c r="N101" s="57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64:H64"/>
    <mergeCell ref="L64:M64"/>
    <mergeCell ref="B55:H55"/>
    <mergeCell ref="L55:M55"/>
    <mergeCell ref="B56:M56"/>
    <mergeCell ref="B57:N59"/>
    <mergeCell ref="B60:H60"/>
    <mergeCell ref="L60:M60"/>
    <mergeCell ref="L61:M61"/>
    <mergeCell ref="L62:M62"/>
    <mergeCell ref="L63:M63"/>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409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0961" r:id="rId3"/>
      </mc:Fallback>
    </mc:AlternateContent>
  </oleObjects>
  <mc:AlternateContent xmlns:mc="http://schemas.openxmlformats.org/markup-compatibility/2006">
    <mc:Choice Requires="x14">
      <controls>
        <mc:AlternateContent xmlns:mc="http://schemas.openxmlformats.org/markup-compatibility/2006">
          <mc:Choice Requires="x14">
            <control shapeId="4096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096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O101"/>
  <sheetViews>
    <sheetView showGridLines="0" topLeftCell="A32" zoomScale="55" zoomScaleNormal="55" workbookViewId="0">
      <selection activeCell="A25" sqref="A1:XFD1048576"/>
    </sheetView>
  </sheetViews>
  <sheetFormatPr baseColWidth="10" defaultColWidth="11.44140625" defaultRowHeight="13.8"/>
  <cols>
    <col min="1" max="1" width="3.109375" style="90" customWidth="1"/>
    <col min="2" max="10" width="11.44140625" style="90"/>
    <col min="11" max="11" width="12.44140625" style="90" customWidth="1"/>
    <col min="12" max="13" width="11.44140625" style="90"/>
    <col min="14" max="14" width="12.5546875" style="90" customWidth="1"/>
    <col min="15" max="15" width="14.6640625" style="90" bestFit="1" customWidth="1"/>
    <col min="16"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5" ht="13.5" customHeight="1">
      <c r="B33" s="207" t="s">
        <v>242</v>
      </c>
      <c r="C33" s="699" t="s">
        <v>243</v>
      </c>
      <c r="D33" s="700"/>
      <c r="E33" s="700"/>
      <c r="F33" s="700"/>
      <c r="G33" s="700"/>
      <c r="H33" s="700"/>
      <c r="I33" s="700"/>
      <c r="J33" s="700"/>
      <c r="K33" s="701" t="s">
        <v>310</v>
      </c>
      <c r="L33" s="597" t="s">
        <v>198</v>
      </c>
      <c r="M33" s="702"/>
      <c r="N33" s="207" t="s">
        <v>33</v>
      </c>
    </row>
    <row r="34" spans="2:15" ht="14.4" thickBot="1">
      <c r="B34" s="208" t="s">
        <v>508</v>
      </c>
      <c r="C34" s="703" t="s">
        <v>583</v>
      </c>
      <c r="D34" s="704"/>
      <c r="E34" s="704"/>
      <c r="F34" s="704"/>
      <c r="G34" s="704"/>
      <c r="H34" s="704"/>
      <c r="I34" s="704"/>
      <c r="J34" s="704"/>
      <c r="K34" s="705"/>
      <c r="L34" s="703" t="s">
        <v>46</v>
      </c>
      <c r="M34" s="705"/>
      <c r="N34" s="216">
        <v>904</v>
      </c>
    </row>
    <row r="35" spans="2:15">
      <c r="B35" s="609" t="s">
        <v>244</v>
      </c>
      <c r="C35" s="610"/>
      <c r="D35" s="610"/>
      <c r="E35" s="610"/>
      <c r="F35" s="610"/>
      <c r="G35" s="610"/>
      <c r="H35" s="610"/>
      <c r="I35" s="610"/>
      <c r="J35" s="610"/>
      <c r="K35" s="610"/>
      <c r="L35" s="610"/>
      <c r="M35" s="610"/>
      <c r="N35" s="611"/>
    </row>
    <row r="36" spans="2:15">
      <c r="B36" s="612"/>
      <c r="C36" s="613"/>
      <c r="D36" s="613"/>
      <c r="E36" s="613"/>
      <c r="F36" s="613"/>
      <c r="G36" s="613"/>
      <c r="H36" s="613"/>
      <c r="I36" s="613"/>
      <c r="J36" s="613"/>
      <c r="K36" s="613"/>
      <c r="L36" s="613"/>
      <c r="M36" s="613"/>
      <c r="N36" s="614"/>
    </row>
    <row r="37" spans="2:15" ht="14.4" thickBot="1">
      <c r="B37" s="615"/>
      <c r="C37" s="616"/>
      <c r="D37" s="616"/>
      <c r="E37" s="616"/>
      <c r="F37" s="616"/>
      <c r="G37" s="616"/>
      <c r="H37" s="616"/>
      <c r="I37" s="616"/>
      <c r="J37" s="616"/>
      <c r="K37" s="616"/>
      <c r="L37" s="616"/>
      <c r="M37" s="616"/>
      <c r="N37" s="617"/>
    </row>
    <row r="38" spans="2:15">
      <c r="B38" s="597" t="s">
        <v>243</v>
      </c>
      <c r="C38" s="637"/>
      <c r="D38" s="637"/>
      <c r="E38" s="637"/>
      <c r="F38" s="638"/>
      <c r="G38" s="622" t="s">
        <v>245</v>
      </c>
      <c r="H38" s="637"/>
      <c r="I38" s="639" t="s">
        <v>246</v>
      </c>
      <c r="J38" s="640"/>
      <c r="K38" s="145"/>
      <c r="L38" s="622"/>
      <c r="M38" s="623"/>
      <c r="N38" s="146"/>
    </row>
    <row r="39" spans="2:15">
      <c r="B39" s="595" t="s">
        <v>324</v>
      </c>
      <c r="C39" s="596"/>
      <c r="D39" s="596"/>
      <c r="E39" s="596"/>
      <c r="F39" s="618"/>
      <c r="G39" s="641"/>
      <c r="H39" s="618"/>
      <c r="I39" s="641"/>
      <c r="J39" s="618"/>
      <c r="K39" s="147">
        <v>280000</v>
      </c>
      <c r="L39" s="603">
        <v>15</v>
      </c>
      <c r="M39" s="604"/>
      <c r="N39" s="148">
        <v>18666.666666666668</v>
      </c>
    </row>
    <row r="40" spans="2:15">
      <c r="B40" s="595" t="s">
        <v>320</v>
      </c>
      <c r="C40" s="596"/>
      <c r="D40" s="596"/>
      <c r="E40" s="596"/>
      <c r="F40" s="618"/>
      <c r="G40" s="641"/>
      <c r="H40" s="618"/>
      <c r="I40" s="641"/>
      <c r="J40" s="618"/>
      <c r="K40" s="147">
        <v>110000</v>
      </c>
      <c r="L40" s="603">
        <v>15</v>
      </c>
      <c r="M40" s="604"/>
      <c r="N40" s="148">
        <v>7333.333333333333</v>
      </c>
    </row>
    <row r="41" spans="2:15">
      <c r="B41" s="595" t="s">
        <v>335</v>
      </c>
      <c r="C41" s="596"/>
      <c r="D41" s="596"/>
      <c r="E41" s="596"/>
      <c r="F41" s="618"/>
      <c r="G41" s="641"/>
      <c r="H41" s="618"/>
      <c r="I41" s="641"/>
      <c r="J41" s="618"/>
      <c r="K41" s="147">
        <v>113000</v>
      </c>
      <c r="L41" s="603">
        <v>15</v>
      </c>
      <c r="M41" s="604"/>
      <c r="N41" s="148">
        <v>7533.333333333333</v>
      </c>
    </row>
    <row r="42" spans="2:15" ht="14.4" thickBot="1">
      <c r="B42" s="605" t="s">
        <v>303</v>
      </c>
      <c r="C42" s="606"/>
      <c r="D42" s="606"/>
      <c r="E42" s="606"/>
      <c r="F42" s="621"/>
      <c r="G42" s="631"/>
      <c r="H42" s="621"/>
      <c r="I42" s="631"/>
      <c r="J42" s="621"/>
      <c r="K42" s="147"/>
      <c r="L42" s="632"/>
      <c r="M42" s="633"/>
      <c r="N42" s="148">
        <v>423.44444444444446</v>
      </c>
    </row>
    <row r="43" spans="2:15" ht="14.4" thickBot="1">
      <c r="B43" s="586" t="s">
        <v>254</v>
      </c>
      <c r="C43" s="587"/>
      <c r="D43" s="587"/>
      <c r="E43" s="587"/>
      <c r="F43" s="587"/>
      <c r="G43" s="587"/>
      <c r="H43" s="587"/>
      <c r="I43" s="587"/>
      <c r="J43" s="587"/>
      <c r="K43" s="587"/>
      <c r="L43" s="587"/>
      <c r="M43" s="588"/>
      <c r="N43" s="154">
        <v>33956.777777777781</v>
      </c>
      <c r="O43" s="212"/>
    </row>
    <row r="44" spans="2:15">
      <c r="B44" s="609" t="s">
        <v>252</v>
      </c>
      <c r="C44" s="610"/>
      <c r="D44" s="610"/>
      <c r="E44" s="610"/>
      <c r="F44" s="610"/>
      <c r="G44" s="610"/>
      <c r="H44" s="610"/>
      <c r="I44" s="610"/>
      <c r="J44" s="610"/>
      <c r="K44" s="610"/>
      <c r="L44" s="610"/>
      <c r="M44" s="610"/>
      <c r="N44" s="611"/>
    </row>
    <row r="45" spans="2:15">
      <c r="B45" s="612"/>
      <c r="C45" s="613"/>
      <c r="D45" s="613"/>
      <c r="E45" s="613"/>
      <c r="F45" s="613"/>
      <c r="G45" s="613"/>
      <c r="H45" s="613"/>
      <c r="I45" s="613"/>
      <c r="J45" s="613"/>
      <c r="K45" s="613"/>
      <c r="L45" s="613"/>
      <c r="M45" s="613"/>
      <c r="N45" s="614"/>
    </row>
    <row r="46" spans="2:15" ht="14.4" thickBot="1">
      <c r="B46" s="615"/>
      <c r="C46" s="616"/>
      <c r="D46" s="616"/>
      <c r="E46" s="616"/>
      <c r="F46" s="616"/>
      <c r="G46" s="616"/>
      <c r="H46" s="616"/>
      <c r="I46" s="616"/>
      <c r="J46" s="616"/>
      <c r="K46" s="616"/>
      <c r="L46" s="616"/>
      <c r="M46" s="616"/>
      <c r="N46" s="617"/>
      <c r="O46" s="212"/>
    </row>
    <row r="47" spans="2:15">
      <c r="B47" s="597" t="s">
        <v>243</v>
      </c>
      <c r="C47" s="598"/>
      <c r="D47" s="598"/>
      <c r="E47" s="598"/>
      <c r="F47" s="598"/>
      <c r="G47" s="598"/>
      <c r="H47" s="598"/>
      <c r="I47" s="623"/>
      <c r="J47" s="155" t="s">
        <v>198</v>
      </c>
      <c r="K47" s="145" t="s">
        <v>33</v>
      </c>
      <c r="L47" s="622" t="s">
        <v>253</v>
      </c>
      <c r="M47" s="623"/>
      <c r="N47" s="146" t="s">
        <v>249</v>
      </c>
      <c r="O47" s="212"/>
    </row>
    <row r="48" spans="2:15">
      <c r="B48" s="595" t="s">
        <v>338</v>
      </c>
      <c r="C48" s="596"/>
      <c r="D48" s="596"/>
      <c r="E48" s="596"/>
      <c r="F48" s="596"/>
      <c r="G48" s="596"/>
      <c r="H48" s="596"/>
      <c r="I48" s="618"/>
      <c r="J48" s="156" t="s">
        <v>212</v>
      </c>
      <c r="K48" s="157">
        <v>1.25</v>
      </c>
      <c r="L48" s="619">
        <v>435000</v>
      </c>
      <c r="M48" s="620"/>
      <c r="N48" s="148">
        <v>543750</v>
      </c>
    </row>
    <row r="49" spans="2:15" ht="14.4" thickBot="1">
      <c r="B49" s="605"/>
      <c r="C49" s="606"/>
      <c r="D49" s="606"/>
      <c r="E49" s="606"/>
      <c r="F49" s="606"/>
      <c r="G49" s="606"/>
      <c r="H49" s="606"/>
      <c r="I49" s="621"/>
      <c r="J49" s="158"/>
      <c r="K49" s="159"/>
      <c r="L49" s="607"/>
      <c r="M49" s="608"/>
      <c r="N49" s="160"/>
    </row>
    <row r="50" spans="2:15" ht="14.4" thickBot="1">
      <c r="B50" s="586" t="s">
        <v>254</v>
      </c>
      <c r="C50" s="587"/>
      <c r="D50" s="587"/>
      <c r="E50" s="587"/>
      <c r="F50" s="587"/>
      <c r="G50" s="587"/>
      <c r="H50" s="587"/>
      <c r="I50" s="587"/>
      <c r="J50" s="587"/>
      <c r="K50" s="587"/>
      <c r="L50" s="587"/>
      <c r="M50" s="588"/>
      <c r="N50" s="161">
        <v>543750</v>
      </c>
    </row>
    <row r="51" spans="2:15">
      <c r="B51" s="609" t="s">
        <v>255</v>
      </c>
      <c r="C51" s="610"/>
      <c r="D51" s="610"/>
      <c r="E51" s="610"/>
      <c r="F51" s="610"/>
      <c r="G51" s="610"/>
      <c r="H51" s="610"/>
      <c r="I51" s="610"/>
      <c r="J51" s="610"/>
      <c r="K51" s="610"/>
      <c r="L51" s="610"/>
      <c r="M51" s="610"/>
      <c r="N51" s="611"/>
    </row>
    <row r="52" spans="2:15">
      <c r="B52" s="612"/>
      <c r="C52" s="613"/>
      <c r="D52" s="613"/>
      <c r="E52" s="613"/>
      <c r="F52" s="613"/>
      <c r="G52" s="613"/>
      <c r="H52" s="613"/>
      <c r="I52" s="613"/>
      <c r="J52" s="613"/>
      <c r="K52" s="613"/>
      <c r="L52" s="613"/>
      <c r="M52" s="613"/>
      <c r="N52" s="614"/>
    </row>
    <row r="53" spans="2:15" ht="14.4" thickBot="1">
      <c r="B53" s="615"/>
      <c r="C53" s="616"/>
      <c r="D53" s="616"/>
      <c r="E53" s="616"/>
      <c r="F53" s="616"/>
      <c r="G53" s="616"/>
      <c r="H53" s="616"/>
      <c r="I53" s="616"/>
      <c r="J53" s="616"/>
      <c r="K53" s="616"/>
      <c r="L53" s="616"/>
      <c r="M53" s="616"/>
      <c r="N53" s="617"/>
    </row>
    <row r="54" spans="2:15">
      <c r="B54" s="597" t="s">
        <v>256</v>
      </c>
      <c r="C54" s="598"/>
      <c r="D54" s="598"/>
      <c r="E54" s="598"/>
      <c r="F54" s="598"/>
      <c r="G54" s="598"/>
      <c r="H54" s="598"/>
      <c r="I54" s="145" t="s">
        <v>257</v>
      </c>
      <c r="J54" s="162" t="s">
        <v>258</v>
      </c>
      <c r="K54" s="163" t="s">
        <v>259</v>
      </c>
      <c r="L54" s="622" t="s">
        <v>199</v>
      </c>
      <c r="M54" s="623"/>
      <c r="N54" s="146" t="s">
        <v>249</v>
      </c>
    </row>
    <row r="55" spans="2:15">
      <c r="B55" s="595"/>
      <c r="C55" s="596"/>
      <c r="D55" s="596"/>
      <c r="E55" s="596"/>
      <c r="F55" s="596"/>
      <c r="G55" s="596"/>
      <c r="H55" s="618"/>
      <c r="I55" s="217"/>
      <c r="J55" s="196"/>
      <c r="K55" s="217"/>
      <c r="L55" s="624"/>
      <c r="M55" s="625"/>
      <c r="N55" s="228"/>
      <c r="O55" s="212"/>
    </row>
    <row r="56" spans="2:15" ht="14.4" thickBot="1">
      <c r="B56" s="605"/>
      <c r="C56" s="606"/>
      <c r="D56" s="606"/>
      <c r="E56" s="606"/>
      <c r="F56" s="606"/>
      <c r="G56" s="606"/>
      <c r="H56" s="621"/>
      <c r="I56" s="166"/>
      <c r="J56" s="167"/>
      <c r="K56" s="166"/>
      <c r="L56" s="607"/>
      <c r="M56" s="608"/>
      <c r="N56" s="178"/>
    </row>
    <row r="57" spans="2:15" ht="14.4" thickBot="1">
      <c r="B57" s="586" t="s">
        <v>254</v>
      </c>
      <c r="C57" s="587"/>
      <c r="D57" s="587"/>
      <c r="E57" s="587"/>
      <c r="F57" s="587"/>
      <c r="G57" s="587"/>
      <c r="H57" s="587"/>
      <c r="I57" s="587"/>
      <c r="J57" s="587"/>
      <c r="K57" s="587"/>
      <c r="L57" s="587"/>
      <c r="M57" s="588"/>
      <c r="N57" s="179">
        <v>0</v>
      </c>
    </row>
    <row r="58" spans="2:15">
      <c r="B58" s="609" t="s">
        <v>261</v>
      </c>
      <c r="C58" s="610"/>
      <c r="D58" s="610"/>
      <c r="E58" s="610"/>
      <c r="F58" s="610"/>
      <c r="G58" s="610"/>
      <c r="H58" s="610"/>
      <c r="I58" s="610"/>
      <c r="J58" s="610"/>
      <c r="K58" s="610"/>
      <c r="L58" s="610"/>
      <c r="M58" s="610"/>
      <c r="N58" s="611"/>
    </row>
    <row r="59" spans="2:15">
      <c r="B59" s="612"/>
      <c r="C59" s="613"/>
      <c r="D59" s="613"/>
      <c r="E59" s="613"/>
      <c r="F59" s="613"/>
      <c r="G59" s="613"/>
      <c r="H59" s="613"/>
      <c r="I59" s="613"/>
      <c r="J59" s="613"/>
      <c r="K59" s="613"/>
      <c r="L59" s="613"/>
      <c r="M59" s="613"/>
      <c r="N59" s="614"/>
    </row>
    <row r="60" spans="2:15" ht="14.4" thickBot="1">
      <c r="B60" s="615"/>
      <c r="C60" s="616"/>
      <c r="D60" s="616"/>
      <c r="E60" s="616"/>
      <c r="F60" s="616"/>
      <c r="G60" s="616"/>
      <c r="H60" s="616"/>
      <c r="I60" s="616"/>
      <c r="J60" s="616"/>
      <c r="K60" s="616"/>
      <c r="L60" s="616"/>
      <c r="M60" s="616"/>
      <c r="N60" s="617"/>
    </row>
    <row r="61" spans="2:15">
      <c r="B61" s="597" t="s">
        <v>262</v>
      </c>
      <c r="C61" s="598"/>
      <c r="D61" s="598"/>
      <c r="E61" s="598"/>
      <c r="F61" s="598"/>
      <c r="G61" s="598"/>
      <c r="H61" s="598"/>
      <c r="I61" s="145" t="s">
        <v>263</v>
      </c>
      <c r="J61" s="162" t="s">
        <v>231</v>
      </c>
      <c r="K61" s="163" t="s">
        <v>264</v>
      </c>
      <c r="L61" s="622" t="s">
        <v>248</v>
      </c>
      <c r="M61" s="623"/>
      <c r="N61" s="146" t="s">
        <v>249</v>
      </c>
    </row>
    <row r="62" spans="2:15">
      <c r="B62" s="694" t="s">
        <v>337</v>
      </c>
      <c r="C62" s="695"/>
      <c r="D62" s="695"/>
      <c r="E62" s="695"/>
      <c r="F62" s="695"/>
      <c r="G62" s="695"/>
      <c r="H62" s="715"/>
      <c r="I62" s="174">
        <v>256000</v>
      </c>
      <c r="J62" s="175">
        <v>1.85</v>
      </c>
      <c r="K62" s="176">
        <v>473600</v>
      </c>
      <c r="L62" s="601">
        <v>90</v>
      </c>
      <c r="M62" s="602"/>
      <c r="N62" s="177">
        <v>5262.2222222222226</v>
      </c>
    </row>
    <row r="63" spans="2:15">
      <c r="B63" s="694" t="s">
        <v>339</v>
      </c>
      <c r="C63" s="695"/>
      <c r="D63" s="695"/>
      <c r="E63" s="695"/>
      <c r="F63" s="695"/>
      <c r="G63" s="695"/>
      <c r="H63" s="715"/>
      <c r="I63" s="174">
        <v>98000</v>
      </c>
      <c r="J63" s="175">
        <v>1.85</v>
      </c>
      <c r="K63" s="176">
        <v>181300</v>
      </c>
      <c r="L63" s="601">
        <v>90</v>
      </c>
      <c r="M63" s="602"/>
      <c r="N63" s="177">
        <v>2014.4444444444443</v>
      </c>
    </row>
    <row r="64" spans="2:15" ht="14.4" thickBot="1">
      <c r="B64" s="696" t="s">
        <v>309</v>
      </c>
      <c r="C64" s="697"/>
      <c r="D64" s="697"/>
      <c r="E64" s="697"/>
      <c r="F64" s="697"/>
      <c r="G64" s="697"/>
      <c r="H64" s="698"/>
      <c r="I64" s="174">
        <v>58000</v>
      </c>
      <c r="J64" s="175">
        <v>1.85</v>
      </c>
      <c r="K64" s="176">
        <v>107300</v>
      </c>
      <c r="L64" s="713">
        <v>90</v>
      </c>
      <c r="M64" s="714"/>
      <c r="N64" s="177">
        <v>1192.2222222222222</v>
      </c>
    </row>
    <row r="65" spans="2:15" ht="14.4" thickBot="1">
      <c r="B65" s="586" t="s">
        <v>254</v>
      </c>
      <c r="C65" s="587"/>
      <c r="D65" s="587"/>
      <c r="E65" s="587"/>
      <c r="F65" s="587"/>
      <c r="G65" s="587"/>
      <c r="H65" s="587"/>
      <c r="I65" s="587"/>
      <c r="J65" s="587"/>
      <c r="K65" s="587"/>
      <c r="L65" s="587"/>
      <c r="M65" s="588"/>
      <c r="N65" s="179">
        <v>8468.8888888888887</v>
      </c>
      <c r="O65" s="212"/>
    </row>
    <row r="66" spans="2:15" ht="14.4" thickBot="1">
      <c r="B66" s="141"/>
      <c r="C66" s="91"/>
      <c r="D66" s="91"/>
      <c r="E66" s="91"/>
      <c r="F66" s="91"/>
      <c r="G66" s="91"/>
      <c r="H66" s="91"/>
      <c r="I66" s="91"/>
      <c r="J66" s="91"/>
      <c r="K66" s="91"/>
      <c r="L66" s="91"/>
      <c r="M66" s="91"/>
      <c r="N66" s="130"/>
    </row>
    <row r="67" spans="2:15" ht="14.4" thickBot="1">
      <c r="B67" s="589" t="s">
        <v>265</v>
      </c>
      <c r="C67" s="590"/>
      <c r="D67" s="590"/>
      <c r="E67" s="590"/>
      <c r="F67" s="590"/>
      <c r="G67" s="590"/>
      <c r="H67" s="590"/>
      <c r="I67" s="590"/>
      <c r="J67" s="590"/>
      <c r="K67" s="590"/>
      <c r="L67" s="590"/>
      <c r="M67" s="591"/>
      <c r="N67" s="180">
        <v>586175.66666666663</v>
      </c>
    </row>
    <row r="68" spans="2:15">
      <c r="B68" s="609" t="s">
        <v>266</v>
      </c>
      <c r="C68" s="610"/>
      <c r="D68" s="610"/>
      <c r="E68" s="610"/>
      <c r="F68" s="610"/>
      <c r="G68" s="610"/>
      <c r="H68" s="610"/>
      <c r="I68" s="610"/>
      <c r="J68" s="610"/>
      <c r="K68" s="610"/>
      <c r="L68" s="610"/>
      <c r="M68" s="610"/>
      <c r="N68" s="611"/>
    </row>
    <row r="69" spans="2:15">
      <c r="B69" s="612"/>
      <c r="C69" s="613"/>
      <c r="D69" s="613"/>
      <c r="E69" s="613"/>
      <c r="F69" s="613"/>
      <c r="G69" s="613"/>
      <c r="H69" s="613"/>
      <c r="I69" s="613"/>
      <c r="J69" s="613"/>
      <c r="K69" s="613"/>
      <c r="L69" s="613"/>
      <c r="M69" s="613"/>
      <c r="N69" s="614"/>
    </row>
    <row r="70" spans="2:15" ht="14.4" thickBot="1">
      <c r="B70" s="615"/>
      <c r="C70" s="616"/>
      <c r="D70" s="616"/>
      <c r="E70" s="616"/>
      <c r="F70" s="616"/>
      <c r="G70" s="616"/>
      <c r="H70" s="616"/>
      <c r="I70" s="616"/>
      <c r="J70" s="616"/>
      <c r="K70" s="616"/>
      <c r="L70" s="616"/>
      <c r="M70" s="616"/>
      <c r="N70" s="617"/>
    </row>
    <row r="71" spans="2:15">
      <c r="B71" s="597" t="s">
        <v>267</v>
      </c>
      <c r="C71" s="598"/>
      <c r="D71" s="598"/>
      <c r="E71" s="598"/>
      <c r="F71" s="598"/>
      <c r="G71" s="598"/>
      <c r="H71" s="598"/>
      <c r="I71" s="162"/>
      <c r="J71" s="181"/>
      <c r="K71" s="170" t="s">
        <v>268</v>
      </c>
      <c r="L71" s="599" t="s">
        <v>269</v>
      </c>
      <c r="M71" s="600"/>
      <c r="N71" s="171"/>
    </row>
    <row r="72" spans="2:15">
      <c r="B72" s="595" t="s">
        <v>193</v>
      </c>
      <c r="C72" s="596"/>
      <c r="D72" s="596"/>
      <c r="E72" s="596"/>
      <c r="F72" s="596"/>
      <c r="G72" s="596"/>
      <c r="H72" s="596"/>
      <c r="I72" s="182"/>
      <c r="J72" s="183"/>
      <c r="K72" s="184">
        <v>0.2</v>
      </c>
      <c r="L72" s="582">
        <v>117235.13333333333</v>
      </c>
      <c r="M72" s="583"/>
      <c r="N72" s="185"/>
    </row>
    <row r="73" spans="2:15">
      <c r="B73" s="149" t="s">
        <v>270</v>
      </c>
      <c r="C73" s="150"/>
      <c r="D73" s="150"/>
      <c r="E73" s="150"/>
      <c r="F73" s="150"/>
      <c r="G73" s="150"/>
      <c r="H73" s="150"/>
      <c r="I73" s="182"/>
      <c r="J73" s="183"/>
      <c r="K73" s="184">
        <v>0.05</v>
      </c>
      <c r="L73" s="582">
        <v>29308.783333333333</v>
      </c>
      <c r="M73" s="583"/>
      <c r="N73" s="185"/>
    </row>
    <row r="74" spans="2:15" ht="14.4" thickBot="1">
      <c r="B74" s="186" t="s">
        <v>230</v>
      </c>
      <c r="C74" s="187"/>
      <c r="D74" s="187"/>
      <c r="E74" s="187"/>
      <c r="F74" s="187"/>
      <c r="G74" s="187"/>
      <c r="H74" s="187"/>
      <c r="I74" s="188"/>
      <c r="J74" s="189"/>
      <c r="K74" s="184">
        <v>0.05</v>
      </c>
      <c r="L74" s="584">
        <v>29308.783333333333</v>
      </c>
      <c r="M74" s="585"/>
      <c r="N74" s="185"/>
    </row>
    <row r="75" spans="2:15" ht="14.4" thickBot="1">
      <c r="B75" s="586" t="s">
        <v>254</v>
      </c>
      <c r="C75" s="587"/>
      <c r="D75" s="587"/>
      <c r="E75" s="587"/>
      <c r="F75" s="587"/>
      <c r="G75" s="587"/>
      <c r="H75" s="587"/>
      <c r="I75" s="587"/>
      <c r="J75" s="587"/>
      <c r="K75" s="587"/>
      <c r="L75" s="587"/>
      <c r="M75" s="588"/>
      <c r="N75" s="190">
        <v>175852.69999999998</v>
      </c>
      <c r="O75" s="212"/>
    </row>
    <row r="76" spans="2:15" ht="14.4" thickBot="1">
      <c r="B76" s="141"/>
      <c r="C76" s="91"/>
      <c r="D76" s="91"/>
      <c r="E76" s="91"/>
      <c r="F76" s="91"/>
      <c r="G76" s="91"/>
      <c r="H76" s="91"/>
      <c r="I76" s="91"/>
      <c r="J76" s="91"/>
      <c r="K76" s="91"/>
      <c r="L76" s="91"/>
      <c r="M76" s="91"/>
      <c r="N76" s="130"/>
      <c r="O76" s="212"/>
    </row>
    <row r="77" spans="2:15" ht="14.4" thickBot="1">
      <c r="B77" s="589" t="s">
        <v>271</v>
      </c>
      <c r="C77" s="590"/>
      <c r="D77" s="590"/>
      <c r="E77" s="590"/>
      <c r="F77" s="590"/>
      <c r="G77" s="590"/>
      <c r="H77" s="590"/>
      <c r="I77" s="590"/>
      <c r="J77" s="590"/>
      <c r="K77" s="590"/>
      <c r="L77" s="590"/>
      <c r="M77" s="591"/>
      <c r="N77" s="191">
        <v>762028</v>
      </c>
    </row>
    <row r="78" spans="2:15">
      <c r="B78" s="122"/>
      <c r="C78" s="123"/>
      <c r="D78" s="123"/>
      <c r="E78" s="123"/>
      <c r="F78" s="123"/>
      <c r="G78" s="123"/>
      <c r="H78" s="123"/>
      <c r="I78" s="123"/>
      <c r="J78" s="123"/>
      <c r="K78" s="123"/>
      <c r="L78" s="123"/>
      <c r="M78" s="123"/>
      <c r="N78" s="124"/>
    </row>
    <row r="79" spans="2:15">
      <c r="B79" s="141"/>
      <c r="C79" s="91"/>
      <c r="D79" s="91"/>
      <c r="E79" s="91"/>
      <c r="F79" s="91"/>
      <c r="G79" s="91"/>
      <c r="H79" s="91"/>
      <c r="I79" s="91"/>
      <c r="J79" s="91"/>
      <c r="K79" s="91"/>
      <c r="L79" s="91"/>
      <c r="M79" s="91"/>
      <c r="N79" s="130"/>
    </row>
    <row r="80" spans="2:15">
      <c r="B80" s="141"/>
      <c r="C80" s="91"/>
      <c r="D80" s="91"/>
      <c r="E80" s="91"/>
      <c r="F80" s="91"/>
      <c r="G80" s="91"/>
      <c r="H80" s="91"/>
      <c r="I80" s="91"/>
      <c r="J80" s="91"/>
      <c r="K80" s="91"/>
      <c r="L80" s="91"/>
      <c r="M80" s="91"/>
      <c r="N80" s="130"/>
    </row>
    <row r="81" spans="2:14">
      <c r="B81" s="141"/>
      <c r="C81" s="91"/>
      <c r="D81" s="91"/>
      <c r="E81" s="91"/>
      <c r="F81" s="91"/>
      <c r="G81" s="128" t="s">
        <v>272</v>
      </c>
      <c r="H81" s="128"/>
      <c r="I81" s="128"/>
      <c r="J81" s="128"/>
      <c r="K81" s="91"/>
      <c r="L81" s="91"/>
      <c r="M81" s="91"/>
      <c r="N81" s="130"/>
    </row>
    <row r="82" spans="2:14">
      <c r="B82" s="192"/>
      <c r="C82" s="193"/>
      <c r="D82" s="193"/>
      <c r="E82" s="193"/>
      <c r="F82" s="193"/>
      <c r="G82" s="128" t="s">
        <v>273</v>
      </c>
      <c r="H82" s="193"/>
      <c r="I82" s="193"/>
      <c r="J82" s="193"/>
      <c r="K82" s="193"/>
      <c r="L82" s="193"/>
      <c r="M82" s="193"/>
      <c r="N82" s="194"/>
    </row>
    <row r="83" spans="2:14">
      <c r="B83" s="192"/>
      <c r="C83" s="193"/>
      <c r="D83" s="193"/>
      <c r="E83" s="193"/>
      <c r="F83" s="193"/>
      <c r="G83" s="128" t="s">
        <v>274</v>
      </c>
      <c r="J83" s="193"/>
      <c r="K83" s="193"/>
      <c r="L83" s="193"/>
      <c r="M83" s="193"/>
      <c r="N83" s="194"/>
    </row>
    <row r="84" spans="2:14">
      <c r="B84" s="107"/>
      <c r="C84" s="137"/>
      <c r="D84" s="137"/>
      <c r="E84" s="137"/>
      <c r="F84" s="137"/>
      <c r="G84" s="128" t="s">
        <v>275</v>
      </c>
      <c r="H84" s="137"/>
      <c r="I84" s="137"/>
      <c r="J84" s="137"/>
      <c r="K84" s="137"/>
      <c r="L84" s="137"/>
      <c r="M84" s="137"/>
      <c r="N84" s="136"/>
    </row>
    <row r="85" spans="2:14">
      <c r="B85" s="141"/>
      <c r="C85" s="91"/>
      <c r="D85" s="91"/>
      <c r="E85" s="91"/>
      <c r="F85" s="91"/>
      <c r="G85" s="91" t="s">
        <v>276</v>
      </c>
      <c r="H85" s="91"/>
      <c r="I85" s="91"/>
      <c r="J85" s="91"/>
      <c r="K85" s="91"/>
      <c r="L85" s="91"/>
      <c r="M85" s="91"/>
      <c r="N85" s="130"/>
    </row>
    <row r="86" spans="2:14">
      <c r="B86" s="195" t="s">
        <v>277</v>
      </c>
      <c r="C86" s="196"/>
      <c r="D86" s="196"/>
      <c r="E86" s="196"/>
      <c r="F86" s="196"/>
      <c r="G86" s="196"/>
      <c r="H86" s="196"/>
      <c r="I86" s="196"/>
      <c r="J86" s="196"/>
      <c r="K86" s="196"/>
      <c r="L86" s="196"/>
      <c r="M86" s="196"/>
      <c r="N86" s="197"/>
    </row>
    <row r="87" spans="2:14">
      <c r="B87" s="592"/>
      <c r="C87" s="593"/>
      <c r="D87" s="593"/>
      <c r="E87" s="593"/>
      <c r="F87" s="593"/>
      <c r="G87" s="593"/>
      <c r="H87" s="593"/>
      <c r="I87" s="593"/>
      <c r="J87" s="593"/>
      <c r="K87" s="593"/>
      <c r="L87" s="593"/>
      <c r="M87" s="593"/>
      <c r="N87" s="594"/>
    </row>
    <row r="88" spans="2:14">
      <c r="B88" s="592"/>
      <c r="C88" s="593"/>
      <c r="D88" s="593"/>
      <c r="E88" s="593"/>
      <c r="F88" s="593"/>
      <c r="G88" s="593"/>
      <c r="H88" s="593"/>
      <c r="I88" s="593"/>
      <c r="J88" s="593"/>
      <c r="K88" s="593"/>
      <c r="L88" s="593"/>
      <c r="M88" s="593"/>
      <c r="N88" s="594"/>
    </row>
    <row r="89" spans="2:14">
      <c r="B89" s="107"/>
      <c r="C89" s="137"/>
      <c r="D89" s="137"/>
      <c r="E89" s="137"/>
      <c r="F89" s="137"/>
      <c r="G89" s="137"/>
      <c r="H89" s="137"/>
      <c r="I89" s="137"/>
      <c r="J89" s="137"/>
      <c r="K89" s="137"/>
      <c r="L89" s="137"/>
      <c r="M89" s="137"/>
      <c r="N89" s="136"/>
    </row>
    <row r="90" spans="2:14">
      <c r="B90" s="198" t="s">
        <v>278</v>
      </c>
      <c r="C90" s="137"/>
      <c r="D90" s="137"/>
      <c r="E90" s="137"/>
      <c r="F90" s="137"/>
      <c r="G90" s="137"/>
      <c r="H90" s="137"/>
      <c r="I90" s="137"/>
      <c r="J90" s="137"/>
      <c r="K90" s="137"/>
      <c r="L90" s="137"/>
      <c r="M90" s="137"/>
      <c r="N90" s="136"/>
    </row>
    <row r="91" spans="2:14" ht="12.75" customHeight="1">
      <c r="B91" s="573" t="s">
        <v>279</v>
      </c>
      <c r="C91" s="574"/>
      <c r="D91" s="574"/>
      <c r="E91" s="574"/>
      <c r="F91" s="574"/>
      <c r="G91" s="574"/>
      <c r="H91" s="574"/>
      <c r="I91" s="574"/>
      <c r="J91" s="574"/>
      <c r="K91" s="574"/>
      <c r="L91" s="574"/>
      <c r="M91" s="574"/>
      <c r="N91" s="575"/>
    </row>
    <row r="92" spans="2:14">
      <c r="B92" s="573"/>
      <c r="C92" s="574"/>
      <c r="D92" s="574"/>
      <c r="E92" s="574"/>
      <c r="F92" s="574"/>
      <c r="G92" s="574"/>
      <c r="H92" s="574"/>
      <c r="I92" s="574"/>
      <c r="J92" s="574"/>
      <c r="K92" s="574"/>
      <c r="L92" s="574"/>
      <c r="M92" s="574"/>
      <c r="N92" s="575"/>
    </row>
    <row r="93" spans="2:14">
      <c r="B93" s="573" t="s">
        <v>280</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107"/>
      <c r="C95" s="137"/>
      <c r="D95" s="137"/>
      <c r="E95" s="137"/>
      <c r="F95" s="137"/>
      <c r="G95" s="137"/>
      <c r="H95" s="137"/>
      <c r="I95" s="137"/>
      <c r="J95" s="137"/>
      <c r="K95" s="137"/>
      <c r="L95" s="137"/>
      <c r="M95" s="137"/>
      <c r="N95" s="136"/>
    </row>
    <row r="96" spans="2:14">
      <c r="B96" s="141"/>
      <c r="C96" s="91"/>
      <c r="D96" s="91"/>
      <c r="E96" s="91"/>
      <c r="F96" s="91"/>
      <c r="G96" s="128" t="s">
        <v>272</v>
      </c>
      <c r="H96" s="91"/>
      <c r="I96" s="91"/>
      <c r="J96" s="91"/>
      <c r="K96" s="91"/>
      <c r="L96" s="91"/>
      <c r="M96" s="91"/>
      <c r="N96" s="130"/>
    </row>
    <row r="97" spans="2:14">
      <c r="B97" s="141"/>
      <c r="C97" s="91"/>
      <c r="D97" s="91"/>
      <c r="E97" s="91"/>
      <c r="F97" s="91"/>
      <c r="G97" s="91" t="s">
        <v>273</v>
      </c>
      <c r="H97" s="158"/>
      <c r="I97" s="158"/>
      <c r="J97" s="158"/>
      <c r="K97" s="91"/>
      <c r="L97" s="91"/>
      <c r="M97" s="91"/>
      <c r="N97" s="130"/>
    </row>
    <row r="98" spans="2:14">
      <c r="B98" s="141"/>
      <c r="C98" s="91"/>
      <c r="D98" s="91"/>
      <c r="E98" s="91"/>
      <c r="F98" s="91"/>
      <c r="G98" s="91" t="s">
        <v>281</v>
      </c>
      <c r="H98" s="92"/>
      <c r="I98" s="92"/>
      <c r="J98" s="92"/>
      <c r="M98" s="91"/>
      <c r="N98" s="130"/>
    </row>
    <row r="99" spans="2:14">
      <c r="B99" s="199"/>
      <c r="C99" s="137"/>
      <c r="D99" s="137"/>
      <c r="E99" s="137"/>
      <c r="F99" s="137"/>
      <c r="G99" s="91" t="s">
        <v>275</v>
      </c>
      <c r="K99" s="137"/>
      <c r="L99" s="137"/>
      <c r="M99" s="137"/>
      <c r="N99" s="136"/>
    </row>
    <row r="100" spans="2:14" ht="17.25" customHeight="1">
      <c r="B100" s="200" t="s">
        <v>282</v>
      </c>
      <c r="C100" s="201"/>
      <c r="D100" s="201"/>
      <c r="E100" s="91"/>
      <c r="F100" s="91"/>
      <c r="G100" s="91"/>
      <c r="H100" s="91"/>
      <c r="I100" s="91"/>
      <c r="J100" s="576"/>
      <c r="K100" s="576"/>
      <c r="L100" s="576"/>
      <c r="M100" s="576"/>
      <c r="N100" s="577"/>
    </row>
    <row r="101" spans="2:14" ht="18.75" customHeight="1" thickBot="1">
      <c r="B101" s="580" t="s">
        <v>283</v>
      </c>
      <c r="C101" s="581"/>
      <c r="D101" s="581"/>
      <c r="E101" s="167"/>
      <c r="F101" s="167"/>
      <c r="G101" s="167"/>
      <c r="H101" s="167"/>
      <c r="I101" s="167"/>
      <c r="J101" s="578"/>
      <c r="K101" s="578"/>
      <c r="L101" s="578"/>
      <c r="M101" s="578"/>
      <c r="N101" s="579"/>
    </row>
  </sheetData>
  <mergeCells count="9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B77:M77"/>
    <mergeCell ref="B64:H64"/>
    <mergeCell ref="L64:M64"/>
    <mergeCell ref="B65:M65"/>
    <mergeCell ref="B67:M67"/>
    <mergeCell ref="B68:N70"/>
    <mergeCell ref="B71:H71"/>
    <mergeCell ref="L71:M71"/>
    <mergeCell ref="B72:H72"/>
    <mergeCell ref="L72:M72"/>
    <mergeCell ref="L73:M73"/>
    <mergeCell ref="L74:M74"/>
    <mergeCell ref="B75:M75"/>
    <mergeCell ref="B87:N87"/>
    <mergeCell ref="B88:N88"/>
    <mergeCell ref="B91:N92"/>
    <mergeCell ref="B93:N94"/>
    <mergeCell ref="J100:N101"/>
    <mergeCell ref="B101:D101"/>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30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3009" r:id="rId3"/>
      </mc:Fallback>
    </mc:AlternateContent>
  </oleObjects>
  <mc:AlternateContent xmlns:mc="http://schemas.openxmlformats.org/markup-compatibility/2006">
    <mc:Choice Requires="x14">
      <controls>
        <mc:AlternateContent xmlns:mc="http://schemas.openxmlformats.org/markup-compatibility/2006">
          <mc:Choice Requires="x14">
            <control shapeId="430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1"/>
  <sheetViews>
    <sheetView showGridLines="0" topLeftCell="A31" zoomScale="55" zoomScaleNormal="55" workbookViewId="0">
      <selection activeCell="A25" sqref="A1:XFD1048576"/>
    </sheetView>
  </sheetViews>
  <sheetFormatPr baseColWidth="10" defaultColWidth="11.44140625" defaultRowHeight="13.8"/>
  <cols>
    <col min="1" max="1" width="3.109375" style="90" customWidth="1"/>
    <col min="2" max="2" width="11.5546875" style="90" bestFit="1" customWidth="1"/>
    <col min="3" max="6" width="11.44140625" style="90"/>
    <col min="7" max="8" width="11.44140625" style="90" customWidth="1"/>
    <col min="9" max="10" width="11.5546875" style="90" customWidth="1"/>
    <col min="11" max="11" width="12.44140625" style="90" customWidth="1"/>
    <col min="12" max="12" width="11.5546875" style="90" customWidth="1"/>
    <col min="13" max="13" width="11.44140625" style="90" customWidth="1"/>
    <col min="14" max="14" width="12.88671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s">
        <v>74</v>
      </c>
      <c r="C34" s="703" t="s">
        <v>584</v>
      </c>
      <c r="D34" s="704"/>
      <c r="E34" s="704"/>
      <c r="F34" s="704"/>
      <c r="G34" s="704"/>
      <c r="H34" s="704"/>
      <c r="I34" s="704"/>
      <c r="J34" s="704"/>
      <c r="K34" s="705"/>
      <c r="L34" s="703" t="s">
        <v>46</v>
      </c>
      <c r="M34" s="705"/>
      <c r="N34" s="216">
        <v>6201</v>
      </c>
    </row>
    <row r="35" spans="2:14">
      <c r="B35" s="609" t="s">
        <v>244</v>
      </c>
      <c r="C35" s="610"/>
      <c r="D35" s="610"/>
      <c r="E35" s="610"/>
      <c r="F35" s="610"/>
      <c r="G35" s="610"/>
      <c r="H35" s="610"/>
      <c r="I35" s="610"/>
      <c r="J35" s="610"/>
      <c r="K35" s="610"/>
      <c r="L35" s="610"/>
      <c r="M35" s="610"/>
      <c r="N35" s="611"/>
    </row>
    <row r="36" spans="2:14" ht="15.75" customHeight="1">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c r="L38" s="622"/>
      <c r="M38" s="623"/>
      <c r="N38" s="146"/>
    </row>
    <row r="39" spans="2:14">
      <c r="B39" s="595" t="s">
        <v>324</v>
      </c>
      <c r="C39" s="596"/>
      <c r="D39" s="596"/>
      <c r="E39" s="596"/>
      <c r="F39" s="618"/>
      <c r="G39" s="641"/>
      <c r="H39" s="618"/>
      <c r="I39" s="641"/>
      <c r="J39" s="618"/>
      <c r="K39" s="147">
        <v>280000</v>
      </c>
      <c r="L39" s="603">
        <v>15</v>
      </c>
      <c r="M39" s="604"/>
      <c r="N39" s="148">
        <v>18666.666666666668</v>
      </c>
    </row>
    <row r="40" spans="2:14">
      <c r="B40" s="595" t="s">
        <v>320</v>
      </c>
      <c r="C40" s="596"/>
      <c r="D40" s="596"/>
      <c r="E40" s="596"/>
      <c r="F40" s="618"/>
      <c r="G40" s="641"/>
      <c r="H40" s="618"/>
      <c r="I40" s="641"/>
      <c r="J40" s="618"/>
      <c r="K40" s="147">
        <v>110000</v>
      </c>
      <c r="L40" s="603">
        <v>15</v>
      </c>
      <c r="M40" s="604"/>
      <c r="N40" s="148">
        <v>7333.333333333333</v>
      </c>
    </row>
    <row r="41" spans="2:14">
      <c r="B41" s="595" t="s">
        <v>335</v>
      </c>
      <c r="C41" s="596"/>
      <c r="D41" s="596"/>
      <c r="E41" s="596"/>
      <c r="F41" s="618"/>
      <c r="G41" s="641"/>
      <c r="H41" s="618"/>
      <c r="I41" s="641"/>
      <c r="J41" s="618"/>
      <c r="K41" s="147">
        <v>113000</v>
      </c>
      <c r="L41" s="603">
        <v>15</v>
      </c>
      <c r="M41" s="604"/>
      <c r="N41" s="148">
        <v>7533.333333333333</v>
      </c>
    </row>
    <row r="42" spans="2:14" ht="14.4" thickBot="1">
      <c r="B42" s="605" t="s">
        <v>303</v>
      </c>
      <c r="C42" s="606"/>
      <c r="D42" s="606"/>
      <c r="E42" s="606"/>
      <c r="F42" s="621"/>
      <c r="G42" s="631"/>
      <c r="H42" s="621"/>
      <c r="I42" s="631"/>
      <c r="J42" s="621"/>
      <c r="K42" s="147"/>
      <c r="L42" s="632"/>
      <c r="M42" s="633"/>
      <c r="N42" s="148">
        <v>423.44444444444446</v>
      </c>
    </row>
    <row r="43" spans="2:14" ht="14.4" thickBot="1">
      <c r="B43" s="586" t="s">
        <v>254</v>
      </c>
      <c r="C43" s="587"/>
      <c r="D43" s="587"/>
      <c r="E43" s="587"/>
      <c r="F43" s="587"/>
      <c r="G43" s="587"/>
      <c r="H43" s="587"/>
      <c r="I43" s="587"/>
      <c r="J43" s="587"/>
      <c r="K43" s="587"/>
      <c r="L43" s="587"/>
      <c r="M43" s="588"/>
      <c r="N43" s="154">
        <v>33956.777777777781</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340</v>
      </c>
      <c r="C48" s="596"/>
      <c r="D48" s="596"/>
      <c r="E48" s="596"/>
      <c r="F48" s="596"/>
      <c r="G48" s="596"/>
      <c r="H48" s="596"/>
      <c r="I48" s="618"/>
      <c r="J48" s="156" t="s">
        <v>212</v>
      </c>
      <c r="K48" s="157">
        <v>1.25</v>
      </c>
      <c r="L48" s="619">
        <v>442000</v>
      </c>
      <c r="M48" s="620"/>
      <c r="N48" s="148">
        <v>552500</v>
      </c>
    </row>
    <row r="49" spans="2:14" ht="14.4" thickBot="1">
      <c r="B49" s="605"/>
      <c r="C49" s="606"/>
      <c r="D49" s="606"/>
      <c r="E49" s="606"/>
      <c r="F49" s="606"/>
      <c r="G49" s="606"/>
      <c r="H49" s="606"/>
      <c r="I49" s="621"/>
      <c r="J49" s="158"/>
      <c r="K49" s="159"/>
      <c r="L49" s="607"/>
      <c r="M49" s="608"/>
      <c r="N49" s="160"/>
    </row>
    <row r="50" spans="2:14" ht="14.4" thickBot="1">
      <c r="B50" s="586" t="s">
        <v>254</v>
      </c>
      <c r="C50" s="587"/>
      <c r="D50" s="587"/>
      <c r="E50" s="587"/>
      <c r="F50" s="587"/>
      <c r="G50" s="587"/>
      <c r="H50" s="587"/>
      <c r="I50" s="587"/>
      <c r="J50" s="587"/>
      <c r="K50" s="587"/>
      <c r="L50" s="587"/>
      <c r="M50" s="588"/>
      <c r="N50" s="161">
        <v>552500</v>
      </c>
    </row>
    <row r="51" spans="2:14">
      <c r="B51" s="609" t="s">
        <v>255</v>
      </c>
      <c r="C51" s="610"/>
      <c r="D51" s="610"/>
      <c r="E51" s="610"/>
      <c r="F51" s="610"/>
      <c r="G51" s="610"/>
      <c r="H51" s="610"/>
      <c r="I51" s="610"/>
      <c r="J51" s="610"/>
      <c r="K51" s="610"/>
      <c r="L51" s="610"/>
      <c r="M51" s="610"/>
      <c r="N51" s="611"/>
    </row>
    <row r="52" spans="2:14">
      <c r="B52" s="612"/>
      <c r="C52" s="613"/>
      <c r="D52" s="613"/>
      <c r="E52" s="613"/>
      <c r="F52" s="613"/>
      <c r="G52" s="613"/>
      <c r="H52" s="613"/>
      <c r="I52" s="613"/>
      <c r="J52" s="613"/>
      <c r="K52" s="613"/>
      <c r="L52" s="613"/>
      <c r="M52" s="613"/>
      <c r="N52" s="614"/>
    </row>
    <row r="53" spans="2:14" ht="14.4" thickBot="1">
      <c r="B53" s="615"/>
      <c r="C53" s="616"/>
      <c r="D53" s="616"/>
      <c r="E53" s="616"/>
      <c r="F53" s="616"/>
      <c r="G53" s="616"/>
      <c r="H53" s="616"/>
      <c r="I53" s="616"/>
      <c r="J53" s="616"/>
      <c r="K53" s="616"/>
      <c r="L53" s="616"/>
      <c r="M53" s="616"/>
      <c r="N53" s="617"/>
    </row>
    <row r="54" spans="2:14">
      <c r="B54" s="597" t="s">
        <v>256</v>
      </c>
      <c r="C54" s="598"/>
      <c r="D54" s="598"/>
      <c r="E54" s="598"/>
      <c r="F54" s="598"/>
      <c r="G54" s="598"/>
      <c r="H54" s="598"/>
      <c r="I54" s="145" t="s">
        <v>257</v>
      </c>
      <c r="J54" s="162" t="s">
        <v>258</v>
      </c>
      <c r="K54" s="163" t="s">
        <v>259</v>
      </c>
      <c r="L54" s="622" t="s">
        <v>199</v>
      </c>
      <c r="M54" s="623"/>
      <c r="N54" s="146" t="s">
        <v>249</v>
      </c>
    </row>
    <row r="55" spans="2:14">
      <c r="B55" s="595"/>
      <c r="C55" s="596"/>
      <c r="D55" s="596"/>
      <c r="E55" s="596"/>
      <c r="F55" s="596"/>
      <c r="G55" s="596"/>
      <c r="H55" s="618"/>
      <c r="I55" s="217"/>
      <c r="J55" s="196"/>
      <c r="K55" s="217"/>
      <c r="L55" s="624"/>
      <c r="M55" s="625"/>
      <c r="N55" s="228"/>
    </row>
    <row r="56" spans="2:14" ht="14.4" thickBot="1">
      <c r="B56" s="605"/>
      <c r="C56" s="606"/>
      <c r="D56" s="606"/>
      <c r="E56" s="606"/>
      <c r="F56" s="606"/>
      <c r="G56" s="606"/>
      <c r="H56" s="621"/>
      <c r="I56" s="166"/>
      <c r="J56" s="167"/>
      <c r="K56" s="166"/>
      <c r="L56" s="607"/>
      <c r="M56" s="608"/>
      <c r="N56" s="178"/>
    </row>
    <row r="57" spans="2:14" ht="14.4" thickBot="1">
      <c r="B57" s="586" t="s">
        <v>254</v>
      </c>
      <c r="C57" s="587"/>
      <c r="D57" s="587"/>
      <c r="E57" s="587"/>
      <c r="F57" s="587"/>
      <c r="G57" s="587"/>
      <c r="H57" s="587"/>
      <c r="I57" s="587"/>
      <c r="J57" s="587"/>
      <c r="K57" s="587"/>
      <c r="L57" s="587"/>
      <c r="M57" s="588"/>
      <c r="N57" s="179">
        <v>0</v>
      </c>
    </row>
    <row r="58" spans="2:14">
      <c r="B58" s="609" t="s">
        <v>261</v>
      </c>
      <c r="C58" s="610"/>
      <c r="D58" s="610"/>
      <c r="E58" s="610"/>
      <c r="F58" s="610"/>
      <c r="G58" s="610"/>
      <c r="H58" s="610"/>
      <c r="I58" s="610"/>
      <c r="J58" s="610"/>
      <c r="K58" s="610"/>
      <c r="L58" s="610"/>
      <c r="M58" s="610"/>
      <c r="N58" s="611"/>
    </row>
    <row r="59" spans="2:14">
      <c r="B59" s="612"/>
      <c r="C59" s="613"/>
      <c r="D59" s="613"/>
      <c r="E59" s="613"/>
      <c r="F59" s="613"/>
      <c r="G59" s="613"/>
      <c r="H59" s="613"/>
      <c r="I59" s="613"/>
      <c r="J59" s="613"/>
      <c r="K59" s="613"/>
      <c r="L59" s="613"/>
      <c r="M59" s="613"/>
      <c r="N59" s="614"/>
    </row>
    <row r="60" spans="2:14" ht="14.4" thickBot="1">
      <c r="B60" s="615"/>
      <c r="C60" s="616"/>
      <c r="D60" s="616"/>
      <c r="E60" s="616"/>
      <c r="F60" s="616"/>
      <c r="G60" s="616"/>
      <c r="H60" s="616"/>
      <c r="I60" s="616"/>
      <c r="J60" s="616"/>
      <c r="K60" s="616"/>
      <c r="L60" s="616"/>
      <c r="M60" s="616"/>
      <c r="N60" s="617"/>
    </row>
    <row r="61" spans="2:14">
      <c r="B61" s="597" t="s">
        <v>262</v>
      </c>
      <c r="C61" s="598"/>
      <c r="D61" s="598"/>
      <c r="E61" s="598"/>
      <c r="F61" s="598"/>
      <c r="G61" s="598"/>
      <c r="H61" s="598"/>
      <c r="I61" s="145" t="s">
        <v>263</v>
      </c>
      <c r="J61" s="162" t="s">
        <v>231</v>
      </c>
      <c r="K61" s="163" t="s">
        <v>264</v>
      </c>
      <c r="L61" s="622" t="s">
        <v>248</v>
      </c>
      <c r="M61" s="623"/>
      <c r="N61" s="146" t="s">
        <v>249</v>
      </c>
    </row>
    <row r="62" spans="2:14">
      <c r="B62" s="694" t="s">
        <v>337</v>
      </c>
      <c r="C62" s="695"/>
      <c r="D62" s="695"/>
      <c r="E62" s="695"/>
      <c r="F62" s="695"/>
      <c r="G62" s="695"/>
      <c r="H62" s="715"/>
      <c r="I62" s="174">
        <v>256000</v>
      </c>
      <c r="J62" s="175">
        <v>1.85</v>
      </c>
      <c r="K62" s="176">
        <v>473600</v>
      </c>
      <c r="L62" s="601">
        <v>90</v>
      </c>
      <c r="M62" s="602"/>
      <c r="N62" s="177">
        <v>5262.2222222222226</v>
      </c>
    </row>
    <row r="63" spans="2:14">
      <c r="B63" s="694" t="s">
        <v>339</v>
      </c>
      <c r="C63" s="695"/>
      <c r="D63" s="695"/>
      <c r="E63" s="695"/>
      <c r="F63" s="695"/>
      <c r="G63" s="695"/>
      <c r="H63" s="715"/>
      <c r="I63" s="174">
        <v>98000</v>
      </c>
      <c r="J63" s="175">
        <v>1.85</v>
      </c>
      <c r="K63" s="176">
        <v>181300</v>
      </c>
      <c r="L63" s="601">
        <v>90</v>
      </c>
      <c r="M63" s="602"/>
      <c r="N63" s="177">
        <v>2014.4444444444443</v>
      </c>
    </row>
    <row r="64" spans="2:14" ht="14.4" thickBot="1">
      <c r="B64" s="696" t="s">
        <v>309</v>
      </c>
      <c r="C64" s="697"/>
      <c r="D64" s="697"/>
      <c r="E64" s="697"/>
      <c r="F64" s="697"/>
      <c r="G64" s="697"/>
      <c r="H64" s="698"/>
      <c r="I64" s="174">
        <v>58000</v>
      </c>
      <c r="J64" s="175">
        <v>1.85</v>
      </c>
      <c r="K64" s="176">
        <v>107300</v>
      </c>
      <c r="L64" s="713">
        <v>90</v>
      </c>
      <c r="M64" s="714"/>
      <c r="N64" s="177">
        <v>1192.2222222222222</v>
      </c>
    </row>
    <row r="65" spans="2:14" ht="14.4" thickBot="1">
      <c r="B65" s="586" t="s">
        <v>254</v>
      </c>
      <c r="C65" s="587"/>
      <c r="D65" s="587"/>
      <c r="E65" s="587"/>
      <c r="F65" s="587"/>
      <c r="G65" s="587"/>
      <c r="H65" s="587"/>
      <c r="I65" s="587"/>
      <c r="J65" s="587"/>
      <c r="K65" s="587"/>
      <c r="L65" s="587"/>
      <c r="M65" s="588"/>
      <c r="N65" s="284">
        <v>8468.8888888888887</v>
      </c>
    </row>
    <row r="66" spans="2:14" ht="14.4" thickBot="1">
      <c r="B66" s="141"/>
      <c r="C66" s="91"/>
      <c r="D66" s="91"/>
      <c r="E66" s="91"/>
      <c r="F66" s="91"/>
      <c r="G66" s="91"/>
      <c r="H66" s="91"/>
      <c r="I66" s="91"/>
      <c r="J66" s="91"/>
      <c r="K66" s="91"/>
      <c r="L66" s="91"/>
      <c r="M66" s="91"/>
      <c r="N66" s="130"/>
    </row>
    <row r="67" spans="2:14" ht="14.4" thickBot="1">
      <c r="B67" s="589" t="s">
        <v>265</v>
      </c>
      <c r="C67" s="590"/>
      <c r="D67" s="590"/>
      <c r="E67" s="590"/>
      <c r="F67" s="590"/>
      <c r="G67" s="590"/>
      <c r="H67" s="590"/>
      <c r="I67" s="590"/>
      <c r="J67" s="590"/>
      <c r="K67" s="590"/>
      <c r="L67" s="590"/>
      <c r="M67" s="591"/>
      <c r="N67" s="180">
        <v>594925.66666666663</v>
      </c>
    </row>
    <row r="68" spans="2:14">
      <c r="B68" s="609" t="s">
        <v>266</v>
      </c>
      <c r="C68" s="610"/>
      <c r="D68" s="610"/>
      <c r="E68" s="610"/>
      <c r="F68" s="610"/>
      <c r="G68" s="610"/>
      <c r="H68" s="610"/>
      <c r="I68" s="610"/>
      <c r="J68" s="610"/>
      <c r="K68" s="610"/>
      <c r="L68" s="610"/>
      <c r="M68" s="610"/>
      <c r="N68" s="611"/>
    </row>
    <row r="69" spans="2:14">
      <c r="B69" s="612"/>
      <c r="C69" s="613"/>
      <c r="D69" s="613"/>
      <c r="E69" s="613"/>
      <c r="F69" s="613"/>
      <c r="G69" s="613"/>
      <c r="H69" s="613"/>
      <c r="I69" s="613"/>
      <c r="J69" s="613"/>
      <c r="K69" s="613"/>
      <c r="L69" s="613"/>
      <c r="M69" s="613"/>
      <c r="N69" s="614"/>
    </row>
    <row r="70" spans="2:14" ht="14.4" thickBot="1">
      <c r="B70" s="615"/>
      <c r="C70" s="616"/>
      <c r="D70" s="616"/>
      <c r="E70" s="616"/>
      <c r="F70" s="616"/>
      <c r="G70" s="616"/>
      <c r="H70" s="616"/>
      <c r="I70" s="616"/>
      <c r="J70" s="616"/>
      <c r="K70" s="616"/>
      <c r="L70" s="616"/>
      <c r="M70" s="616"/>
      <c r="N70" s="617"/>
    </row>
    <row r="71" spans="2:14">
      <c r="B71" s="597" t="s">
        <v>267</v>
      </c>
      <c r="C71" s="598"/>
      <c r="D71" s="598"/>
      <c r="E71" s="598"/>
      <c r="F71" s="598"/>
      <c r="G71" s="598"/>
      <c r="H71" s="598"/>
      <c r="I71" s="162"/>
      <c r="J71" s="181"/>
      <c r="K71" s="170" t="s">
        <v>268</v>
      </c>
      <c r="L71" s="599" t="s">
        <v>269</v>
      </c>
      <c r="M71" s="600"/>
      <c r="N71" s="171"/>
    </row>
    <row r="72" spans="2:14">
      <c r="B72" s="595" t="s">
        <v>193</v>
      </c>
      <c r="C72" s="596"/>
      <c r="D72" s="596"/>
      <c r="E72" s="596"/>
      <c r="F72" s="596"/>
      <c r="G72" s="596"/>
      <c r="H72" s="596"/>
      <c r="I72" s="182"/>
      <c r="J72" s="183"/>
      <c r="K72" s="184">
        <v>0.2</v>
      </c>
      <c r="L72" s="582">
        <v>118985.13333333333</v>
      </c>
      <c r="M72" s="583"/>
      <c r="N72" s="185"/>
    </row>
    <row r="73" spans="2:14">
      <c r="B73" s="149" t="s">
        <v>270</v>
      </c>
      <c r="C73" s="150"/>
      <c r="D73" s="150"/>
      <c r="E73" s="150"/>
      <c r="F73" s="150"/>
      <c r="G73" s="150"/>
      <c r="H73" s="150"/>
      <c r="I73" s="182"/>
      <c r="J73" s="183"/>
      <c r="K73" s="184">
        <v>0.05</v>
      </c>
      <c r="L73" s="582">
        <v>29746.283333333333</v>
      </c>
      <c r="M73" s="583"/>
      <c r="N73" s="185"/>
    </row>
    <row r="74" spans="2:14" ht="14.4" thickBot="1">
      <c r="B74" s="186" t="s">
        <v>230</v>
      </c>
      <c r="C74" s="187"/>
      <c r="D74" s="187"/>
      <c r="E74" s="187"/>
      <c r="F74" s="187"/>
      <c r="G74" s="187"/>
      <c r="H74" s="187"/>
      <c r="I74" s="188"/>
      <c r="J74" s="189"/>
      <c r="K74" s="184">
        <v>0.05</v>
      </c>
      <c r="L74" s="584">
        <v>29746.283333333333</v>
      </c>
      <c r="M74" s="585"/>
      <c r="N74" s="185"/>
    </row>
    <row r="75" spans="2:14" ht="14.4" thickBot="1">
      <c r="B75" s="586" t="s">
        <v>254</v>
      </c>
      <c r="C75" s="587"/>
      <c r="D75" s="587"/>
      <c r="E75" s="587"/>
      <c r="F75" s="587"/>
      <c r="G75" s="587"/>
      <c r="H75" s="587"/>
      <c r="I75" s="587"/>
      <c r="J75" s="587"/>
      <c r="K75" s="587"/>
      <c r="L75" s="587"/>
      <c r="M75" s="588"/>
      <c r="N75" s="190">
        <v>178477.69999999998</v>
      </c>
    </row>
    <row r="76" spans="2:14" ht="14.4" thickBot="1">
      <c r="B76" s="141"/>
      <c r="C76" s="91"/>
      <c r="D76" s="91"/>
      <c r="E76" s="91"/>
      <c r="F76" s="91"/>
      <c r="G76" s="91"/>
      <c r="H76" s="91"/>
      <c r="I76" s="91"/>
      <c r="J76" s="91"/>
      <c r="K76" s="91"/>
      <c r="L76" s="91"/>
      <c r="M76" s="91"/>
      <c r="N76" s="130"/>
    </row>
    <row r="77" spans="2:14" ht="14.4" thickBot="1">
      <c r="B77" s="589" t="s">
        <v>271</v>
      </c>
      <c r="C77" s="590"/>
      <c r="D77" s="590"/>
      <c r="E77" s="590"/>
      <c r="F77" s="590"/>
      <c r="G77" s="590"/>
      <c r="H77" s="590"/>
      <c r="I77" s="590"/>
      <c r="J77" s="590"/>
      <c r="K77" s="590"/>
      <c r="L77" s="590"/>
      <c r="M77" s="591"/>
      <c r="N77" s="191">
        <v>773403</v>
      </c>
    </row>
    <row r="78" spans="2:14">
      <c r="B78" s="122"/>
      <c r="C78" s="123"/>
      <c r="D78" s="123"/>
      <c r="E78" s="123"/>
      <c r="F78" s="123"/>
      <c r="G78" s="123"/>
      <c r="H78" s="123"/>
      <c r="I78" s="123"/>
      <c r="J78" s="123"/>
      <c r="K78" s="123"/>
      <c r="L78" s="123"/>
      <c r="M78" s="123"/>
      <c r="N78" s="124"/>
    </row>
    <row r="79" spans="2:14">
      <c r="B79" s="141"/>
      <c r="C79" s="91"/>
      <c r="D79" s="91"/>
      <c r="E79" s="91"/>
      <c r="F79" s="91"/>
      <c r="G79" s="91"/>
      <c r="H79" s="91"/>
      <c r="I79" s="91"/>
      <c r="J79" s="91"/>
      <c r="K79" s="91"/>
      <c r="L79" s="91"/>
      <c r="M79" s="91"/>
      <c r="N79" s="130"/>
    </row>
    <row r="80" spans="2:14">
      <c r="B80" s="141"/>
      <c r="C80" s="91"/>
      <c r="D80" s="91"/>
      <c r="E80" s="91"/>
      <c r="F80" s="91"/>
      <c r="G80" s="91"/>
      <c r="H80" s="91"/>
      <c r="I80" s="91"/>
      <c r="J80" s="91"/>
      <c r="K80" s="91"/>
      <c r="L80" s="91"/>
      <c r="M80" s="91"/>
      <c r="N80" s="130"/>
    </row>
    <row r="81" spans="2:14">
      <c r="B81" s="141"/>
      <c r="C81" s="91"/>
      <c r="D81" s="91"/>
      <c r="E81" s="91"/>
      <c r="F81" s="91"/>
      <c r="G81" s="128" t="s">
        <v>272</v>
      </c>
      <c r="H81" s="128"/>
      <c r="I81" s="128"/>
      <c r="J81" s="128"/>
      <c r="K81" s="91"/>
      <c r="L81" s="91"/>
      <c r="M81" s="91"/>
      <c r="N81" s="130"/>
    </row>
    <row r="82" spans="2:14">
      <c r="B82" s="192"/>
      <c r="C82" s="193"/>
      <c r="D82" s="193"/>
      <c r="E82" s="193"/>
      <c r="F82" s="193"/>
      <c r="G82" s="128" t="s">
        <v>273</v>
      </c>
      <c r="H82" s="193"/>
      <c r="I82" s="193"/>
      <c r="J82" s="193"/>
      <c r="K82" s="193"/>
      <c r="L82" s="193"/>
      <c r="M82" s="193"/>
      <c r="N82" s="194"/>
    </row>
    <row r="83" spans="2:14">
      <c r="B83" s="192"/>
      <c r="C83" s="193"/>
      <c r="D83" s="193"/>
      <c r="E83" s="193"/>
      <c r="F83" s="193"/>
      <c r="G83" s="128" t="s">
        <v>274</v>
      </c>
      <c r="J83" s="193"/>
      <c r="K83" s="193"/>
      <c r="L83" s="193"/>
      <c r="M83" s="193"/>
      <c r="N83" s="194"/>
    </row>
    <row r="84" spans="2:14">
      <c r="B84" s="107"/>
      <c r="C84" s="137"/>
      <c r="D84" s="137"/>
      <c r="E84" s="137"/>
      <c r="F84" s="137"/>
      <c r="G84" s="128" t="s">
        <v>275</v>
      </c>
      <c r="H84" s="137"/>
      <c r="I84" s="137"/>
      <c r="J84" s="137"/>
      <c r="K84" s="137"/>
      <c r="L84" s="137"/>
      <c r="M84" s="137"/>
      <c r="N84" s="136"/>
    </row>
    <row r="85" spans="2:14">
      <c r="B85" s="141"/>
      <c r="C85" s="91"/>
      <c r="D85" s="91"/>
      <c r="E85" s="91"/>
      <c r="F85" s="91"/>
      <c r="G85" s="91" t="s">
        <v>276</v>
      </c>
      <c r="H85" s="91"/>
      <c r="I85" s="91"/>
      <c r="J85" s="91"/>
      <c r="K85" s="91"/>
      <c r="L85" s="91"/>
      <c r="M85" s="91"/>
      <c r="N85" s="130"/>
    </row>
    <row r="86" spans="2:14">
      <c r="B86" s="195" t="s">
        <v>277</v>
      </c>
      <c r="C86" s="196"/>
      <c r="D86" s="196"/>
      <c r="E86" s="196"/>
      <c r="F86" s="196"/>
      <c r="G86" s="196"/>
      <c r="H86" s="196"/>
      <c r="I86" s="196"/>
      <c r="J86" s="196"/>
      <c r="K86" s="196"/>
      <c r="L86" s="196"/>
      <c r="M86" s="196"/>
      <c r="N86" s="197"/>
    </row>
    <row r="87" spans="2:14">
      <c r="B87" s="592"/>
      <c r="C87" s="593"/>
      <c r="D87" s="593"/>
      <c r="E87" s="593"/>
      <c r="F87" s="593"/>
      <c r="G87" s="593"/>
      <c r="H87" s="593"/>
      <c r="I87" s="593"/>
      <c r="J87" s="593"/>
      <c r="K87" s="593"/>
      <c r="L87" s="593"/>
      <c r="M87" s="593"/>
      <c r="N87" s="594"/>
    </row>
    <row r="88" spans="2:14">
      <c r="B88" s="592"/>
      <c r="C88" s="593"/>
      <c r="D88" s="593"/>
      <c r="E88" s="593"/>
      <c r="F88" s="593"/>
      <c r="G88" s="593"/>
      <c r="H88" s="593"/>
      <c r="I88" s="593"/>
      <c r="J88" s="593"/>
      <c r="K88" s="593"/>
      <c r="L88" s="593"/>
      <c r="M88" s="593"/>
      <c r="N88" s="594"/>
    </row>
    <row r="89" spans="2:14">
      <c r="B89" s="107"/>
      <c r="C89" s="137"/>
      <c r="D89" s="137"/>
      <c r="E89" s="137"/>
      <c r="F89" s="137"/>
      <c r="G89" s="137"/>
      <c r="H89" s="137"/>
      <c r="I89" s="137"/>
      <c r="J89" s="137"/>
      <c r="K89" s="137"/>
      <c r="L89" s="137"/>
      <c r="M89" s="137"/>
      <c r="N89" s="136"/>
    </row>
    <row r="90" spans="2:14">
      <c r="B90" s="198" t="s">
        <v>278</v>
      </c>
      <c r="C90" s="137"/>
      <c r="D90" s="137"/>
      <c r="E90" s="137"/>
      <c r="F90" s="137"/>
      <c r="G90" s="137"/>
      <c r="H90" s="137"/>
      <c r="I90" s="137"/>
      <c r="J90" s="137"/>
      <c r="K90" s="137"/>
      <c r="L90" s="137"/>
      <c r="M90" s="137"/>
      <c r="N90" s="136"/>
    </row>
    <row r="91" spans="2:14" ht="12.75" customHeight="1">
      <c r="B91" s="573" t="s">
        <v>279</v>
      </c>
      <c r="C91" s="574"/>
      <c r="D91" s="574"/>
      <c r="E91" s="574"/>
      <c r="F91" s="574"/>
      <c r="G91" s="574"/>
      <c r="H91" s="574"/>
      <c r="I91" s="574"/>
      <c r="J91" s="574"/>
      <c r="K91" s="574"/>
      <c r="L91" s="574"/>
      <c r="M91" s="574"/>
      <c r="N91" s="575"/>
    </row>
    <row r="92" spans="2:14">
      <c r="B92" s="573"/>
      <c r="C92" s="574"/>
      <c r="D92" s="574"/>
      <c r="E92" s="574"/>
      <c r="F92" s="574"/>
      <c r="G92" s="574"/>
      <c r="H92" s="574"/>
      <c r="I92" s="574"/>
      <c r="J92" s="574"/>
      <c r="K92" s="574"/>
      <c r="L92" s="574"/>
      <c r="M92" s="574"/>
      <c r="N92" s="575"/>
    </row>
    <row r="93" spans="2:14">
      <c r="B93" s="573" t="s">
        <v>280</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107"/>
      <c r="C95" s="137"/>
      <c r="D95" s="137"/>
      <c r="E95" s="137"/>
      <c r="F95" s="137"/>
      <c r="G95" s="137"/>
      <c r="H95" s="137"/>
      <c r="I95" s="137"/>
      <c r="J95" s="137"/>
      <c r="K95" s="137"/>
      <c r="L95" s="137"/>
      <c r="M95" s="137"/>
      <c r="N95" s="136"/>
    </row>
    <row r="96" spans="2:14">
      <c r="B96" s="141"/>
      <c r="C96" s="91"/>
      <c r="D96" s="91"/>
      <c r="E96" s="91"/>
      <c r="F96" s="91"/>
      <c r="G96" s="128" t="s">
        <v>272</v>
      </c>
      <c r="H96" s="91"/>
      <c r="I96" s="91"/>
      <c r="J96" s="91"/>
      <c r="K96" s="91"/>
      <c r="L96" s="91"/>
      <c r="M96" s="91"/>
      <c r="N96" s="130"/>
    </row>
    <row r="97" spans="2:14">
      <c r="B97" s="141"/>
      <c r="C97" s="91"/>
      <c r="D97" s="91"/>
      <c r="E97" s="91"/>
      <c r="F97" s="91"/>
      <c r="G97" s="91" t="s">
        <v>273</v>
      </c>
      <c r="H97" s="158"/>
      <c r="I97" s="158"/>
      <c r="J97" s="158"/>
      <c r="K97" s="91"/>
      <c r="L97" s="91"/>
      <c r="M97" s="91"/>
      <c r="N97" s="130"/>
    </row>
    <row r="98" spans="2:14">
      <c r="B98" s="141"/>
      <c r="C98" s="91"/>
      <c r="D98" s="91"/>
      <c r="E98" s="91"/>
      <c r="F98" s="91"/>
      <c r="G98" s="91" t="s">
        <v>281</v>
      </c>
      <c r="H98" s="92"/>
      <c r="I98" s="92"/>
      <c r="J98" s="92"/>
      <c r="M98" s="91"/>
      <c r="N98" s="130"/>
    </row>
    <row r="99" spans="2:14">
      <c r="B99" s="199"/>
      <c r="C99" s="137"/>
      <c r="D99" s="137"/>
      <c r="E99" s="137"/>
      <c r="F99" s="137"/>
      <c r="G99" s="91" t="s">
        <v>275</v>
      </c>
      <c r="K99" s="137"/>
      <c r="L99" s="137"/>
      <c r="M99" s="137"/>
      <c r="N99" s="136"/>
    </row>
    <row r="100" spans="2:14" ht="17.25" customHeight="1">
      <c r="B100" s="200" t="s">
        <v>282</v>
      </c>
      <c r="C100" s="201"/>
      <c r="D100" s="201"/>
      <c r="E100" s="91"/>
      <c r="F100" s="91"/>
      <c r="G100" s="91"/>
      <c r="H100" s="91"/>
      <c r="I100" s="91"/>
      <c r="J100" s="576"/>
      <c r="K100" s="576"/>
      <c r="L100" s="576"/>
      <c r="M100" s="576"/>
      <c r="N100" s="577"/>
    </row>
    <row r="101" spans="2:14" ht="18.75" customHeight="1" thickBot="1">
      <c r="B101" s="580" t="s">
        <v>283</v>
      </c>
      <c r="C101" s="581"/>
      <c r="D101" s="581"/>
      <c r="E101" s="167"/>
      <c r="F101" s="167"/>
      <c r="G101" s="167"/>
      <c r="H101" s="167"/>
      <c r="I101" s="167"/>
      <c r="J101" s="578"/>
      <c r="K101" s="578"/>
      <c r="L101" s="578"/>
      <c r="M101" s="578"/>
      <c r="N101" s="579"/>
    </row>
  </sheetData>
  <mergeCells count="9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L72:M72"/>
    <mergeCell ref="L73:M73"/>
    <mergeCell ref="L74:M74"/>
    <mergeCell ref="B75:M75"/>
    <mergeCell ref="B56:H56"/>
    <mergeCell ref="L56:M56"/>
    <mergeCell ref="B57:M57"/>
    <mergeCell ref="B58:N60"/>
    <mergeCell ref="L71:M71"/>
    <mergeCell ref="B72:H72"/>
    <mergeCell ref="B91:N92"/>
    <mergeCell ref="B93:N94"/>
    <mergeCell ref="J100:N101"/>
    <mergeCell ref="B101:D101"/>
    <mergeCell ref="B77:M77"/>
    <mergeCell ref="B49:I49"/>
    <mergeCell ref="L49:M49"/>
    <mergeCell ref="B50:M50"/>
    <mergeCell ref="B51:N53"/>
    <mergeCell ref="B54:H54"/>
    <mergeCell ref="L54:M54"/>
    <mergeCell ref="B55:H55"/>
    <mergeCell ref="L55:M55"/>
    <mergeCell ref="B87:N87"/>
    <mergeCell ref="B88:N88"/>
    <mergeCell ref="B61:H61"/>
    <mergeCell ref="L61:M61"/>
    <mergeCell ref="B62:H62"/>
    <mergeCell ref="L62:M62"/>
    <mergeCell ref="B63:H63"/>
    <mergeCell ref="L63:M63"/>
    <mergeCell ref="B64:H64"/>
    <mergeCell ref="L64:M64"/>
    <mergeCell ref="B65:M65"/>
    <mergeCell ref="B67:M67"/>
    <mergeCell ref="B68:N70"/>
    <mergeCell ref="B71:H71"/>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4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4033" r:id="rId3"/>
      </mc:Fallback>
    </mc:AlternateContent>
  </oleObjects>
  <mc:AlternateContent xmlns:mc="http://schemas.openxmlformats.org/markup-compatibility/2006">
    <mc:Choice Requires="x14">
      <controls>
        <mc:AlternateContent xmlns:mc="http://schemas.openxmlformats.org/markup-compatibility/2006">
          <mc:Choice Requires="x14">
            <control shapeId="44034"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4035"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1"/>
  <sheetViews>
    <sheetView topLeftCell="A34" zoomScale="55" zoomScaleNormal="55" workbookViewId="0">
      <selection activeCell="A25" sqref="A1:XFD1048576"/>
    </sheetView>
  </sheetViews>
  <sheetFormatPr baseColWidth="10" defaultColWidth="11.44140625" defaultRowHeight="13.8"/>
  <cols>
    <col min="1" max="1" width="3.109375" style="90" customWidth="1"/>
    <col min="2" max="2" width="11.5546875" style="90" bestFit="1" customWidth="1"/>
    <col min="3" max="6" width="11.44140625" style="90"/>
    <col min="7" max="8" width="11.44140625" style="90" customWidth="1"/>
    <col min="9" max="10" width="11.5546875" style="90" customWidth="1"/>
    <col min="11" max="11" width="12.44140625" style="90" customWidth="1"/>
    <col min="12" max="12" width="11.5546875" style="90" customWidth="1"/>
    <col min="13" max="13" width="11.44140625" style="90" customWidth="1"/>
    <col min="14" max="14" width="12.88671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422"/>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405"/>
      <c r="C11" s="406"/>
      <c r="D11" s="406"/>
      <c r="E11" s="406"/>
      <c r="F11" s="406"/>
      <c r="G11" s="406"/>
      <c r="H11" s="406"/>
      <c r="I11" s="406"/>
      <c r="J11" s="406"/>
      <c r="K11" s="109"/>
      <c r="L11" s="110" t="s">
        <v>15</v>
      </c>
      <c r="M11" s="110" t="s">
        <v>15</v>
      </c>
      <c r="N11" s="111" t="s">
        <v>15</v>
      </c>
    </row>
    <row r="12" spans="2:14">
      <c r="B12" s="653" t="s">
        <v>239</v>
      </c>
      <c r="C12" s="654"/>
      <c r="D12" s="654"/>
      <c r="E12" s="654"/>
      <c r="F12" s="406"/>
      <c r="G12" s="406"/>
      <c r="H12" s="406" t="s">
        <v>240</v>
      </c>
      <c r="J12" s="406"/>
      <c r="K12" s="109"/>
      <c r="N12" s="112"/>
    </row>
    <row r="13" spans="2:14">
      <c r="B13" s="113" t="s">
        <v>16</v>
      </c>
      <c r="C13" s="114"/>
      <c r="D13" s="642" t="s">
        <v>17</v>
      </c>
      <c r="E13" s="642"/>
      <c r="F13" s="642"/>
      <c r="G13" s="642"/>
      <c r="H13" s="114"/>
      <c r="I13" s="114" t="s">
        <v>18</v>
      </c>
      <c r="J13" s="642" t="s">
        <v>17</v>
      </c>
      <c r="K13" s="642"/>
      <c r="L13" s="642"/>
      <c r="M13" s="642"/>
      <c r="N13" s="408"/>
    </row>
    <row r="14" spans="2:14">
      <c r="B14" s="113"/>
      <c r="C14" s="114"/>
      <c r="D14" s="407"/>
      <c r="E14" s="407"/>
      <c r="F14" s="407"/>
      <c r="G14" s="407"/>
      <c r="H14" s="114"/>
      <c r="I14" s="407"/>
      <c r="J14" s="114"/>
      <c r="K14" s="407"/>
      <c r="L14" s="643"/>
      <c r="M14" s="643"/>
      <c r="N14" s="644"/>
    </row>
    <row r="15" spans="2:14">
      <c r="B15" s="113"/>
      <c r="C15" s="114"/>
      <c r="D15" s="407"/>
      <c r="E15" s="407"/>
      <c r="F15" s="407"/>
      <c r="G15" s="407"/>
      <c r="H15" s="114"/>
      <c r="I15" s="407"/>
      <c r="J15" s="114"/>
      <c r="K15" s="407"/>
      <c r="L15" s="407"/>
      <c r="M15" s="407"/>
      <c r="N15" s="408"/>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424"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409"/>
      <c r="E22" s="409"/>
      <c r="F22" s="409"/>
      <c r="G22" s="409"/>
      <c r="H22" s="409"/>
      <c r="I22" s="409"/>
      <c r="J22" s="409"/>
      <c r="K22" s="409"/>
      <c r="L22" s="409"/>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s">
        <v>509</v>
      </c>
      <c r="C34" s="703" t="s">
        <v>585</v>
      </c>
      <c r="D34" s="704"/>
      <c r="E34" s="704"/>
      <c r="F34" s="704"/>
      <c r="G34" s="704"/>
      <c r="H34" s="704"/>
      <c r="I34" s="704"/>
      <c r="J34" s="704"/>
      <c r="K34" s="705"/>
      <c r="L34" s="703" t="s">
        <v>46</v>
      </c>
      <c r="M34" s="705"/>
      <c r="N34" s="216">
        <v>571</v>
      </c>
    </row>
    <row r="35" spans="2:14">
      <c r="B35" s="609" t="s">
        <v>244</v>
      </c>
      <c r="C35" s="610"/>
      <c r="D35" s="610"/>
      <c r="E35" s="610"/>
      <c r="F35" s="610"/>
      <c r="G35" s="610"/>
      <c r="H35" s="610"/>
      <c r="I35" s="610"/>
      <c r="J35" s="610"/>
      <c r="K35" s="610"/>
      <c r="L35" s="610"/>
      <c r="M35" s="610"/>
      <c r="N35" s="611"/>
    </row>
    <row r="36" spans="2:14" ht="15.75" customHeight="1">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c r="L38" s="622"/>
      <c r="M38" s="623"/>
      <c r="N38" s="146"/>
    </row>
    <row r="39" spans="2:14">
      <c r="B39" s="595" t="s">
        <v>324</v>
      </c>
      <c r="C39" s="596"/>
      <c r="D39" s="596"/>
      <c r="E39" s="596"/>
      <c r="F39" s="618"/>
      <c r="G39" s="641"/>
      <c r="H39" s="618"/>
      <c r="I39" s="641"/>
      <c r="J39" s="618"/>
      <c r="K39" s="279">
        <v>280000</v>
      </c>
      <c r="L39" s="603">
        <v>15</v>
      </c>
      <c r="M39" s="604"/>
      <c r="N39" s="280">
        <v>18666.666666666668</v>
      </c>
    </row>
    <row r="40" spans="2:14">
      <c r="B40" s="595" t="s">
        <v>320</v>
      </c>
      <c r="C40" s="596"/>
      <c r="D40" s="596"/>
      <c r="E40" s="596"/>
      <c r="F40" s="618"/>
      <c r="G40" s="641"/>
      <c r="H40" s="618"/>
      <c r="I40" s="641"/>
      <c r="J40" s="618"/>
      <c r="K40" s="279">
        <v>110000</v>
      </c>
      <c r="L40" s="603">
        <v>15</v>
      </c>
      <c r="M40" s="604"/>
      <c r="N40" s="280">
        <v>7333.333333333333</v>
      </c>
    </row>
    <row r="41" spans="2:14">
      <c r="B41" s="595" t="s">
        <v>335</v>
      </c>
      <c r="C41" s="596"/>
      <c r="D41" s="596"/>
      <c r="E41" s="596"/>
      <c r="F41" s="618"/>
      <c r="G41" s="641"/>
      <c r="H41" s="618"/>
      <c r="I41" s="641"/>
      <c r="J41" s="618"/>
      <c r="K41" s="279">
        <v>113000</v>
      </c>
      <c r="L41" s="603">
        <v>15</v>
      </c>
      <c r="M41" s="604"/>
      <c r="N41" s="280">
        <v>7533.333333333333</v>
      </c>
    </row>
    <row r="42" spans="2:14" ht="14.4" thickBot="1">
      <c r="B42" s="605" t="s">
        <v>303</v>
      </c>
      <c r="C42" s="606"/>
      <c r="D42" s="606"/>
      <c r="E42" s="606"/>
      <c r="F42" s="621"/>
      <c r="G42" s="631"/>
      <c r="H42" s="621"/>
      <c r="I42" s="631"/>
      <c r="J42" s="621"/>
      <c r="K42" s="279"/>
      <c r="L42" s="632"/>
      <c r="M42" s="633"/>
      <c r="N42" s="280">
        <v>423.44444444444446</v>
      </c>
    </row>
    <row r="43" spans="2:14" ht="14.4" thickBot="1">
      <c r="B43" s="586" t="s">
        <v>254</v>
      </c>
      <c r="C43" s="587"/>
      <c r="D43" s="587"/>
      <c r="E43" s="587"/>
      <c r="F43" s="587"/>
      <c r="G43" s="587"/>
      <c r="H43" s="587"/>
      <c r="I43" s="587"/>
      <c r="J43" s="587"/>
      <c r="K43" s="587"/>
      <c r="L43" s="587"/>
      <c r="M43" s="588"/>
      <c r="N43" s="154">
        <v>33956.777777777781</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412" t="s">
        <v>198</v>
      </c>
      <c r="K47" s="145" t="s">
        <v>33</v>
      </c>
      <c r="L47" s="622" t="s">
        <v>253</v>
      </c>
      <c r="M47" s="623"/>
      <c r="N47" s="146" t="s">
        <v>249</v>
      </c>
    </row>
    <row r="48" spans="2:14">
      <c r="B48" s="716" t="s">
        <v>524</v>
      </c>
      <c r="C48" s="717"/>
      <c r="D48" s="717"/>
      <c r="E48" s="717"/>
      <c r="F48" s="717"/>
      <c r="G48" s="717"/>
      <c r="H48" s="717"/>
      <c r="I48" s="718"/>
      <c r="J48" s="440" t="s">
        <v>212</v>
      </c>
      <c r="K48" s="441">
        <v>1.25</v>
      </c>
      <c r="L48" s="619">
        <v>552000</v>
      </c>
      <c r="M48" s="620"/>
      <c r="N48" s="280">
        <v>690000</v>
      </c>
    </row>
    <row r="49" spans="2:14" ht="14.4" thickBot="1">
      <c r="B49" s="605"/>
      <c r="C49" s="606"/>
      <c r="D49" s="606"/>
      <c r="E49" s="606"/>
      <c r="F49" s="606"/>
      <c r="G49" s="606"/>
      <c r="H49" s="606"/>
      <c r="I49" s="621"/>
      <c r="J49" s="158"/>
      <c r="K49" s="159"/>
      <c r="L49" s="607"/>
      <c r="M49" s="608"/>
      <c r="N49" s="160"/>
    </row>
    <row r="50" spans="2:14" ht="14.4" thickBot="1">
      <c r="B50" s="586" t="s">
        <v>254</v>
      </c>
      <c r="C50" s="587"/>
      <c r="D50" s="587"/>
      <c r="E50" s="587"/>
      <c r="F50" s="587"/>
      <c r="G50" s="587"/>
      <c r="H50" s="587"/>
      <c r="I50" s="587"/>
      <c r="J50" s="587"/>
      <c r="K50" s="587"/>
      <c r="L50" s="587"/>
      <c r="M50" s="588"/>
      <c r="N50" s="281">
        <v>690000</v>
      </c>
    </row>
    <row r="51" spans="2:14">
      <c r="B51" s="609" t="s">
        <v>255</v>
      </c>
      <c r="C51" s="610"/>
      <c r="D51" s="610"/>
      <c r="E51" s="610"/>
      <c r="F51" s="610"/>
      <c r="G51" s="610"/>
      <c r="H51" s="610"/>
      <c r="I51" s="610"/>
      <c r="J51" s="610"/>
      <c r="K51" s="610"/>
      <c r="L51" s="610"/>
      <c r="M51" s="610"/>
      <c r="N51" s="611"/>
    </row>
    <row r="52" spans="2:14">
      <c r="B52" s="612"/>
      <c r="C52" s="613"/>
      <c r="D52" s="613"/>
      <c r="E52" s="613"/>
      <c r="F52" s="613"/>
      <c r="G52" s="613"/>
      <c r="H52" s="613"/>
      <c r="I52" s="613"/>
      <c r="J52" s="613"/>
      <c r="K52" s="613"/>
      <c r="L52" s="613"/>
      <c r="M52" s="613"/>
      <c r="N52" s="614"/>
    </row>
    <row r="53" spans="2:14" ht="14.4" thickBot="1">
      <c r="B53" s="615"/>
      <c r="C53" s="616"/>
      <c r="D53" s="616"/>
      <c r="E53" s="616"/>
      <c r="F53" s="616"/>
      <c r="G53" s="616"/>
      <c r="H53" s="616"/>
      <c r="I53" s="616"/>
      <c r="J53" s="616"/>
      <c r="K53" s="616"/>
      <c r="L53" s="616"/>
      <c r="M53" s="616"/>
      <c r="N53" s="617"/>
    </row>
    <row r="54" spans="2:14">
      <c r="B54" s="597" t="s">
        <v>256</v>
      </c>
      <c r="C54" s="598"/>
      <c r="D54" s="598"/>
      <c r="E54" s="598"/>
      <c r="F54" s="598"/>
      <c r="G54" s="598"/>
      <c r="H54" s="598"/>
      <c r="I54" s="145" t="s">
        <v>257</v>
      </c>
      <c r="J54" s="417" t="s">
        <v>258</v>
      </c>
      <c r="K54" s="163" t="s">
        <v>259</v>
      </c>
      <c r="L54" s="622" t="s">
        <v>199</v>
      </c>
      <c r="M54" s="623"/>
      <c r="N54" s="146" t="s">
        <v>249</v>
      </c>
    </row>
    <row r="55" spans="2:14">
      <c r="B55" s="595"/>
      <c r="C55" s="596"/>
      <c r="D55" s="596"/>
      <c r="E55" s="596"/>
      <c r="F55" s="596"/>
      <c r="G55" s="596"/>
      <c r="H55" s="618"/>
      <c r="I55" s="217"/>
      <c r="J55" s="196"/>
      <c r="K55" s="217"/>
      <c r="L55" s="624"/>
      <c r="M55" s="625"/>
      <c r="N55" s="287"/>
    </row>
    <row r="56" spans="2:14" ht="14.4" thickBot="1">
      <c r="B56" s="605"/>
      <c r="C56" s="606"/>
      <c r="D56" s="606"/>
      <c r="E56" s="606"/>
      <c r="F56" s="606"/>
      <c r="G56" s="606"/>
      <c r="H56" s="621"/>
      <c r="I56" s="166"/>
      <c r="J56" s="167"/>
      <c r="K56" s="166"/>
      <c r="L56" s="607"/>
      <c r="M56" s="608"/>
      <c r="N56" s="283"/>
    </row>
    <row r="57" spans="2:14" ht="14.4" thickBot="1">
      <c r="B57" s="586" t="s">
        <v>254</v>
      </c>
      <c r="C57" s="587"/>
      <c r="D57" s="587"/>
      <c r="E57" s="587"/>
      <c r="F57" s="587"/>
      <c r="G57" s="587"/>
      <c r="H57" s="587"/>
      <c r="I57" s="587"/>
      <c r="J57" s="587"/>
      <c r="K57" s="587"/>
      <c r="L57" s="587"/>
      <c r="M57" s="588"/>
      <c r="N57" s="284">
        <v>0</v>
      </c>
    </row>
    <row r="58" spans="2:14">
      <c r="B58" s="609" t="s">
        <v>261</v>
      </c>
      <c r="C58" s="610"/>
      <c r="D58" s="610"/>
      <c r="E58" s="610"/>
      <c r="F58" s="610"/>
      <c r="G58" s="610"/>
      <c r="H58" s="610"/>
      <c r="I58" s="610"/>
      <c r="J58" s="610"/>
      <c r="K58" s="610"/>
      <c r="L58" s="610"/>
      <c r="M58" s="610"/>
      <c r="N58" s="611"/>
    </row>
    <row r="59" spans="2:14">
      <c r="B59" s="612"/>
      <c r="C59" s="613"/>
      <c r="D59" s="613"/>
      <c r="E59" s="613"/>
      <c r="F59" s="613"/>
      <c r="G59" s="613"/>
      <c r="H59" s="613"/>
      <c r="I59" s="613"/>
      <c r="J59" s="613"/>
      <c r="K59" s="613"/>
      <c r="L59" s="613"/>
      <c r="M59" s="613"/>
      <c r="N59" s="614"/>
    </row>
    <row r="60" spans="2:14" ht="14.4" thickBot="1">
      <c r="B60" s="615"/>
      <c r="C60" s="616"/>
      <c r="D60" s="616"/>
      <c r="E60" s="616"/>
      <c r="F60" s="616"/>
      <c r="G60" s="616"/>
      <c r="H60" s="616"/>
      <c r="I60" s="616"/>
      <c r="J60" s="616"/>
      <c r="K60" s="616"/>
      <c r="L60" s="616"/>
      <c r="M60" s="616"/>
      <c r="N60" s="617"/>
    </row>
    <row r="61" spans="2:14">
      <c r="B61" s="597" t="s">
        <v>262</v>
      </c>
      <c r="C61" s="598"/>
      <c r="D61" s="598"/>
      <c r="E61" s="598"/>
      <c r="F61" s="598"/>
      <c r="G61" s="598"/>
      <c r="H61" s="598"/>
      <c r="I61" s="145" t="s">
        <v>263</v>
      </c>
      <c r="J61" s="417" t="s">
        <v>231</v>
      </c>
      <c r="K61" s="163" t="s">
        <v>264</v>
      </c>
      <c r="L61" s="622" t="s">
        <v>248</v>
      </c>
      <c r="M61" s="623"/>
      <c r="N61" s="146" t="s">
        <v>249</v>
      </c>
    </row>
    <row r="62" spans="2:14">
      <c r="B62" s="694" t="s">
        <v>337</v>
      </c>
      <c r="C62" s="695"/>
      <c r="D62" s="695"/>
      <c r="E62" s="695"/>
      <c r="F62" s="695"/>
      <c r="G62" s="695"/>
      <c r="H62" s="715"/>
      <c r="I62" s="174">
        <v>256000</v>
      </c>
      <c r="J62" s="175">
        <v>1.85</v>
      </c>
      <c r="K62" s="176">
        <v>473600</v>
      </c>
      <c r="L62" s="601">
        <v>90</v>
      </c>
      <c r="M62" s="602"/>
      <c r="N62" s="282">
        <v>5262.2222222222226</v>
      </c>
    </row>
    <row r="63" spans="2:14">
      <c r="B63" s="694" t="s">
        <v>339</v>
      </c>
      <c r="C63" s="695"/>
      <c r="D63" s="695"/>
      <c r="E63" s="695"/>
      <c r="F63" s="695"/>
      <c r="G63" s="695"/>
      <c r="H63" s="715"/>
      <c r="I63" s="174">
        <v>98000</v>
      </c>
      <c r="J63" s="175">
        <v>1.85</v>
      </c>
      <c r="K63" s="176">
        <v>181300</v>
      </c>
      <c r="L63" s="601">
        <v>90</v>
      </c>
      <c r="M63" s="602"/>
      <c r="N63" s="282">
        <v>2014.4444444444443</v>
      </c>
    </row>
    <row r="64" spans="2:14" ht="14.4" thickBot="1">
      <c r="B64" s="696" t="s">
        <v>309</v>
      </c>
      <c r="C64" s="697"/>
      <c r="D64" s="697"/>
      <c r="E64" s="697"/>
      <c r="F64" s="697"/>
      <c r="G64" s="697"/>
      <c r="H64" s="698"/>
      <c r="I64" s="174">
        <v>58000</v>
      </c>
      <c r="J64" s="175">
        <v>1.85</v>
      </c>
      <c r="K64" s="176">
        <v>107300</v>
      </c>
      <c r="L64" s="713">
        <v>90</v>
      </c>
      <c r="M64" s="714"/>
      <c r="N64" s="282">
        <v>1192.2222222222222</v>
      </c>
    </row>
    <row r="65" spans="2:14" ht="14.4" thickBot="1">
      <c r="B65" s="586" t="s">
        <v>254</v>
      </c>
      <c r="C65" s="587"/>
      <c r="D65" s="587"/>
      <c r="E65" s="587"/>
      <c r="F65" s="587"/>
      <c r="G65" s="587"/>
      <c r="H65" s="587"/>
      <c r="I65" s="587"/>
      <c r="J65" s="587"/>
      <c r="K65" s="587"/>
      <c r="L65" s="587"/>
      <c r="M65" s="588"/>
      <c r="N65" s="284">
        <v>8468.8888888888887</v>
      </c>
    </row>
    <row r="66" spans="2:14" ht="14.4" thickBot="1">
      <c r="B66" s="141"/>
      <c r="C66" s="91"/>
      <c r="D66" s="91"/>
      <c r="E66" s="91"/>
      <c r="F66" s="91"/>
      <c r="G66" s="91"/>
      <c r="H66" s="91"/>
      <c r="I66" s="91"/>
      <c r="J66" s="91"/>
      <c r="K66" s="91"/>
      <c r="L66" s="91"/>
      <c r="M66" s="91"/>
      <c r="N66" s="130"/>
    </row>
    <row r="67" spans="2:14" ht="14.4" thickBot="1">
      <c r="B67" s="589" t="s">
        <v>265</v>
      </c>
      <c r="C67" s="590"/>
      <c r="D67" s="590"/>
      <c r="E67" s="590"/>
      <c r="F67" s="590"/>
      <c r="G67" s="590"/>
      <c r="H67" s="590"/>
      <c r="I67" s="590"/>
      <c r="J67" s="590"/>
      <c r="K67" s="590"/>
      <c r="L67" s="590"/>
      <c r="M67" s="591"/>
      <c r="N67" s="180">
        <v>732425.66666666663</v>
      </c>
    </row>
    <row r="68" spans="2:14">
      <c r="B68" s="609" t="s">
        <v>266</v>
      </c>
      <c r="C68" s="610"/>
      <c r="D68" s="610"/>
      <c r="E68" s="610"/>
      <c r="F68" s="610"/>
      <c r="G68" s="610"/>
      <c r="H68" s="610"/>
      <c r="I68" s="610"/>
      <c r="J68" s="610"/>
      <c r="K68" s="610"/>
      <c r="L68" s="610"/>
      <c r="M68" s="610"/>
      <c r="N68" s="611"/>
    </row>
    <row r="69" spans="2:14">
      <c r="B69" s="612"/>
      <c r="C69" s="613"/>
      <c r="D69" s="613"/>
      <c r="E69" s="613"/>
      <c r="F69" s="613"/>
      <c r="G69" s="613"/>
      <c r="H69" s="613"/>
      <c r="I69" s="613"/>
      <c r="J69" s="613"/>
      <c r="K69" s="613"/>
      <c r="L69" s="613"/>
      <c r="M69" s="613"/>
      <c r="N69" s="614"/>
    </row>
    <row r="70" spans="2:14" ht="14.4" thickBot="1">
      <c r="B70" s="615"/>
      <c r="C70" s="616"/>
      <c r="D70" s="616"/>
      <c r="E70" s="616"/>
      <c r="F70" s="616"/>
      <c r="G70" s="616"/>
      <c r="H70" s="616"/>
      <c r="I70" s="616"/>
      <c r="J70" s="616"/>
      <c r="K70" s="616"/>
      <c r="L70" s="616"/>
      <c r="M70" s="616"/>
      <c r="N70" s="617"/>
    </row>
    <row r="71" spans="2:14">
      <c r="B71" s="597" t="s">
        <v>267</v>
      </c>
      <c r="C71" s="598"/>
      <c r="D71" s="598"/>
      <c r="E71" s="598"/>
      <c r="F71" s="598"/>
      <c r="G71" s="598"/>
      <c r="H71" s="598"/>
      <c r="I71" s="417"/>
      <c r="J71" s="418"/>
      <c r="K71" s="170" t="s">
        <v>268</v>
      </c>
      <c r="L71" s="599" t="s">
        <v>269</v>
      </c>
      <c r="M71" s="600"/>
      <c r="N71" s="171"/>
    </row>
    <row r="72" spans="2:14">
      <c r="B72" s="595" t="s">
        <v>193</v>
      </c>
      <c r="C72" s="596"/>
      <c r="D72" s="596"/>
      <c r="E72" s="596"/>
      <c r="F72" s="596"/>
      <c r="G72" s="596"/>
      <c r="H72" s="596"/>
      <c r="I72" s="182"/>
      <c r="J72" s="183"/>
      <c r="K72" s="285">
        <v>0.2</v>
      </c>
      <c r="L72" s="582">
        <v>146485.13333333333</v>
      </c>
      <c r="M72" s="583"/>
      <c r="N72" s="286"/>
    </row>
    <row r="73" spans="2:14">
      <c r="B73" s="149" t="s">
        <v>270</v>
      </c>
      <c r="C73" s="150"/>
      <c r="D73" s="150"/>
      <c r="E73" s="150"/>
      <c r="F73" s="150"/>
      <c r="G73" s="150"/>
      <c r="H73" s="150"/>
      <c r="I73" s="182"/>
      <c r="J73" s="183"/>
      <c r="K73" s="285">
        <v>0.05</v>
      </c>
      <c r="L73" s="582">
        <v>36621.283333333333</v>
      </c>
      <c r="M73" s="583"/>
      <c r="N73" s="286"/>
    </row>
    <row r="74" spans="2:14" ht="14.4" thickBot="1">
      <c r="B74" s="410" t="s">
        <v>230</v>
      </c>
      <c r="C74" s="411"/>
      <c r="D74" s="411"/>
      <c r="E74" s="411"/>
      <c r="F74" s="411"/>
      <c r="G74" s="411"/>
      <c r="H74" s="411"/>
      <c r="I74" s="188"/>
      <c r="J74" s="189"/>
      <c r="K74" s="285">
        <v>0.05</v>
      </c>
      <c r="L74" s="584">
        <v>36621.283333333333</v>
      </c>
      <c r="M74" s="585"/>
      <c r="N74" s="286"/>
    </row>
    <row r="75" spans="2:14" ht="14.4" thickBot="1">
      <c r="B75" s="586" t="s">
        <v>254</v>
      </c>
      <c r="C75" s="587"/>
      <c r="D75" s="587"/>
      <c r="E75" s="587"/>
      <c r="F75" s="587"/>
      <c r="G75" s="587"/>
      <c r="H75" s="587"/>
      <c r="I75" s="587"/>
      <c r="J75" s="587"/>
      <c r="K75" s="587"/>
      <c r="L75" s="587"/>
      <c r="M75" s="588"/>
      <c r="N75" s="190">
        <v>219727.69999999998</v>
      </c>
    </row>
    <row r="76" spans="2:14" ht="14.4" thickBot="1">
      <c r="B76" s="141"/>
      <c r="C76" s="91"/>
      <c r="D76" s="91"/>
      <c r="E76" s="91"/>
      <c r="F76" s="91"/>
      <c r="G76" s="91"/>
      <c r="H76" s="91"/>
      <c r="I76" s="91"/>
      <c r="J76" s="91"/>
      <c r="K76" s="91"/>
      <c r="L76" s="91"/>
      <c r="M76" s="91"/>
      <c r="N76" s="130"/>
    </row>
    <row r="77" spans="2:14" ht="14.4" thickBot="1">
      <c r="B77" s="589" t="s">
        <v>271</v>
      </c>
      <c r="C77" s="590"/>
      <c r="D77" s="590"/>
      <c r="E77" s="590"/>
      <c r="F77" s="590"/>
      <c r="G77" s="590"/>
      <c r="H77" s="590"/>
      <c r="I77" s="590"/>
      <c r="J77" s="590"/>
      <c r="K77" s="590"/>
      <c r="L77" s="590"/>
      <c r="M77" s="591"/>
      <c r="N77" s="191">
        <v>952153</v>
      </c>
    </row>
    <row r="78" spans="2:14">
      <c r="B78" s="122"/>
      <c r="C78" s="123"/>
      <c r="D78" s="123"/>
      <c r="E78" s="123"/>
      <c r="F78" s="123"/>
      <c r="G78" s="123"/>
      <c r="H78" s="123"/>
      <c r="I78" s="123"/>
      <c r="J78" s="123"/>
      <c r="K78" s="123"/>
      <c r="L78" s="123"/>
      <c r="M78" s="123"/>
      <c r="N78" s="124"/>
    </row>
    <row r="79" spans="2:14">
      <c r="B79" s="141"/>
      <c r="C79" s="91"/>
      <c r="D79" s="91"/>
      <c r="E79" s="91"/>
      <c r="F79" s="91"/>
      <c r="G79" s="91"/>
      <c r="H79" s="91"/>
      <c r="I79" s="91"/>
      <c r="J79" s="91"/>
      <c r="K79" s="91"/>
      <c r="L79" s="91"/>
      <c r="M79" s="91"/>
      <c r="N79" s="130"/>
    </row>
    <row r="80" spans="2:14">
      <c r="B80" s="141"/>
      <c r="C80" s="91"/>
      <c r="D80" s="91"/>
      <c r="E80" s="91"/>
      <c r="F80" s="91"/>
      <c r="G80" s="91"/>
      <c r="H80" s="91"/>
      <c r="I80" s="91"/>
      <c r="J80" s="91"/>
      <c r="K80" s="91"/>
      <c r="L80" s="91"/>
      <c r="M80" s="91"/>
      <c r="N80" s="130"/>
    </row>
    <row r="81" spans="2:14">
      <c r="B81" s="141"/>
      <c r="C81" s="91"/>
      <c r="D81" s="91"/>
      <c r="E81" s="91"/>
      <c r="F81" s="91"/>
      <c r="G81" s="128" t="s">
        <v>272</v>
      </c>
      <c r="H81" s="128"/>
      <c r="I81" s="128"/>
      <c r="J81" s="128"/>
      <c r="K81" s="91"/>
      <c r="L81" s="91"/>
      <c r="M81" s="91"/>
      <c r="N81" s="130"/>
    </row>
    <row r="82" spans="2:14">
      <c r="B82" s="192"/>
      <c r="C82" s="193"/>
      <c r="D82" s="193"/>
      <c r="E82" s="193"/>
      <c r="F82" s="193"/>
      <c r="G82" s="128" t="s">
        <v>273</v>
      </c>
      <c r="H82" s="193"/>
      <c r="I82" s="193"/>
      <c r="J82" s="193"/>
      <c r="K82" s="193"/>
      <c r="L82" s="193"/>
      <c r="M82" s="193"/>
      <c r="N82" s="194"/>
    </row>
    <row r="83" spans="2:14">
      <c r="B83" s="192"/>
      <c r="C83" s="193"/>
      <c r="D83" s="193"/>
      <c r="E83" s="193"/>
      <c r="F83" s="193"/>
      <c r="G83" s="128" t="s">
        <v>274</v>
      </c>
      <c r="J83" s="193"/>
      <c r="K83" s="193"/>
      <c r="L83" s="193"/>
      <c r="M83" s="193"/>
      <c r="N83" s="194"/>
    </row>
    <row r="84" spans="2:14">
      <c r="B84" s="405"/>
      <c r="C84" s="337"/>
      <c r="D84" s="337"/>
      <c r="E84" s="337"/>
      <c r="F84" s="337"/>
      <c r="G84" s="128" t="s">
        <v>275</v>
      </c>
      <c r="H84" s="337"/>
      <c r="I84" s="337"/>
      <c r="J84" s="337"/>
      <c r="K84" s="337"/>
      <c r="L84" s="337"/>
      <c r="M84" s="337"/>
      <c r="N84" s="136"/>
    </row>
    <row r="85" spans="2:14">
      <c r="B85" s="141"/>
      <c r="C85" s="91"/>
      <c r="D85" s="91"/>
      <c r="E85" s="91"/>
      <c r="F85" s="91"/>
      <c r="G85" s="91" t="s">
        <v>276</v>
      </c>
      <c r="H85" s="91"/>
      <c r="I85" s="91"/>
      <c r="J85" s="91"/>
      <c r="K85" s="91"/>
      <c r="L85" s="91"/>
      <c r="M85" s="91"/>
      <c r="N85" s="130"/>
    </row>
    <row r="86" spans="2:14">
      <c r="B86" s="195" t="s">
        <v>277</v>
      </c>
      <c r="C86" s="196"/>
      <c r="D86" s="196"/>
      <c r="E86" s="196"/>
      <c r="F86" s="196"/>
      <c r="G86" s="196"/>
      <c r="H86" s="196"/>
      <c r="I86" s="196"/>
      <c r="J86" s="196"/>
      <c r="K86" s="196"/>
      <c r="L86" s="196"/>
      <c r="M86" s="196"/>
      <c r="N86" s="197"/>
    </row>
    <row r="87" spans="2:14">
      <c r="B87" s="592"/>
      <c r="C87" s="593"/>
      <c r="D87" s="593"/>
      <c r="E87" s="593"/>
      <c r="F87" s="593"/>
      <c r="G87" s="593"/>
      <c r="H87" s="593"/>
      <c r="I87" s="593"/>
      <c r="J87" s="593"/>
      <c r="K87" s="593"/>
      <c r="L87" s="593"/>
      <c r="M87" s="593"/>
      <c r="N87" s="594"/>
    </row>
    <row r="88" spans="2:14">
      <c r="B88" s="592"/>
      <c r="C88" s="593"/>
      <c r="D88" s="593"/>
      <c r="E88" s="593"/>
      <c r="F88" s="593"/>
      <c r="G88" s="593"/>
      <c r="H88" s="593"/>
      <c r="I88" s="593"/>
      <c r="J88" s="593"/>
      <c r="K88" s="593"/>
      <c r="L88" s="593"/>
      <c r="M88" s="593"/>
      <c r="N88" s="594"/>
    </row>
    <row r="89" spans="2:14">
      <c r="B89" s="405"/>
      <c r="C89" s="337"/>
      <c r="D89" s="337"/>
      <c r="E89" s="337"/>
      <c r="F89" s="337"/>
      <c r="G89" s="337"/>
      <c r="H89" s="337"/>
      <c r="I89" s="337"/>
      <c r="J89" s="337"/>
      <c r="K89" s="337"/>
      <c r="L89" s="337"/>
      <c r="M89" s="337"/>
      <c r="N89" s="136"/>
    </row>
    <row r="90" spans="2:14">
      <c r="B90" s="198" t="s">
        <v>278</v>
      </c>
      <c r="C90" s="337"/>
      <c r="D90" s="337"/>
      <c r="E90" s="337"/>
      <c r="F90" s="337"/>
      <c r="G90" s="337"/>
      <c r="H90" s="337"/>
      <c r="I90" s="337"/>
      <c r="J90" s="337"/>
      <c r="K90" s="337"/>
      <c r="L90" s="337"/>
      <c r="M90" s="337"/>
      <c r="N90" s="136"/>
    </row>
    <row r="91" spans="2:14" ht="12.75" customHeight="1">
      <c r="B91" s="573" t="s">
        <v>279</v>
      </c>
      <c r="C91" s="574"/>
      <c r="D91" s="574"/>
      <c r="E91" s="574"/>
      <c r="F91" s="574"/>
      <c r="G91" s="574"/>
      <c r="H91" s="574"/>
      <c r="I91" s="574"/>
      <c r="J91" s="574"/>
      <c r="K91" s="574"/>
      <c r="L91" s="574"/>
      <c r="M91" s="574"/>
      <c r="N91" s="575"/>
    </row>
    <row r="92" spans="2:14">
      <c r="B92" s="573"/>
      <c r="C92" s="574"/>
      <c r="D92" s="574"/>
      <c r="E92" s="574"/>
      <c r="F92" s="574"/>
      <c r="G92" s="574"/>
      <c r="H92" s="574"/>
      <c r="I92" s="574"/>
      <c r="J92" s="574"/>
      <c r="K92" s="574"/>
      <c r="L92" s="574"/>
      <c r="M92" s="574"/>
      <c r="N92" s="575"/>
    </row>
    <row r="93" spans="2:14">
      <c r="B93" s="573" t="s">
        <v>280</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405"/>
      <c r="C95" s="337"/>
      <c r="D95" s="337"/>
      <c r="E95" s="337"/>
      <c r="F95" s="337"/>
      <c r="G95" s="337"/>
      <c r="H95" s="337"/>
      <c r="I95" s="337"/>
      <c r="J95" s="337"/>
      <c r="K95" s="337"/>
      <c r="L95" s="337"/>
      <c r="M95" s="337"/>
      <c r="N95" s="136"/>
    </row>
    <row r="96" spans="2:14">
      <c r="B96" s="141"/>
      <c r="C96" s="91"/>
      <c r="D96" s="91"/>
      <c r="E96" s="91"/>
      <c r="F96" s="91"/>
      <c r="G96" s="128" t="s">
        <v>272</v>
      </c>
      <c r="H96" s="91"/>
      <c r="I96" s="91"/>
      <c r="J96" s="91"/>
      <c r="K96" s="91"/>
      <c r="L96" s="91"/>
      <c r="M96" s="91"/>
      <c r="N96" s="130"/>
    </row>
    <row r="97" spans="2:14">
      <c r="B97" s="141"/>
      <c r="C97" s="91"/>
      <c r="D97" s="91"/>
      <c r="E97" s="91"/>
      <c r="F97" s="91"/>
      <c r="G97" s="91" t="s">
        <v>273</v>
      </c>
      <c r="H97" s="158"/>
      <c r="I97" s="158"/>
      <c r="J97" s="158"/>
      <c r="K97" s="91"/>
      <c r="L97" s="91"/>
      <c r="M97" s="91"/>
      <c r="N97" s="130"/>
    </row>
    <row r="98" spans="2:14">
      <c r="B98" s="141"/>
      <c r="C98" s="91"/>
      <c r="D98" s="91"/>
      <c r="E98" s="91"/>
      <c r="F98" s="91"/>
      <c r="G98" s="91" t="s">
        <v>281</v>
      </c>
      <c r="H98" s="92"/>
      <c r="I98" s="92"/>
      <c r="J98" s="92"/>
      <c r="M98" s="91"/>
      <c r="N98" s="130"/>
    </row>
    <row r="99" spans="2:14">
      <c r="B99" s="199"/>
      <c r="C99" s="337"/>
      <c r="D99" s="337"/>
      <c r="E99" s="337"/>
      <c r="F99" s="337"/>
      <c r="G99" s="91" t="s">
        <v>275</v>
      </c>
      <c r="K99" s="337"/>
      <c r="L99" s="337"/>
      <c r="M99" s="337"/>
      <c r="N99" s="136"/>
    </row>
    <row r="100" spans="2:14" ht="17.25" customHeight="1">
      <c r="B100" s="200" t="s">
        <v>282</v>
      </c>
      <c r="C100" s="201"/>
      <c r="D100" s="201"/>
      <c r="E100" s="91"/>
      <c r="F100" s="91"/>
      <c r="G100" s="91"/>
      <c r="H100" s="91"/>
      <c r="I100" s="91"/>
      <c r="J100" s="576"/>
      <c r="K100" s="576"/>
      <c r="L100" s="576"/>
      <c r="M100" s="576"/>
      <c r="N100" s="577"/>
    </row>
    <row r="101" spans="2:14" ht="18.75" customHeight="1" thickBot="1">
      <c r="B101" s="580" t="s">
        <v>283</v>
      </c>
      <c r="C101" s="581"/>
      <c r="D101" s="581"/>
      <c r="E101" s="167"/>
      <c r="F101" s="167"/>
      <c r="G101" s="167"/>
      <c r="H101" s="167"/>
      <c r="I101" s="167"/>
      <c r="J101" s="578"/>
      <c r="K101" s="578"/>
      <c r="L101" s="578"/>
      <c r="M101" s="578"/>
      <c r="N101" s="579"/>
    </row>
  </sheetData>
  <mergeCells count="94">
    <mergeCell ref="B87:N87"/>
    <mergeCell ref="B88:N88"/>
    <mergeCell ref="B91:N92"/>
    <mergeCell ref="B93:N94"/>
    <mergeCell ref="J100:N101"/>
    <mergeCell ref="B101:D101"/>
    <mergeCell ref="B77:M77"/>
    <mergeCell ref="B64:H64"/>
    <mergeCell ref="L64:M64"/>
    <mergeCell ref="B65:M65"/>
    <mergeCell ref="B67:M67"/>
    <mergeCell ref="B68:N70"/>
    <mergeCell ref="B71:H71"/>
    <mergeCell ref="L71:M71"/>
    <mergeCell ref="B72:H72"/>
    <mergeCell ref="L72:M72"/>
    <mergeCell ref="L73:M73"/>
    <mergeCell ref="L74:M74"/>
    <mergeCell ref="B75:M75"/>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131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3153" r:id="rId3"/>
      </mc:Fallback>
    </mc:AlternateContent>
  </oleObjects>
  <mc:AlternateContent xmlns:mc="http://schemas.openxmlformats.org/markup-compatibility/2006">
    <mc:Choice Requires="x14">
      <controls>
        <mc:AlternateContent xmlns:mc="http://schemas.openxmlformats.org/markup-compatibility/2006">
          <mc:Choice Requires="x14">
            <control shapeId="1713154"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713155"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102"/>
  <sheetViews>
    <sheetView topLeftCell="A16" zoomScale="55" zoomScaleNormal="55" workbookViewId="0">
      <selection activeCell="A25" sqref="A1:XFD1048576"/>
    </sheetView>
  </sheetViews>
  <sheetFormatPr baseColWidth="10" defaultColWidth="11.44140625" defaultRowHeight="13.8"/>
  <cols>
    <col min="1" max="1" width="3.109375" style="90" customWidth="1"/>
    <col min="2" max="2" width="11.5546875" style="90" bestFit="1" customWidth="1"/>
    <col min="3" max="8" width="11.44140625" style="90"/>
    <col min="9" max="10" width="11.5546875" style="90" bestFit="1" customWidth="1"/>
    <col min="11" max="11" width="12.44140625" style="90" bestFit="1" customWidth="1"/>
    <col min="12" max="12" width="11.5546875" style="90" bestFit="1" customWidth="1"/>
    <col min="13" max="13" width="11.44140625" style="90"/>
    <col min="14" max="14" width="12.88671875" style="90" bestFit="1"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s">
        <v>75</v>
      </c>
      <c r="C34" s="703" t="s">
        <v>586</v>
      </c>
      <c r="D34" s="704"/>
      <c r="E34" s="704"/>
      <c r="F34" s="704"/>
      <c r="G34" s="704"/>
      <c r="H34" s="704"/>
      <c r="I34" s="704"/>
      <c r="J34" s="704"/>
      <c r="K34" s="705"/>
      <c r="L34" s="703" t="s">
        <v>46</v>
      </c>
      <c r="M34" s="705"/>
      <c r="N34" s="216">
        <v>90</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c r="L38" s="622"/>
      <c r="M38" s="623"/>
      <c r="N38" s="146"/>
    </row>
    <row r="39" spans="2:14">
      <c r="B39" s="595" t="s">
        <v>320</v>
      </c>
      <c r="C39" s="596"/>
      <c r="D39" s="596"/>
      <c r="E39" s="596"/>
      <c r="F39" s="618"/>
      <c r="G39" s="641"/>
      <c r="H39" s="618"/>
      <c r="I39" s="641"/>
      <c r="J39" s="618"/>
      <c r="K39" s="147">
        <v>110000</v>
      </c>
      <c r="L39" s="603">
        <v>8</v>
      </c>
      <c r="M39" s="604"/>
      <c r="N39" s="148">
        <v>13750</v>
      </c>
    </row>
    <row r="40" spans="2:14">
      <c r="B40" s="595" t="s">
        <v>335</v>
      </c>
      <c r="C40" s="596"/>
      <c r="D40" s="596"/>
      <c r="E40" s="596"/>
      <c r="F40" s="618"/>
      <c r="G40" s="641"/>
      <c r="H40" s="618"/>
      <c r="I40" s="641"/>
      <c r="J40" s="618"/>
      <c r="K40" s="147">
        <v>113000</v>
      </c>
      <c r="L40" s="603">
        <v>8</v>
      </c>
      <c r="M40" s="604"/>
      <c r="N40" s="148">
        <v>14125</v>
      </c>
    </row>
    <row r="41" spans="2:14" ht="14.4" thickBot="1">
      <c r="B41" s="605" t="s">
        <v>303</v>
      </c>
      <c r="C41" s="606"/>
      <c r="D41" s="606"/>
      <c r="E41" s="606"/>
      <c r="F41" s="621"/>
      <c r="G41" s="631"/>
      <c r="H41" s="621"/>
      <c r="I41" s="631"/>
      <c r="J41" s="621"/>
      <c r="K41" s="147"/>
      <c r="L41" s="632"/>
      <c r="M41" s="633"/>
      <c r="N41" s="148">
        <v>608.95833333333337</v>
      </c>
    </row>
    <row r="42" spans="2:14" ht="14.4" thickBot="1">
      <c r="B42" s="586" t="s">
        <v>254</v>
      </c>
      <c r="C42" s="587"/>
      <c r="D42" s="587"/>
      <c r="E42" s="587"/>
      <c r="F42" s="587"/>
      <c r="G42" s="587"/>
      <c r="H42" s="587"/>
      <c r="I42" s="587"/>
      <c r="J42" s="587"/>
      <c r="K42" s="587"/>
      <c r="L42" s="587"/>
      <c r="M42" s="588"/>
      <c r="N42" s="154">
        <v>28483.958333333332</v>
      </c>
    </row>
    <row r="43" spans="2:14">
      <c r="B43" s="609" t="s">
        <v>252</v>
      </c>
      <c r="C43" s="610"/>
      <c r="D43" s="610"/>
      <c r="E43" s="610"/>
      <c r="F43" s="610"/>
      <c r="G43" s="610"/>
      <c r="H43" s="610"/>
      <c r="I43" s="610"/>
      <c r="J43" s="610"/>
      <c r="K43" s="610"/>
      <c r="L43" s="610"/>
      <c r="M43" s="610"/>
      <c r="N43" s="611"/>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342</v>
      </c>
      <c r="C47" s="596"/>
      <c r="D47" s="596"/>
      <c r="E47" s="596"/>
      <c r="F47" s="596"/>
      <c r="G47" s="596"/>
      <c r="H47" s="596"/>
      <c r="I47" s="618"/>
      <c r="J47" s="156" t="s">
        <v>212</v>
      </c>
      <c r="K47" s="157">
        <v>1.25</v>
      </c>
      <c r="L47" s="619">
        <v>435000</v>
      </c>
      <c r="M47" s="620"/>
      <c r="N47" s="148">
        <v>543750</v>
      </c>
    </row>
    <row r="48" spans="2:14">
      <c r="B48" s="149" t="s">
        <v>336</v>
      </c>
      <c r="C48" s="150"/>
      <c r="D48" s="150"/>
      <c r="E48" s="150"/>
      <c r="F48" s="150"/>
      <c r="G48" s="150"/>
      <c r="H48" s="150"/>
      <c r="I48" s="151"/>
      <c r="J48" s="223" t="s">
        <v>207</v>
      </c>
      <c r="K48" s="232">
        <v>12.5</v>
      </c>
      <c r="L48" s="619">
        <v>1851</v>
      </c>
      <c r="M48" s="620"/>
      <c r="N48" s="148">
        <v>23137.5</v>
      </c>
    </row>
    <row r="49" spans="2:14" ht="14.4" thickBot="1">
      <c r="B49" s="605" t="s">
        <v>319</v>
      </c>
      <c r="C49" s="606"/>
      <c r="D49" s="606"/>
      <c r="E49" s="606"/>
      <c r="F49" s="606"/>
      <c r="G49" s="606"/>
      <c r="H49" s="606"/>
      <c r="I49" s="621"/>
      <c r="J49" s="223" t="s">
        <v>207</v>
      </c>
      <c r="K49" s="159">
        <v>4.17</v>
      </c>
      <c r="L49" s="619">
        <v>80</v>
      </c>
      <c r="M49" s="620"/>
      <c r="N49" s="148">
        <v>333.6</v>
      </c>
    </row>
    <row r="50" spans="2:14" ht="14.4" thickBot="1">
      <c r="B50" s="586" t="s">
        <v>254</v>
      </c>
      <c r="C50" s="587"/>
      <c r="D50" s="587"/>
      <c r="E50" s="587"/>
      <c r="F50" s="587"/>
      <c r="G50" s="587"/>
      <c r="H50" s="587"/>
      <c r="I50" s="587"/>
      <c r="J50" s="587"/>
      <c r="K50" s="587"/>
      <c r="L50" s="587"/>
      <c r="M50" s="588"/>
      <c r="N50" s="161">
        <v>567221.1</v>
      </c>
    </row>
    <row r="51" spans="2:14">
      <c r="B51" s="609" t="s">
        <v>255</v>
      </c>
      <c r="C51" s="610"/>
      <c r="D51" s="610"/>
      <c r="E51" s="610"/>
      <c r="F51" s="610"/>
      <c r="G51" s="610"/>
      <c r="H51" s="610"/>
      <c r="I51" s="610"/>
      <c r="J51" s="610"/>
      <c r="K51" s="610"/>
      <c r="L51" s="610"/>
      <c r="M51" s="610"/>
      <c r="N51" s="611"/>
    </row>
    <row r="52" spans="2:14">
      <c r="B52" s="612"/>
      <c r="C52" s="613"/>
      <c r="D52" s="613"/>
      <c r="E52" s="613"/>
      <c r="F52" s="613"/>
      <c r="G52" s="613"/>
      <c r="H52" s="613"/>
      <c r="I52" s="613"/>
      <c r="J52" s="613"/>
      <c r="K52" s="613"/>
      <c r="L52" s="613"/>
      <c r="M52" s="613"/>
      <c r="N52" s="614"/>
    </row>
    <row r="53" spans="2:14" ht="14.4" thickBot="1">
      <c r="B53" s="615"/>
      <c r="C53" s="616"/>
      <c r="D53" s="616"/>
      <c r="E53" s="616"/>
      <c r="F53" s="616"/>
      <c r="G53" s="616"/>
      <c r="H53" s="616"/>
      <c r="I53" s="616"/>
      <c r="J53" s="616"/>
      <c r="K53" s="616"/>
      <c r="L53" s="616"/>
      <c r="M53" s="616"/>
      <c r="N53" s="617"/>
    </row>
    <row r="54" spans="2:14">
      <c r="B54" s="597" t="s">
        <v>256</v>
      </c>
      <c r="C54" s="598"/>
      <c r="D54" s="598"/>
      <c r="E54" s="598"/>
      <c r="F54" s="598"/>
      <c r="G54" s="598"/>
      <c r="H54" s="598"/>
      <c r="I54" s="145" t="s">
        <v>257</v>
      </c>
      <c r="J54" s="162" t="s">
        <v>258</v>
      </c>
      <c r="K54" s="163" t="s">
        <v>259</v>
      </c>
      <c r="L54" s="622" t="s">
        <v>199</v>
      </c>
      <c r="M54" s="623"/>
      <c r="N54" s="146" t="s">
        <v>249</v>
      </c>
    </row>
    <row r="55" spans="2:14">
      <c r="B55" s="595"/>
      <c r="C55" s="596"/>
      <c r="D55" s="596"/>
      <c r="E55" s="596"/>
      <c r="F55" s="596"/>
      <c r="G55" s="596"/>
      <c r="H55" s="618"/>
      <c r="I55" s="217"/>
      <c r="J55" s="196"/>
      <c r="K55" s="217"/>
      <c r="L55" s="624"/>
      <c r="M55" s="625"/>
      <c r="N55" s="228"/>
    </row>
    <row r="56" spans="2:14" ht="14.4" thickBot="1">
      <c r="B56" s="605"/>
      <c r="C56" s="606"/>
      <c r="D56" s="606"/>
      <c r="E56" s="606"/>
      <c r="F56" s="606"/>
      <c r="G56" s="606"/>
      <c r="H56" s="621"/>
      <c r="I56" s="166"/>
      <c r="J56" s="167"/>
      <c r="K56" s="166"/>
      <c r="L56" s="607"/>
      <c r="M56" s="608"/>
      <c r="N56" s="178"/>
    </row>
    <row r="57" spans="2:14" ht="14.4" thickBot="1">
      <c r="B57" s="586" t="s">
        <v>254</v>
      </c>
      <c r="C57" s="587"/>
      <c r="D57" s="587"/>
      <c r="E57" s="587"/>
      <c r="F57" s="587"/>
      <c r="G57" s="587"/>
      <c r="H57" s="587"/>
      <c r="I57" s="587"/>
      <c r="J57" s="587"/>
      <c r="K57" s="587"/>
      <c r="L57" s="587"/>
      <c r="M57" s="588"/>
      <c r="N57" s="179">
        <v>0</v>
      </c>
    </row>
    <row r="58" spans="2:14">
      <c r="B58" s="609" t="s">
        <v>261</v>
      </c>
      <c r="C58" s="610"/>
      <c r="D58" s="610"/>
      <c r="E58" s="610"/>
      <c r="F58" s="610"/>
      <c r="G58" s="610"/>
      <c r="H58" s="610"/>
      <c r="I58" s="610"/>
      <c r="J58" s="610"/>
      <c r="K58" s="610"/>
      <c r="L58" s="610"/>
      <c r="M58" s="610"/>
      <c r="N58" s="611"/>
    </row>
    <row r="59" spans="2:14">
      <c r="B59" s="612"/>
      <c r="C59" s="613"/>
      <c r="D59" s="613"/>
      <c r="E59" s="613"/>
      <c r="F59" s="613"/>
      <c r="G59" s="613"/>
      <c r="H59" s="613"/>
      <c r="I59" s="613"/>
      <c r="J59" s="613"/>
      <c r="K59" s="613"/>
      <c r="L59" s="613"/>
      <c r="M59" s="613"/>
      <c r="N59" s="614"/>
    </row>
    <row r="60" spans="2:14" ht="14.4" thickBot="1">
      <c r="B60" s="615"/>
      <c r="C60" s="616"/>
      <c r="D60" s="616"/>
      <c r="E60" s="616"/>
      <c r="F60" s="616"/>
      <c r="G60" s="616"/>
      <c r="H60" s="616"/>
      <c r="I60" s="616"/>
      <c r="J60" s="616"/>
      <c r="K60" s="616"/>
      <c r="L60" s="616"/>
      <c r="M60" s="616"/>
      <c r="N60" s="617"/>
    </row>
    <row r="61" spans="2:14">
      <c r="B61" s="597" t="s">
        <v>262</v>
      </c>
      <c r="C61" s="598"/>
      <c r="D61" s="598"/>
      <c r="E61" s="598"/>
      <c r="F61" s="598"/>
      <c r="G61" s="598"/>
      <c r="H61" s="598"/>
      <c r="I61" s="145" t="s">
        <v>263</v>
      </c>
      <c r="J61" s="162" t="s">
        <v>231</v>
      </c>
      <c r="K61" s="163" t="s">
        <v>264</v>
      </c>
      <c r="L61" s="622" t="s">
        <v>248</v>
      </c>
      <c r="M61" s="623"/>
      <c r="N61" s="146" t="s">
        <v>249</v>
      </c>
    </row>
    <row r="62" spans="2:14">
      <c r="B62" s="694" t="s">
        <v>343</v>
      </c>
      <c r="C62" s="695"/>
      <c r="D62" s="695"/>
      <c r="E62" s="695"/>
      <c r="F62" s="695"/>
      <c r="G62" s="695"/>
      <c r="H62" s="715"/>
      <c r="I62" s="174">
        <v>160000</v>
      </c>
      <c r="J62" s="175">
        <v>1.85</v>
      </c>
      <c r="K62" s="176">
        <v>296000</v>
      </c>
      <c r="L62" s="601">
        <v>48</v>
      </c>
      <c r="M62" s="602"/>
      <c r="N62" s="282">
        <v>6166.666666666667</v>
      </c>
    </row>
    <row r="63" spans="2:14">
      <c r="B63" s="694" t="s">
        <v>339</v>
      </c>
      <c r="C63" s="695"/>
      <c r="D63" s="695"/>
      <c r="E63" s="695"/>
      <c r="F63" s="695"/>
      <c r="G63" s="695"/>
      <c r="H63" s="715"/>
      <c r="I63" s="174">
        <v>98000</v>
      </c>
      <c r="J63" s="175">
        <v>1.85</v>
      </c>
      <c r="K63" s="176">
        <v>181300</v>
      </c>
      <c r="L63" s="601">
        <v>48</v>
      </c>
      <c r="M63" s="602"/>
      <c r="N63" s="282">
        <v>3777.0833333333335</v>
      </c>
    </row>
    <row r="64" spans="2:14" ht="14.4" thickBot="1">
      <c r="B64" s="696" t="s">
        <v>309</v>
      </c>
      <c r="C64" s="697"/>
      <c r="D64" s="697"/>
      <c r="E64" s="697"/>
      <c r="F64" s="697"/>
      <c r="G64" s="697"/>
      <c r="H64" s="698"/>
      <c r="I64" s="174">
        <v>58000</v>
      </c>
      <c r="J64" s="175">
        <v>1.85</v>
      </c>
      <c r="K64" s="176">
        <v>107300</v>
      </c>
      <c r="L64" s="713">
        <v>48</v>
      </c>
      <c r="M64" s="714"/>
      <c r="N64" s="282">
        <v>2235.4166666666665</v>
      </c>
    </row>
    <row r="65" spans="2:14" ht="14.4" thickBot="1">
      <c r="B65" s="696"/>
      <c r="C65" s="697"/>
      <c r="D65" s="697"/>
      <c r="E65" s="697"/>
      <c r="F65" s="697"/>
      <c r="G65" s="697"/>
      <c r="H65" s="698"/>
      <c r="I65" s="174"/>
      <c r="J65" s="175"/>
      <c r="K65" s="176"/>
      <c r="L65" s="713"/>
      <c r="M65" s="714"/>
      <c r="N65" s="177"/>
    </row>
    <row r="66" spans="2:14" ht="14.4" thickBot="1">
      <c r="B66" s="586" t="s">
        <v>254</v>
      </c>
      <c r="C66" s="587"/>
      <c r="D66" s="587"/>
      <c r="E66" s="587"/>
      <c r="F66" s="587"/>
      <c r="G66" s="587"/>
      <c r="H66" s="587"/>
      <c r="I66" s="587"/>
      <c r="J66" s="587"/>
      <c r="K66" s="587"/>
      <c r="L66" s="587"/>
      <c r="M66" s="588"/>
      <c r="N66" s="179">
        <v>12179.166666666666</v>
      </c>
    </row>
    <row r="67" spans="2:14" ht="14.4" thickBot="1">
      <c r="B67" s="141"/>
      <c r="C67" s="91"/>
      <c r="D67" s="91"/>
      <c r="E67" s="91"/>
      <c r="F67" s="91"/>
      <c r="G67" s="91"/>
      <c r="H67" s="91"/>
      <c r="I67" s="91"/>
      <c r="J67" s="91"/>
      <c r="K67" s="91"/>
      <c r="L67" s="91"/>
      <c r="M67" s="91"/>
      <c r="N67" s="130"/>
    </row>
    <row r="68" spans="2:14" ht="14.4" thickBot="1">
      <c r="B68" s="589" t="s">
        <v>265</v>
      </c>
      <c r="C68" s="590"/>
      <c r="D68" s="590"/>
      <c r="E68" s="590"/>
      <c r="F68" s="590"/>
      <c r="G68" s="590"/>
      <c r="H68" s="590"/>
      <c r="I68" s="590"/>
      <c r="J68" s="590"/>
      <c r="K68" s="590"/>
      <c r="L68" s="590"/>
      <c r="M68" s="591"/>
      <c r="N68" s="180">
        <v>607884.22499999998</v>
      </c>
    </row>
    <row r="69" spans="2:14">
      <c r="B69" s="609" t="s">
        <v>266</v>
      </c>
      <c r="C69" s="610"/>
      <c r="D69" s="610"/>
      <c r="E69" s="610"/>
      <c r="F69" s="610"/>
      <c r="G69" s="610"/>
      <c r="H69" s="610"/>
      <c r="I69" s="610"/>
      <c r="J69" s="610"/>
      <c r="K69" s="610"/>
      <c r="L69" s="610"/>
      <c r="M69" s="610"/>
      <c r="N69" s="611"/>
    </row>
    <row r="70" spans="2:14">
      <c r="B70" s="612"/>
      <c r="C70" s="613"/>
      <c r="D70" s="613"/>
      <c r="E70" s="613"/>
      <c r="F70" s="613"/>
      <c r="G70" s="613"/>
      <c r="H70" s="613"/>
      <c r="I70" s="613"/>
      <c r="J70" s="613"/>
      <c r="K70" s="613"/>
      <c r="L70" s="613"/>
      <c r="M70" s="613"/>
      <c r="N70" s="614"/>
    </row>
    <row r="71" spans="2:14" ht="14.4" thickBot="1">
      <c r="B71" s="615"/>
      <c r="C71" s="616"/>
      <c r="D71" s="616"/>
      <c r="E71" s="616"/>
      <c r="F71" s="616"/>
      <c r="G71" s="616"/>
      <c r="H71" s="616"/>
      <c r="I71" s="616"/>
      <c r="J71" s="616"/>
      <c r="K71" s="616"/>
      <c r="L71" s="616"/>
      <c r="M71" s="616"/>
      <c r="N71" s="617"/>
    </row>
    <row r="72" spans="2:14">
      <c r="B72" s="597" t="s">
        <v>267</v>
      </c>
      <c r="C72" s="598"/>
      <c r="D72" s="598"/>
      <c r="E72" s="598"/>
      <c r="F72" s="598"/>
      <c r="G72" s="598"/>
      <c r="H72" s="598"/>
      <c r="I72" s="162"/>
      <c r="J72" s="181"/>
      <c r="K72" s="170" t="s">
        <v>268</v>
      </c>
      <c r="L72" s="599" t="s">
        <v>269</v>
      </c>
      <c r="M72" s="600"/>
      <c r="N72" s="171"/>
    </row>
    <row r="73" spans="2:14">
      <c r="B73" s="595" t="s">
        <v>193</v>
      </c>
      <c r="C73" s="596"/>
      <c r="D73" s="596"/>
      <c r="E73" s="596"/>
      <c r="F73" s="596"/>
      <c r="G73" s="596"/>
      <c r="H73" s="596"/>
      <c r="I73" s="182"/>
      <c r="J73" s="183"/>
      <c r="K73" s="184">
        <v>0.2</v>
      </c>
      <c r="L73" s="582">
        <v>121576.845</v>
      </c>
      <c r="M73" s="583"/>
      <c r="N73" s="185"/>
    </row>
    <row r="74" spans="2:14">
      <c r="B74" s="149" t="s">
        <v>270</v>
      </c>
      <c r="C74" s="150"/>
      <c r="D74" s="150"/>
      <c r="E74" s="150"/>
      <c r="F74" s="150"/>
      <c r="G74" s="150"/>
      <c r="H74" s="150"/>
      <c r="I74" s="182"/>
      <c r="J74" s="183"/>
      <c r="K74" s="184">
        <v>0.05</v>
      </c>
      <c r="L74" s="582">
        <v>30394.21125</v>
      </c>
      <c r="M74" s="583"/>
      <c r="N74" s="185"/>
    </row>
    <row r="75" spans="2:14" ht="14.4" thickBot="1">
      <c r="B75" s="186" t="s">
        <v>230</v>
      </c>
      <c r="C75" s="187"/>
      <c r="D75" s="187"/>
      <c r="E75" s="187"/>
      <c r="F75" s="187"/>
      <c r="G75" s="187"/>
      <c r="H75" s="187"/>
      <c r="I75" s="188"/>
      <c r="J75" s="189"/>
      <c r="K75" s="184">
        <v>0.05</v>
      </c>
      <c r="L75" s="584">
        <v>30394.21125</v>
      </c>
      <c r="M75" s="585"/>
      <c r="N75" s="185"/>
    </row>
    <row r="76" spans="2:14" ht="14.4" thickBot="1">
      <c r="B76" s="586" t="s">
        <v>254</v>
      </c>
      <c r="C76" s="587"/>
      <c r="D76" s="587"/>
      <c r="E76" s="587"/>
      <c r="F76" s="587"/>
      <c r="G76" s="587"/>
      <c r="H76" s="587"/>
      <c r="I76" s="587"/>
      <c r="J76" s="587"/>
      <c r="K76" s="587"/>
      <c r="L76" s="587"/>
      <c r="M76" s="588"/>
      <c r="N76" s="190">
        <v>182365.26749999999</v>
      </c>
    </row>
    <row r="77" spans="2:14" ht="14.4" thickBot="1">
      <c r="B77" s="141"/>
      <c r="C77" s="91"/>
      <c r="D77" s="91"/>
      <c r="E77" s="91"/>
      <c r="F77" s="91"/>
      <c r="G77" s="91"/>
      <c r="H77" s="91"/>
      <c r="I77" s="91"/>
      <c r="J77" s="91"/>
      <c r="K77" s="91"/>
      <c r="L77" s="91"/>
      <c r="M77" s="91"/>
      <c r="N77" s="130"/>
    </row>
    <row r="78" spans="2:14" ht="14.4" thickBot="1">
      <c r="B78" s="589" t="s">
        <v>271</v>
      </c>
      <c r="C78" s="590"/>
      <c r="D78" s="590"/>
      <c r="E78" s="590"/>
      <c r="F78" s="590"/>
      <c r="G78" s="590"/>
      <c r="H78" s="590"/>
      <c r="I78" s="590"/>
      <c r="J78" s="590"/>
      <c r="K78" s="590"/>
      <c r="L78" s="590"/>
      <c r="M78" s="591"/>
      <c r="N78" s="191">
        <v>790249</v>
      </c>
    </row>
    <row r="79" spans="2:14">
      <c r="B79" s="122"/>
      <c r="C79" s="123"/>
      <c r="D79" s="123"/>
      <c r="E79" s="123"/>
      <c r="F79" s="123"/>
      <c r="G79" s="123"/>
      <c r="H79" s="123"/>
      <c r="I79" s="123"/>
      <c r="J79" s="123"/>
      <c r="K79" s="123"/>
      <c r="L79" s="123"/>
      <c r="M79" s="123"/>
      <c r="N79" s="124"/>
    </row>
    <row r="80" spans="2:14">
      <c r="B80" s="141"/>
      <c r="C80" s="91"/>
      <c r="D80" s="91"/>
      <c r="E80" s="91"/>
      <c r="F80" s="91"/>
      <c r="G80" s="91"/>
      <c r="H80" s="91"/>
      <c r="I80" s="91"/>
      <c r="J80" s="91"/>
      <c r="K80" s="91"/>
      <c r="L80" s="91"/>
      <c r="M80" s="91"/>
      <c r="N80" s="130"/>
    </row>
    <row r="81" spans="2:14">
      <c r="B81" s="141"/>
      <c r="C81" s="91"/>
      <c r="D81" s="91"/>
      <c r="E81" s="91"/>
      <c r="F81" s="91"/>
      <c r="G81" s="91"/>
      <c r="H81" s="91"/>
      <c r="I81" s="91"/>
      <c r="J81" s="91"/>
      <c r="K81" s="91"/>
      <c r="L81" s="91"/>
      <c r="M81" s="91"/>
      <c r="N81" s="130"/>
    </row>
    <row r="82" spans="2:14">
      <c r="B82" s="141"/>
      <c r="C82" s="91"/>
      <c r="D82" s="91"/>
      <c r="E82" s="91"/>
      <c r="F82" s="91"/>
      <c r="G82" s="128" t="s">
        <v>272</v>
      </c>
      <c r="H82" s="128"/>
      <c r="I82" s="128"/>
      <c r="J82" s="128"/>
      <c r="K82" s="91"/>
      <c r="L82" s="91"/>
      <c r="M82" s="91"/>
      <c r="N82" s="130"/>
    </row>
    <row r="83" spans="2:14">
      <c r="B83" s="192"/>
      <c r="C83" s="193"/>
      <c r="D83" s="193"/>
      <c r="E83" s="193"/>
      <c r="F83" s="193"/>
      <c r="G83" s="128" t="s">
        <v>273</v>
      </c>
      <c r="H83" s="193"/>
      <c r="I83" s="193"/>
      <c r="J83" s="193"/>
      <c r="K83" s="193"/>
      <c r="L83" s="193"/>
      <c r="M83" s="193"/>
      <c r="N83" s="194"/>
    </row>
    <row r="84" spans="2:14">
      <c r="B84" s="192"/>
      <c r="C84" s="193"/>
      <c r="D84" s="193"/>
      <c r="E84" s="193"/>
      <c r="F84" s="193"/>
      <c r="G84" s="128" t="s">
        <v>274</v>
      </c>
      <c r="J84" s="193"/>
      <c r="K84" s="193"/>
      <c r="L84" s="193"/>
      <c r="M84" s="193"/>
      <c r="N84" s="194"/>
    </row>
    <row r="85" spans="2:14">
      <c r="B85" s="107"/>
      <c r="C85" s="137"/>
      <c r="D85" s="137"/>
      <c r="E85" s="137"/>
      <c r="F85" s="137"/>
      <c r="G85" s="128" t="s">
        <v>275</v>
      </c>
      <c r="H85" s="137"/>
      <c r="I85" s="137"/>
      <c r="J85" s="137"/>
      <c r="K85" s="137"/>
      <c r="L85" s="137"/>
      <c r="M85" s="137"/>
      <c r="N85" s="136"/>
    </row>
    <row r="86" spans="2:14">
      <c r="B86" s="141"/>
      <c r="C86" s="91"/>
      <c r="D86" s="91"/>
      <c r="E86" s="91"/>
      <c r="F86" s="91"/>
      <c r="G86" s="91" t="s">
        <v>276</v>
      </c>
      <c r="H86" s="91"/>
      <c r="I86" s="91"/>
      <c r="J86" s="91"/>
      <c r="K86" s="91"/>
      <c r="L86" s="91"/>
      <c r="M86" s="91"/>
      <c r="N86" s="130"/>
    </row>
    <row r="87" spans="2:14">
      <c r="B87" s="195" t="s">
        <v>277</v>
      </c>
      <c r="C87" s="196"/>
      <c r="D87" s="196"/>
      <c r="E87" s="196"/>
      <c r="F87" s="196"/>
      <c r="G87" s="196"/>
      <c r="H87" s="196"/>
      <c r="I87" s="196"/>
      <c r="J87" s="196"/>
      <c r="K87" s="196"/>
      <c r="L87" s="196"/>
      <c r="M87" s="196"/>
      <c r="N87" s="197"/>
    </row>
    <row r="88" spans="2:14">
      <c r="B88" s="592"/>
      <c r="C88" s="593"/>
      <c r="D88" s="593"/>
      <c r="E88" s="593"/>
      <c r="F88" s="593"/>
      <c r="G88" s="593"/>
      <c r="H88" s="593"/>
      <c r="I88" s="593"/>
      <c r="J88" s="593"/>
      <c r="K88" s="593"/>
      <c r="L88" s="593"/>
      <c r="M88" s="593"/>
      <c r="N88" s="594"/>
    </row>
    <row r="89" spans="2:14">
      <c r="B89" s="592"/>
      <c r="C89" s="593"/>
      <c r="D89" s="593"/>
      <c r="E89" s="593"/>
      <c r="F89" s="593"/>
      <c r="G89" s="593"/>
      <c r="H89" s="593"/>
      <c r="I89" s="593"/>
      <c r="J89" s="593"/>
      <c r="K89" s="593"/>
      <c r="L89" s="593"/>
      <c r="M89" s="593"/>
      <c r="N89" s="594"/>
    </row>
    <row r="90" spans="2:14">
      <c r="B90" s="107"/>
      <c r="C90" s="137"/>
      <c r="D90" s="137"/>
      <c r="E90" s="137"/>
      <c r="F90" s="137"/>
      <c r="G90" s="137"/>
      <c r="H90" s="137"/>
      <c r="I90" s="137"/>
      <c r="J90" s="137"/>
      <c r="K90" s="137"/>
      <c r="L90" s="137"/>
      <c r="M90" s="137"/>
      <c r="N90" s="136"/>
    </row>
    <row r="91" spans="2:14">
      <c r="B91" s="198" t="s">
        <v>278</v>
      </c>
      <c r="C91" s="137"/>
      <c r="D91" s="137"/>
      <c r="E91" s="137"/>
      <c r="F91" s="137"/>
      <c r="G91" s="137"/>
      <c r="H91" s="137"/>
      <c r="I91" s="137"/>
      <c r="J91" s="137"/>
      <c r="K91" s="137"/>
      <c r="L91" s="137"/>
      <c r="M91" s="137"/>
      <c r="N91" s="136"/>
    </row>
    <row r="92" spans="2:14" ht="12.75" customHeight="1">
      <c r="B92" s="573" t="s">
        <v>279</v>
      </c>
      <c r="C92" s="574"/>
      <c r="D92" s="574"/>
      <c r="E92" s="574"/>
      <c r="F92" s="574"/>
      <c r="G92" s="574"/>
      <c r="H92" s="574"/>
      <c r="I92" s="574"/>
      <c r="J92" s="574"/>
      <c r="K92" s="574"/>
      <c r="L92" s="574"/>
      <c r="M92" s="574"/>
      <c r="N92" s="575"/>
    </row>
    <row r="93" spans="2:14">
      <c r="B93" s="573"/>
      <c r="C93" s="574"/>
      <c r="D93" s="574"/>
      <c r="E93" s="574"/>
      <c r="F93" s="574"/>
      <c r="G93" s="574"/>
      <c r="H93" s="574"/>
      <c r="I93" s="574"/>
      <c r="J93" s="574"/>
      <c r="K93" s="574"/>
      <c r="L93" s="574"/>
      <c r="M93" s="574"/>
      <c r="N93" s="575"/>
    </row>
    <row r="94" spans="2:14">
      <c r="B94" s="573" t="s">
        <v>280</v>
      </c>
      <c r="C94" s="574"/>
      <c r="D94" s="574"/>
      <c r="E94" s="574"/>
      <c r="F94" s="574"/>
      <c r="G94" s="574"/>
      <c r="H94" s="574"/>
      <c r="I94" s="574"/>
      <c r="J94" s="574"/>
      <c r="K94" s="574"/>
      <c r="L94" s="574"/>
      <c r="M94" s="574"/>
      <c r="N94" s="575"/>
    </row>
    <row r="95" spans="2:14">
      <c r="B95" s="573"/>
      <c r="C95" s="574"/>
      <c r="D95" s="574"/>
      <c r="E95" s="574"/>
      <c r="F95" s="574"/>
      <c r="G95" s="574"/>
      <c r="H95" s="574"/>
      <c r="I95" s="574"/>
      <c r="J95" s="574"/>
      <c r="K95" s="574"/>
      <c r="L95" s="574"/>
      <c r="M95" s="574"/>
      <c r="N95" s="575"/>
    </row>
    <row r="96" spans="2:14">
      <c r="B96" s="107"/>
      <c r="C96" s="137"/>
      <c r="D96" s="137"/>
      <c r="E96" s="137"/>
      <c r="F96" s="137"/>
      <c r="G96" s="137"/>
      <c r="H96" s="137"/>
      <c r="I96" s="137"/>
      <c r="J96" s="137"/>
      <c r="K96" s="137"/>
      <c r="L96" s="137"/>
      <c r="M96" s="137"/>
      <c r="N96" s="136"/>
    </row>
    <row r="97" spans="2:14">
      <c r="B97" s="141"/>
      <c r="C97" s="91"/>
      <c r="D97" s="91"/>
      <c r="E97" s="91"/>
      <c r="F97" s="91"/>
      <c r="G97" s="128" t="s">
        <v>272</v>
      </c>
      <c r="H97" s="91"/>
      <c r="I97" s="91"/>
      <c r="J97" s="91"/>
      <c r="K97" s="91"/>
      <c r="L97" s="91"/>
      <c r="M97" s="91"/>
      <c r="N97" s="130"/>
    </row>
    <row r="98" spans="2:14">
      <c r="B98" s="141"/>
      <c r="C98" s="91"/>
      <c r="D98" s="91"/>
      <c r="E98" s="91"/>
      <c r="F98" s="91"/>
      <c r="G98" s="91" t="s">
        <v>273</v>
      </c>
      <c r="H98" s="158"/>
      <c r="I98" s="158"/>
      <c r="J98" s="158"/>
      <c r="K98" s="91"/>
      <c r="L98" s="91"/>
      <c r="M98" s="91"/>
      <c r="N98" s="130"/>
    </row>
    <row r="99" spans="2:14">
      <c r="B99" s="141"/>
      <c r="C99" s="91"/>
      <c r="D99" s="91"/>
      <c r="E99" s="91"/>
      <c r="F99" s="91"/>
      <c r="G99" s="91" t="s">
        <v>281</v>
      </c>
      <c r="H99" s="92"/>
      <c r="I99" s="92"/>
      <c r="J99" s="92"/>
      <c r="M99" s="91"/>
      <c r="N99" s="130"/>
    </row>
    <row r="100" spans="2:14">
      <c r="B100" s="199"/>
      <c r="C100" s="137"/>
      <c r="D100" s="137"/>
      <c r="E100" s="137"/>
      <c r="F100" s="137"/>
      <c r="G100" s="91" t="s">
        <v>275</v>
      </c>
      <c r="K100" s="137"/>
      <c r="L100" s="137"/>
      <c r="M100" s="137"/>
      <c r="N100" s="136"/>
    </row>
    <row r="101" spans="2:14" ht="17.25" customHeight="1">
      <c r="B101" s="200" t="s">
        <v>282</v>
      </c>
      <c r="C101" s="201"/>
      <c r="D101" s="201"/>
      <c r="E101" s="91"/>
      <c r="F101" s="91"/>
      <c r="G101" s="91"/>
      <c r="H101" s="91"/>
      <c r="I101" s="91"/>
      <c r="J101" s="576"/>
      <c r="K101" s="576"/>
      <c r="L101" s="576"/>
      <c r="M101" s="576"/>
      <c r="N101" s="577"/>
    </row>
    <row r="102" spans="2:14" ht="18.75" customHeight="1" thickBot="1">
      <c r="B102" s="580" t="s">
        <v>283</v>
      </c>
      <c r="C102" s="581"/>
      <c r="D102" s="581"/>
      <c r="E102" s="167"/>
      <c r="F102" s="167"/>
      <c r="G102" s="167"/>
      <c r="H102" s="167"/>
      <c r="I102" s="167"/>
      <c r="J102" s="578"/>
      <c r="K102" s="578"/>
      <c r="L102" s="578"/>
      <c r="M102" s="578"/>
      <c r="N102" s="579"/>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9:I49"/>
    <mergeCell ref="L49:M49"/>
    <mergeCell ref="B41:F41"/>
    <mergeCell ref="G41:H41"/>
    <mergeCell ref="I41:J41"/>
    <mergeCell ref="L41:M41"/>
    <mergeCell ref="B42:M42"/>
    <mergeCell ref="B43:N45"/>
    <mergeCell ref="B46:I46"/>
    <mergeCell ref="L46:M46"/>
    <mergeCell ref="B47:I47"/>
    <mergeCell ref="L47:M47"/>
    <mergeCell ref="L48:M48"/>
    <mergeCell ref="B50:M50"/>
    <mergeCell ref="B51:N53"/>
    <mergeCell ref="B54:H54"/>
    <mergeCell ref="L54:M54"/>
    <mergeCell ref="B55:H55"/>
    <mergeCell ref="L55:M55"/>
    <mergeCell ref="B56:H56"/>
    <mergeCell ref="L56:M56"/>
    <mergeCell ref="B57:M57"/>
    <mergeCell ref="B58:N60"/>
    <mergeCell ref="B61:H61"/>
    <mergeCell ref="L61:M61"/>
    <mergeCell ref="B62:H62"/>
    <mergeCell ref="L62:M62"/>
    <mergeCell ref="B63:H63"/>
    <mergeCell ref="L63:M63"/>
    <mergeCell ref="B64:H64"/>
    <mergeCell ref="L64:M64"/>
    <mergeCell ref="B78:M78"/>
    <mergeCell ref="B65:H65"/>
    <mergeCell ref="L65:M65"/>
    <mergeCell ref="B66:M66"/>
    <mergeCell ref="B68:M68"/>
    <mergeCell ref="B69:N71"/>
    <mergeCell ref="B72:H72"/>
    <mergeCell ref="L72:M72"/>
    <mergeCell ref="B73:H73"/>
    <mergeCell ref="L73:M73"/>
    <mergeCell ref="L74:M74"/>
    <mergeCell ref="L75:M75"/>
    <mergeCell ref="J101:N102"/>
    <mergeCell ref="B102:D102"/>
    <mergeCell ref="B76:M76"/>
    <mergeCell ref="B88:N88"/>
    <mergeCell ref="B89:N89"/>
    <mergeCell ref="B92:N93"/>
    <mergeCell ref="B94:N95"/>
  </mergeCells>
  <pageMargins left="0.7" right="0.7" top="0.75" bottom="0.75" header="0.3" footer="0.3"/>
  <drawing r:id="rId1"/>
  <legacyDrawing r:id="rId2"/>
  <oleObjects>
    <mc:AlternateContent xmlns:mc="http://schemas.openxmlformats.org/markup-compatibility/2006">
      <mc:Choice Requires="x14">
        <oleObject progId="PBrush" shapeId="460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6081" r:id="rId3"/>
      </mc:Fallback>
    </mc:AlternateContent>
  </oleObjects>
  <mc:AlternateContent xmlns:mc="http://schemas.openxmlformats.org/markup-compatibility/2006">
    <mc:Choice Requires="x14">
      <controls>
        <mc:AlternateContent xmlns:mc="http://schemas.openxmlformats.org/markup-compatibility/2006">
          <mc:Choice Requires="x14">
            <control shapeId="460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460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O102"/>
  <sheetViews>
    <sheetView showGridLines="0" topLeftCell="A41" zoomScale="70" zoomScaleNormal="70" workbookViewId="0">
      <selection activeCell="A25" sqref="A1:XFD1048576"/>
    </sheetView>
  </sheetViews>
  <sheetFormatPr baseColWidth="10" defaultColWidth="11.44140625" defaultRowHeight="13.8"/>
  <cols>
    <col min="1" max="1" width="3.109375" style="90" customWidth="1"/>
    <col min="2" max="2" width="11.5546875" style="90" bestFit="1" customWidth="1"/>
    <col min="3" max="8" width="11.44140625" style="90"/>
    <col min="9" max="12" width="11.5546875" style="90" bestFit="1" customWidth="1"/>
    <col min="13" max="13" width="11.44140625" style="90"/>
    <col min="14" max="14" width="11.88671875" style="90" bestFit="1"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76</v>
      </c>
      <c r="C34" s="703" t="s">
        <v>77</v>
      </c>
      <c r="D34" s="704"/>
      <c r="E34" s="704"/>
      <c r="F34" s="704"/>
      <c r="G34" s="704"/>
      <c r="H34" s="704"/>
      <c r="I34" s="704"/>
      <c r="J34" s="704"/>
      <c r="K34" s="705"/>
      <c r="L34" s="703" t="s">
        <v>46</v>
      </c>
      <c r="M34" s="705"/>
      <c r="N34" s="216">
        <v>6964</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row>
    <row r="39" spans="2:14">
      <c r="B39" s="595" t="s">
        <v>344</v>
      </c>
      <c r="C39" s="596"/>
      <c r="D39" s="596"/>
      <c r="E39" s="596"/>
      <c r="F39" s="618"/>
      <c r="G39" s="641"/>
      <c r="H39" s="618"/>
      <c r="I39" s="641"/>
      <c r="J39" s="618"/>
      <c r="K39" s="147">
        <v>536500</v>
      </c>
      <c r="L39" s="603">
        <v>15</v>
      </c>
      <c r="M39" s="604"/>
      <c r="N39" s="287">
        <v>35766.666666666664</v>
      </c>
    </row>
    <row r="40" spans="2:14">
      <c r="B40" s="595" t="s">
        <v>345</v>
      </c>
      <c r="C40" s="596"/>
      <c r="D40" s="596"/>
      <c r="E40" s="596"/>
      <c r="F40" s="618"/>
      <c r="G40" s="641"/>
      <c r="H40" s="618"/>
      <c r="I40" s="641"/>
      <c r="J40" s="618"/>
      <c r="K40" s="147">
        <v>69000</v>
      </c>
      <c r="L40" s="603">
        <v>15</v>
      </c>
      <c r="M40" s="604"/>
      <c r="N40" s="287">
        <v>4600</v>
      </c>
    </row>
    <row r="41" spans="2:14">
      <c r="B41" s="595" t="s">
        <v>250</v>
      </c>
      <c r="C41" s="596"/>
      <c r="D41" s="596"/>
      <c r="E41" s="596"/>
      <c r="F41" s="618"/>
      <c r="G41" s="641"/>
      <c r="H41" s="618"/>
      <c r="I41" s="641"/>
      <c r="J41" s="618"/>
      <c r="K41" s="147">
        <v>150000</v>
      </c>
      <c r="L41" s="603">
        <v>15</v>
      </c>
      <c r="M41" s="604"/>
      <c r="N41" s="287">
        <v>10000</v>
      </c>
    </row>
    <row r="42" spans="2:14" ht="14.4" thickBot="1">
      <c r="B42" s="595"/>
      <c r="C42" s="596"/>
      <c r="D42" s="596"/>
      <c r="E42" s="596"/>
      <c r="F42" s="618"/>
      <c r="G42" s="641"/>
      <c r="H42" s="618"/>
      <c r="I42" s="641"/>
      <c r="J42" s="618"/>
      <c r="K42" s="147"/>
      <c r="L42" s="603"/>
      <c r="M42" s="604"/>
      <c r="N42" s="287"/>
    </row>
    <row r="43" spans="2:14" ht="14.4" thickBot="1">
      <c r="B43" s="586" t="s">
        <v>254</v>
      </c>
      <c r="C43" s="587"/>
      <c r="D43" s="587"/>
      <c r="E43" s="587"/>
      <c r="F43" s="587"/>
      <c r="G43" s="587"/>
      <c r="H43" s="587"/>
      <c r="I43" s="587"/>
      <c r="J43" s="587"/>
      <c r="K43" s="587"/>
      <c r="L43" s="587"/>
      <c r="M43" s="588"/>
      <c r="N43" s="154">
        <v>50366.666666666664</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ht="28.5" customHeight="1">
      <c r="B48" s="691" t="s">
        <v>591</v>
      </c>
      <c r="C48" s="692"/>
      <c r="D48" s="692"/>
      <c r="E48" s="692"/>
      <c r="F48" s="692"/>
      <c r="G48" s="692"/>
      <c r="H48" s="692"/>
      <c r="I48" s="693"/>
      <c r="J48" s="463" t="s">
        <v>212</v>
      </c>
      <c r="K48" s="464">
        <v>1.25</v>
      </c>
      <c r="L48" s="619">
        <v>1500</v>
      </c>
      <c r="M48" s="620"/>
      <c r="N48" s="287">
        <v>1875</v>
      </c>
    </row>
    <row r="49" spans="2:14" ht="14.4" thickBot="1">
      <c r="B49" s="605"/>
      <c r="C49" s="606"/>
      <c r="D49" s="606"/>
      <c r="E49" s="606"/>
      <c r="F49" s="606"/>
      <c r="G49" s="606"/>
      <c r="H49" s="606"/>
      <c r="I49" s="621"/>
      <c r="J49" s="158"/>
      <c r="K49" s="159"/>
      <c r="L49" s="607"/>
      <c r="M49" s="608"/>
      <c r="N49" s="160"/>
    </row>
    <row r="50" spans="2:14" ht="14.4" thickBot="1">
      <c r="B50" s="586" t="s">
        <v>254</v>
      </c>
      <c r="C50" s="587"/>
      <c r="D50" s="587"/>
      <c r="E50" s="587"/>
      <c r="F50" s="587"/>
      <c r="G50" s="587"/>
      <c r="H50" s="587"/>
      <c r="I50" s="587"/>
      <c r="J50" s="587"/>
      <c r="K50" s="587"/>
      <c r="L50" s="587"/>
      <c r="M50" s="588"/>
      <c r="N50" s="161">
        <v>1875</v>
      </c>
    </row>
    <row r="51" spans="2:14">
      <c r="B51" s="609" t="s">
        <v>255</v>
      </c>
      <c r="C51" s="610"/>
      <c r="D51" s="610"/>
      <c r="E51" s="610"/>
      <c r="F51" s="610"/>
      <c r="G51" s="610"/>
      <c r="H51" s="610"/>
      <c r="I51" s="610"/>
      <c r="J51" s="610"/>
      <c r="K51" s="610"/>
      <c r="L51" s="610"/>
      <c r="M51" s="610"/>
      <c r="N51" s="611"/>
    </row>
    <row r="52" spans="2:14">
      <c r="B52" s="612"/>
      <c r="C52" s="613"/>
      <c r="D52" s="613"/>
      <c r="E52" s="613"/>
      <c r="F52" s="613"/>
      <c r="G52" s="613"/>
      <c r="H52" s="613"/>
      <c r="I52" s="613"/>
      <c r="J52" s="613"/>
      <c r="K52" s="613"/>
      <c r="L52" s="613"/>
      <c r="M52" s="613"/>
      <c r="N52" s="614"/>
    </row>
    <row r="53" spans="2:14" ht="14.4" thickBot="1">
      <c r="B53" s="615"/>
      <c r="C53" s="616"/>
      <c r="D53" s="616"/>
      <c r="E53" s="616"/>
      <c r="F53" s="616"/>
      <c r="G53" s="616"/>
      <c r="H53" s="616"/>
      <c r="I53" s="616"/>
      <c r="J53" s="616"/>
      <c r="K53" s="616"/>
      <c r="L53" s="616"/>
      <c r="M53" s="616"/>
      <c r="N53" s="617"/>
    </row>
    <row r="54" spans="2:14">
      <c r="B54" s="597" t="s">
        <v>256</v>
      </c>
      <c r="C54" s="598"/>
      <c r="D54" s="598"/>
      <c r="E54" s="598"/>
      <c r="F54" s="598"/>
      <c r="G54" s="598"/>
      <c r="H54" s="598"/>
      <c r="I54" s="145" t="s">
        <v>257</v>
      </c>
      <c r="J54" s="162" t="s">
        <v>258</v>
      </c>
      <c r="K54" s="163" t="s">
        <v>259</v>
      </c>
      <c r="L54" s="622" t="s">
        <v>199</v>
      </c>
      <c r="M54" s="623"/>
      <c r="N54" s="146" t="s">
        <v>249</v>
      </c>
    </row>
    <row r="55" spans="2:14">
      <c r="B55" s="595" t="s">
        <v>346</v>
      </c>
      <c r="C55" s="596"/>
      <c r="D55" s="596"/>
      <c r="E55" s="596"/>
      <c r="F55" s="596"/>
      <c r="G55" s="596"/>
      <c r="H55" s="596"/>
      <c r="I55" s="217">
        <v>1.25</v>
      </c>
      <c r="J55" s="196">
        <v>10</v>
      </c>
      <c r="K55" s="217">
        <v>12.5</v>
      </c>
      <c r="L55" s="624">
        <v>904</v>
      </c>
      <c r="M55" s="625"/>
      <c r="N55" s="228">
        <v>11300</v>
      </c>
    </row>
    <row r="56" spans="2:14" ht="14.4" thickBot="1">
      <c r="B56" s="605"/>
      <c r="C56" s="606"/>
      <c r="D56" s="606"/>
      <c r="E56" s="606"/>
      <c r="F56" s="606"/>
      <c r="G56" s="606"/>
      <c r="H56" s="606"/>
      <c r="I56" s="166"/>
      <c r="J56" s="167"/>
      <c r="K56" s="166"/>
      <c r="L56" s="607"/>
      <c r="M56" s="608"/>
      <c r="N56" s="178"/>
    </row>
    <row r="57" spans="2:14" ht="14.4" thickBot="1">
      <c r="B57" s="586" t="s">
        <v>254</v>
      </c>
      <c r="C57" s="587"/>
      <c r="D57" s="587"/>
      <c r="E57" s="587"/>
      <c r="F57" s="587"/>
      <c r="G57" s="587"/>
      <c r="H57" s="587"/>
      <c r="I57" s="587"/>
      <c r="J57" s="587"/>
      <c r="K57" s="587"/>
      <c r="L57" s="587"/>
      <c r="M57" s="588"/>
      <c r="N57" s="179">
        <v>11300</v>
      </c>
    </row>
    <row r="58" spans="2:14">
      <c r="B58" s="609" t="s">
        <v>261</v>
      </c>
      <c r="C58" s="610"/>
      <c r="D58" s="610"/>
      <c r="E58" s="610"/>
      <c r="F58" s="610"/>
      <c r="G58" s="610"/>
      <c r="H58" s="610"/>
      <c r="I58" s="610"/>
      <c r="J58" s="610"/>
      <c r="K58" s="610"/>
      <c r="L58" s="610"/>
      <c r="M58" s="610"/>
      <c r="N58" s="611"/>
    </row>
    <row r="59" spans="2:14">
      <c r="B59" s="612"/>
      <c r="C59" s="613"/>
      <c r="D59" s="613"/>
      <c r="E59" s="613"/>
      <c r="F59" s="613"/>
      <c r="G59" s="613"/>
      <c r="H59" s="613"/>
      <c r="I59" s="613"/>
      <c r="J59" s="613"/>
      <c r="K59" s="613"/>
      <c r="L59" s="613"/>
      <c r="M59" s="613"/>
      <c r="N59" s="614"/>
    </row>
    <row r="60" spans="2:14" ht="14.4" thickBot="1">
      <c r="B60" s="615"/>
      <c r="C60" s="616"/>
      <c r="D60" s="616"/>
      <c r="E60" s="616"/>
      <c r="F60" s="616"/>
      <c r="G60" s="616"/>
      <c r="H60" s="616"/>
      <c r="I60" s="616"/>
      <c r="J60" s="616"/>
      <c r="K60" s="616"/>
      <c r="L60" s="616"/>
      <c r="M60" s="616"/>
      <c r="N60" s="617"/>
    </row>
    <row r="61" spans="2:14">
      <c r="B61" s="597" t="s">
        <v>262</v>
      </c>
      <c r="C61" s="598"/>
      <c r="D61" s="598"/>
      <c r="E61" s="598"/>
      <c r="F61" s="598"/>
      <c r="G61" s="598"/>
      <c r="H61" s="598"/>
      <c r="I61" s="145" t="s">
        <v>263</v>
      </c>
      <c r="J61" s="162" t="s">
        <v>231</v>
      </c>
      <c r="K61" s="163" t="s">
        <v>264</v>
      </c>
      <c r="L61" s="622" t="s">
        <v>248</v>
      </c>
      <c r="M61" s="623"/>
      <c r="N61" s="146" t="s">
        <v>249</v>
      </c>
    </row>
    <row r="62" spans="2:14">
      <c r="B62" s="694" t="s">
        <v>321</v>
      </c>
      <c r="C62" s="695"/>
      <c r="D62" s="695"/>
      <c r="E62" s="695"/>
      <c r="F62" s="695"/>
      <c r="G62" s="695"/>
      <c r="H62" s="715"/>
      <c r="I62" s="174">
        <v>64000</v>
      </c>
      <c r="J62" s="175">
        <v>1.85</v>
      </c>
      <c r="K62" s="176">
        <v>118400</v>
      </c>
      <c r="L62" s="601">
        <v>120</v>
      </c>
      <c r="M62" s="602"/>
      <c r="N62" s="177">
        <v>986.66666666666663</v>
      </c>
    </row>
    <row r="63" spans="2:14">
      <c r="B63" s="694"/>
      <c r="C63" s="695"/>
      <c r="D63" s="695"/>
      <c r="E63" s="695"/>
      <c r="F63" s="695"/>
      <c r="G63" s="695"/>
      <c r="H63" s="715"/>
      <c r="I63" s="174"/>
      <c r="J63" s="175"/>
      <c r="K63" s="176"/>
      <c r="L63" s="601"/>
      <c r="M63" s="602"/>
      <c r="N63" s="177"/>
    </row>
    <row r="64" spans="2:14">
      <c r="B64" s="694"/>
      <c r="C64" s="695"/>
      <c r="D64" s="695"/>
      <c r="E64" s="695"/>
      <c r="F64" s="695"/>
      <c r="G64" s="695"/>
      <c r="H64" s="715"/>
      <c r="I64" s="174"/>
      <c r="J64" s="175"/>
      <c r="K64" s="176"/>
      <c r="L64" s="601"/>
      <c r="M64" s="602"/>
      <c r="N64" s="177"/>
    </row>
    <row r="65" spans="2:15" ht="14.4" thickBot="1">
      <c r="B65" s="694"/>
      <c r="C65" s="695"/>
      <c r="D65" s="695"/>
      <c r="E65" s="695"/>
      <c r="F65" s="695"/>
      <c r="G65" s="695"/>
      <c r="H65" s="715"/>
      <c r="I65" s="174"/>
      <c r="J65" s="175"/>
      <c r="K65" s="176"/>
      <c r="L65" s="601"/>
      <c r="M65" s="602"/>
      <c r="N65" s="177"/>
    </row>
    <row r="66" spans="2:15" ht="14.4" thickBot="1">
      <c r="B66" s="586" t="s">
        <v>254</v>
      </c>
      <c r="C66" s="587"/>
      <c r="D66" s="587"/>
      <c r="E66" s="587"/>
      <c r="F66" s="587"/>
      <c r="G66" s="587"/>
      <c r="H66" s="587"/>
      <c r="I66" s="587"/>
      <c r="J66" s="587"/>
      <c r="K66" s="587"/>
      <c r="L66" s="587"/>
      <c r="M66" s="588"/>
      <c r="N66" s="179">
        <v>986.66666666666663</v>
      </c>
    </row>
    <row r="67" spans="2:15" ht="14.4" thickBot="1">
      <c r="B67" s="141"/>
      <c r="C67" s="91"/>
      <c r="D67" s="91"/>
      <c r="E67" s="91"/>
      <c r="F67" s="91"/>
      <c r="G67" s="91"/>
      <c r="H67" s="91"/>
      <c r="I67" s="91"/>
      <c r="J67" s="91"/>
      <c r="K67" s="91"/>
      <c r="L67" s="91"/>
      <c r="M67" s="91"/>
      <c r="N67" s="130"/>
    </row>
    <row r="68" spans="2:15" ht="14.4" thickBot="1">
      <c r="B68" s="589" t="s">
        <v>265</v>
      </c>
      <c r="C68" s="590"/>
      <c r="D68" s="590"/>
      <c r="E68" s="590"/>
      <c r="F68" s="590"/>
      <c r="G68" s="590"/>
      <c r="H68" s="590"/>
      <c r="I68" s="590"/>
      <c r="J68" s="590"/>
      <c r="K68" s="590"/>
      <c r="L68" s="590"/>
      <c r="M68" s="591"/>
      <c r="N68" s="180">
        <v>64528.333333333328</v>
      </c>
    </row>
    <row r="69" spans="2:15">
      <c r="B69" s="609" t="s">
        <v>266</v>
      </c>
      <c r="C69" s="610"/>
      <c r="D69" s="610"/>
      <c r="E69" s="610"/>
      <c r="F69" s="610"/>
      <c r="G69" s="610"/>
      <c r="H69" s="610"/>
      <c r="I69" s="610"/>
      <c r="J69" s="610"/>
      <c r="K69" s="610"/>
      <c r="L69" s="610"/>
      <c r="M69" s="610"/>
      <c r="N69" s="611"/>
    </row>
    <row r="70" spans="2:15">
      <c r="B70" s="612"/>
      <c r="C70" s="613"/>
      <c r="D70" s="613"/>
      <c r="E70" s="613"/>
      <c r="F70" s="613"/>
      <c r="G70" s="613"/>
      <c r="H70" s="613"/>
      <c r="I70" s="613"/>
      <c r="J70" s="613"/>
      <c r="K70" s="613"/>
      <c r="L70" s="613"/>
      <c r="M70" s="613"/>
      <c r="N70" s="614"/>
    </row>
    <row r="71" spans="2:15" ht="14.4" thickBot="1">
      <c r="B71" s="615"/>
      <c r="C71" s="616"/>
      <c r="D71" s="616"/>
      <c r="E71" s="616"/>
      <c r="F71" s="616"/>
      <c r="G71" s="616"/>
      <c r="H71" s="616"/>
      <c r="I71" s="616"/>
      <c r="J71" s="616"/>
      <c r="K71" s="616"/>
      <c r="L71" s="616"/>
      <c r="M71" s="616"/>
      <c r="N71" s="617"/>
    </row>
    <row r="72" spans="2:15">
      <c r="B72" s="597" t="s">
        <v>267</v>
      </c>
      <c r="C72" s="598"/>
      <c r="D72" s="598"/>
      <c r="E72" s="598"/>
      <c r="F72" s="598"/>
      <c r="G72" s="598"/>
      <c r="H72" s="598"/>
      <c r="I72" s="162"/>
      <c r="J72" s="181"/>
      <c r="K72" s="170" t="s">
        <v>268</v>
      </c>
      <c r="L72" s="599" t="s">
        <v>269</v>
      </c>
      <c r="M72" s="600"/>
      <c r="N72" s="171"/>
    </row>
    <row r="73" spans="2:15">
      <c r="B73" s="595" t="s">
        <v>193</v>
      </c>
      <c r="C73" s="596"/>
      <c r="D73" s="596"/>
      <c r="E73" s="596"/>
      <c r="F73" s="596"/>
      <c r="G73" s="596"/>
      <c r="H73" s="596"/>
      <c r="I73" s="182"/>
      <c r="J73" s="183"/>
      <c r="K73" s="184">
        <v>0.2</v>
      </c>
      <c r="L73" s="582">
        <v>12905.666666666666</v>
      </c>
      <c r="M73" s="583"/>
      <c r="N73" s="185"/>
    </row>
    <row r="74" spans="2:15">
      <c r="B74" s="149" t="s">
        <v>270</v>
      </c>
      <c r="C74" s="150"/>
      <c r="D74" s="150"/>
      <c r="E74" s="150"/>
      <c r="F74" s="150"/>
      <c r="G74" s="150"/>
      <c r="H74" s="150"/>
      <c r="I74" s="182"/>
      <c r="J74" s="183"/>
      <c r="K74" s="184">
        <v>0.05</v>
      </c>
      <c r="L74" s="582">
        <v>3226.4166666666665</v>
      </c>
      <c r="M74" s="583"/>
      <c r="N74" s="185"/>
    </row>
    <row r="75" spans="2:15" ht="14.4" thickBot="1">
      <c r="B75" s="186" t="s">
        <v>230</v>
      </c>
      <c r="C75" s="187"/>
      <c r="D75" s="187"/>
      <c r="E75" s="187"/>
      <c r="F75" s="187"/>
      <c r="G75" s="187"/>
      <c r="H75" s="187"/>
      <c r="I75" s="188"/>
      <c r="J75" s="189"/>
      <c r="K75" s="184">
        <v>0.05</v>
      </c>
      <c r="L75" s="584">
        <v>3226.4166666666665</v>
      </c>
      <c r="M75" s="585"/>
      <c r="N75" s="185"/>
    </row>
    <row r="76" spans="2:15" ht="14.4" thickBot="1">
      <c r="B76" s="586" t="s">
        <v>254</v>
      </c>
      <c r="C76" s="587"/>
      <c r="D76" s="587"/>
      <c r="E76" s="587"/>
      <c r="F76" s="587"/>
      <c r="G76" s="587"/>
      <c r="H76" s="587"/>
      <c r="I76" s="587"/>
      <c r="J76" s="587"/>
      <c r="K76" s="587"/>
      <c r="L76" s="587"/>
      <c r="M76" s="588"/>
      <c r="N76" s="190">
        <v>19358.5</v>
      </c>
    </row>
    <row r="77" spans="2:15" ht="14.4" thickBot="1">
      <c r="B77" s="141"/>
      <c r="C77" s="91"/>
      <c r="D77" s="91"/>
      <c r="E77" s="91"/>
      <c r="F77" s="91"/>
      <c r="G77" s="91"/>
      <c r="H77" s="91"/>
      <c r="I77" s="91"/>
      <c r="J77" s="91"/>
      <c r="K77" s="91"/>
      <c r="L77" s="91"/>
      <c r="M77" s="91"/>
      <c r="N77" s="130"/>
    </row>
    <row r="78" spans="2:15" ht="14.4" thickBot="1">
      <c r="B78" s="589" t="s">
        <v>271</v>
      </c>
      <c r="C78" s="590"/>
      <c r="D78" s="590"/>
      <c r="E78" s="590"/>
      <c r="F78" s="590"/>
      <c r="G78" s="590"/>
      <c r="H78" s="590"/>
      <c r="I78" s="590"/>
      <c r="J78" s="590"/>
      <c r="K78" s="590"/>
      <c r="L78" s="590"/>
      <c r="M78" s="591"/>
      <c r="N78" s="191">
        <v>83887</v>
      </c>
      <c r="O78" s="240"/>
    </row>
    <row r="79" spans="2:15">
      <c r="B79" s="122"/>
      <c r="C79" s="123"/>
      <c r="D79" s="123"/>
      <c r="E79" s="123"/>
      <c r="F79" s="123"/>
      <c r="G79" s="123"/>
      <c r="H79" s="123"/>
      <c r="I79" s="123"/>
      <c r="J79" s="123"/>
      <c r="K79" s="123"/>
      <c r="L79" s="123"/>
      <c r="M79" s="123"/>
      <c r="N79" s="124"/>
    </row>
    <row r="80" spans="2:15">
      <c r="B80" s="141"/>
      <c r="C80" s="91"/>
      <c r="D80" s="91"/>
      <c r="E80" s="91"/>
      <c r="F80" s="91"/>
      <c r="G80" s="91"/>
      <c r="H80" s="91"/>
      <c r="I80" s="91"/>
      <c r="J80" s="91"/>
      <c r="K80" s="91"/>
      <c r="L80" s="91"/>
      <c r="M80" s="91"/>
      <c r="N80" s="130"/>
    </row>
    <row r="81" spans="2:14">
      <c r="B81" s="141"/>
      <c r="C81" s="91"/>
      <c r="D81" s="91"/>
      <c r="E81" s="91"/>
      <c r="F81" s="91"/>
      <c r="G81" s="91"/>
      <c r="H81" s="91"/>
      <c r="I81" s="91"/>
      <c r="J81" s="91"/>
      <c r="K81" s="91"/>
      <c r="L81" s="91"/>
      <c r="M81" s="91"/>
      <c r="N81" s="130"/>
    </row>
    <row r="82" spans="2:14">
      <c r="B82" s="141"/>
      <c r="C82" s="91"/>
      <c r="D82" s="91"/>
      <c r="E82" s="91"/>
      <c r="F82" s="91"/>
      <c r="G82" s="128" t="s">
        <v>272</v>
      </c>
      <c r="H82" s="128"/>
      <c r="I82" s="128"/>
      <c r="J82" s="128"/>
      <c r="K82" s="91"/>
      <c r="L82" s="91"/>
      <c r="M82" s="91"/>
      <c r="N82" s="130"/>
    </row>
    <row r="83" spans="2:14">
      <c r="B83" s="192"/>
      <c r="C83" s="193"/>
      <c r="D83" s="193"/>
      <c r="E83" s="193"/>
      <c r="F83" s="193"/>
      <c r="G83" s="128" t="s">
        <v>273</v>
      </c>
      <c r="H83" s="193"/>
      <c r="I83" s="193"/>
      <c r="J83" s="193"/>
      <c r="K83" s="193"/>
      <c r="L83" s="193"/>
      <c r="M83" s="193"/>
      <c r="N83" s="194"/>
    </row>
    <row r="84" spans="2:14">
      <c r="B84" s="192"/>
      <c r="C84" s="193"/>
      <c r="D84" s="193"/>
      <c r="E84" s="193"/>
      <c r="F84" s="193"/>
      <c r="G84" s="128" t="s">
        <v>274</v>
      </c>
      <c r="J84" s="193"/>
      <c r="K84" s="193"/>
      <c r="L84" s="193"/>
      <c r="M84" s="193"/>
      <c r="N84" s="194"/>
    </row>
    <row r="85" spans="2:14">
      <c r="B85" s="107"/>
      <c r="C85" s="137"/>
      <c r="D85" s="137"/>
      <c r="E85" s="137"/>
      <c r="F85" s="137"/>
      <c r="G85" s="128" t="s">
        <v>275</v>
      </c>
      <c r="H85" s="137"/>
      <c r="I85" s="137"/>
      <c r="J85" s="137"/>
      <c r="K85" s="137"/>
      <c r="L85" s="137"/>
      <c r="M85" s="137"/>
      <c r="N85" s="136"/>
    </row>
    <row r="86" spans="2:14">
      <c r="B86" s="141"/>
      <c r="C86" s="91"/>
      <c r="D86" s="91"/>
      <c r="E86" s="91"/>
      <c r="F86" s="91"/>
      <c r="G86" s="91" t="s">
        <v>276</v>
      </c>
      <c r="H86" s="91"/>
      <c r="I86" s="91"/>
      <c r="J86" s="91"/>
      <c r="K86" s="91"/>
      <c r="L86" s="91"/>
      <c r="M86" s="91"/>
      <c r="N86" s="130"/>
    </row>
    <row r="87" spans="2:14">
      <c r="B87" s="195" t="s">
        <v>277</v>
      </c>
      <c r="C87" s="196"/>
      <c r="D87" s="196"/>
      <c r="E87" s="196"/>
      <c r="F87" s="196"/>
      <c r="G87" s="196"/>
      <c r="H87" s="196"/>
      <c r="I87" s="196"/>
      <c r="J87" s="196"/>
      <c r="K87" s="196"/>
      <c r="L87" s="196"/>
      <c r="M87" s="196"/>
      <c r="N87" s="197"/>
    </row>
    <row r="88" spans="2:14">
      <c r="B88" s="592"/>
      <c r="C88" s="593"/>
      <c r="D88" s="593"/>
      <c r="E88" s="593"/>
      <c r="F88" s="593"/>
      <c r="G88" s="593"/>
      <c r="H88" s="593"/>
      <c r="I88" s="593"/>
      <c r="J88" s="593"/>
      <c r="K88" s="593"/>
      <c r="L88" s="593"/>
      <c r="M88" s="593"/>
      <c r="N88" s="594"/>
    </row>
    <row r="89" spans="2:14">
      <c r="B89" s="592"/>
      <c r="C89" s="593"/>
      <c r="D89" s="593"/>
      <c r="E89" s="593"/>
      <c r="F89" s="593"/>
      <c r="G89" s="593"/>
      <c r="H89" s="593"/>
      <c r="I89" s="593"/>
      <c r="J89" s="593"/>
      <c r="K89" s="593"/>
      <c r="L89" s="593"/>
      <c r="M89" s="593"/>
      <c r="N89" s="594"/>
    </row>
    <row r="90" spans="2:14">
      <c r="B90" s="107"/>
      <c r="C90" s="137"/>
      <c r="D90" s="137"/>
      <c r="E90" s="137"/>
      <c r="F90" s="137"/>
      <c r="G90" s="137"/>
      <c r="H90" s="137"/>
      <c r="I90" s="137"/>
      <c r="J90" s="137"/>
      <c r="K90" s="137"/>
      <c r="L90" s="137"/>
      <c r="M90" s="137"/>
      <c r="N90" s="136"/>
    </row>
    <row r="91" spans="2:14">
      <c r="B91" s="198" t="s">
        <v>278</v>
      </c>
      <c r="C91" s="137"/>
      <c r="D91" s="137"/>
      <c r="E91" s="137"/>
      <c r="F91" s="137"/>
      <c r="G91" s="137"/>
      <c r="H91" s="137"/>
      <c r="I91" s="137"/>
      <c r="J91" s="137"/>
      <c r="K91" s="137"/>
      <c r="L91" s="137"/>
      <c r="M91" s="137"/>
      <c r="N91" s="136"/>
    </row>
    <row r="92" spans="2:14" ht="12.75" customHeight="1">
      <c r="B92" s="573" t="s">
        <v>279</v>
      </c>
      <c r="C92" s="574"/>
      <c r="D92" s="574"/>
      <c r="E92" s="574"/>
      <c r="F92" s="574"/>
      <c r="G92" s="574"/>
      <c r="H92" s="574"/>
      <c r="I92" s="574"/>
      <c r="J92" s="574"/>
      <c r="K92" s="574"/>
      <c r="L92" s="574"/>
      <c r="M92" s="574"/>
      <c r="N92" s="575"/>
    </row>
    <row r="93" spans="2:14">
      <c r="B93" s="573"/>
      <c r="C93" s="574"/>
      <c r="D93" s="574"/>
      <c r="E93" s="574"/>
      <c r="F93" s="574"/>
      <c r="G93" s="574"/>
      <c r="H93" s="574"/>
      <c r="I93" s="574"/>
      <c r="J93" s="574"/>
      <c r="K93" s="574"/>
      <c r="L93" s="574"/>
      <c r="M93" s="574"/>
      <c r="N93" s="575"/>
    </row>
    <row r="94" spans="2:14">
      <c r="B94" s="573" t="s">
        <v>280</v>
      </c>
      <c r="C94" s="574"/>
      <c r="D94" s="574"/>
      <c r="E94" s="574"/>
      <c r="F94" s="574"/>
      <c r="G94" s="574"/>
      <c r="H94" s="574"/>
      <c r="I94" s="574"/>
      <c r="J94" s="574"/>
      <c r="K94" s="574"/>
      <c r="L94" s="574"/>
      <c r="M94" s="574"/>
      <c r="N94" s="575"/>
    </row>
    <row r="95" spans="2:14">
      <c r="B95" s="573"/>
      <c r="C95" s="574"/>
      <c r="D95" s="574"/>
      <c r="E95" s="574"/>
      <c r="F95" s="574"/>
      <c r="G95" s="574"/>
      <c r="H95" s="574"/>
      <c r="I95" s="574"/>
      <c r="J95" s="574"/>
      <c r="K95" s="574"/>
      <c r="L95" s="574"/>
      <c r="M95" s="574"/>
      <c r="N95" s="575"/>
    </row>
    <row r="96" spans="2:14">
      <c r="B96" s="107"/>
      <c r="C96" s="137"/>
      <c r="D96" s="137"/>
      <c r="E96" s="137"/>
      <c r="F96" s="137"/>
      <c r="G96" s="137"/>
      <c r="H96" s="137"/>
      <c r="I96" s="137"/>
      <c r="J96" s="137"/>
      <c r="K96" s="137"/>
      <c r="L96" s="137"/>
      <c r="M96" s="137"/>
      <c r="N96" s="136"/>
    </row>
    <row r="97" spans="2:14">
      <c r="B97" s="141"/>
      <c r="C97" s="91"/>
      <c r="D97" s="91"/>
      <c r="E97" s="91"/>
      <c r="F97" s="91"/>
      <c r="G97" s="128" t="s">
        <v>272</v>
      </c>
      <c r="H97" s="91"/>
      <c r="I97" s="91"/>
      <c r="J97" s="91"/>
      <c r="K97" s="91"/>
      <c r="L97" s="91"/>
      <c r="M97" s="91"/>
      <c r="N97" s="130"/>
    </row>
    <row r="98" spans="2:14">
      <c r="B98" s="141"/>
      <c r="C98" s="91"/>
      <c r="D98" s="91"/>
      <c r="E98" s="91"/>
      <c r="F98" s="91"/>
      <c r="G98" s="91" t="s">
        <v>273</v>
      </c>
      <c r="H98" s="158"/>
      <c r="I98" s="158"/>
      <c r="J98" s="158"/>
      <c r="K98" s="91"/>
      <c r="L98" s="91"/>
      <c r="M98" s="91"/>
      <c r="N98" s="130"/>
    </row>
    <row r="99" spans="2:14">
      <c r="B99" s="141"/>
      <c r="C99" s="91"/>
      <c r="D99" s="91"/>
      <c r="E99" s="91"/>
      <c r="F99" s="91"/>
      <c r="G99" s="91" t="s">
        <v>281</v>
      </c>
      <c r="H99" s="92"/>
      <c r="I99" s="92"/>
      <c r="J99" s="92"/>
      <c r="M99" s="91"/>
      <c r="N99" s="130"/>
    </row>
    <row r="100" spans="2:14">
      <c r="B100" s="199"/>
      <c r="C100" s="137"/>
      <c r="D100" s="137"/>
      <c r="E100" s="137"/>
      <c r="F100" s="137"/>
      <c r="G100" s="91" t="s">
        <v>275</v>
      </c>
      <c r="K100" s="137"/>
      <c r="L100" s="137"/>
      <c r="M100" s="137"/>
      <c r="N100" s="136"/>
    </row>
    <row r="101" spans="2:14" ht="17.25" customHeight="1">
      <c r="B101" s="200" t="s">
        <v>282</v>
      </c>
      <c r="C101" s="201"/>
      <c r="D101" s="201"/>
      <c r="E101" s="91"/>
      <c r="F101" s="91"/>
      <c r="G101" s="91"/>
      <c r="H101" s="91"/>
      <c r="I101" s="91"/>
      <c r="J101" s="576"/>
      <c r="K101" s="576"/>
      <c r="L101" s="576"/>
      <c r="M101" s="576"/>
      <c r="N101" s="577"/>
    </row>
    <row r="102" spans="2:14" ht="18.75" customHeight="1" thickBot="1">
      <c r="B102" s="580" t="s">
        <v>283</v>
      </c>
      <c r="C102" s="581"/>
      <c r="D102" s="581"/>
      <c r="E102" s="167"/>
      <c r="F102" s="167"/>
      <c r="G102" s="167"/>
      <c r="H102" s="167"/>
      <c r="I102" s="167"/>
      <c r="J102" s="578"/>
      <c r="K102" s="578"/>
      <c r="L102" s="578"/>
      <c r="M102" s="578"/>
      <c r="N102" s="579"/>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J101:N102"/>
    <mergeCell ref="B102:D102"/>
    <mergeCell ref="L75:M75"/>
    <mergeCell ref="B76:M76"/>
    <mergeCell ref="B78:M78"/>
    <mergeCell ref="B88:N88"/>
    <mergeCell ref="B89:N89"/>
    <mergeCell ref="B92:N93"/>
    <mergeCell ref="B94:N95"/>
    <mergeCell ref="L74:M74"/>
    <mergeCell ref="B64:H64"/>
    <mergeCell ref="L64:M64"/>
    <mergeCell ref="B65:H65"/>
    <mergeCell ref="L65:M65"/>
    <mergeCell ref="B66:M66"/>
    <mergeCell ref="B68:M68"/>
    <mergeCell ref="B69:N71"/>
    <mergeCell ref="B72:H72"/>
    <mergeCell ref="L72:M72"/>
    <mergeCell ref="B73:H73"/>
    <mergeCell ref="L73:M73"/>
  </mergeCells>
  <pageMargins left="0.75" right="0.75" top="1" bottom="1" header="0" footer="0"/>
  <headerFooter alignWithMargins="0"/>
  <drawing r:id="rId1"/>
  <legacyDrawing r:id="rId2"/>
  <oleObjects>
    <mc:AlternateContent xmlns:mc="http://schemas.openxmlformats.org/markup-compatibility/2006">
      <mc:Choice Requires="x14">
        <oleObject progId="PBrush" shapeId="491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9153" r:id="rId3"/>
      </mc:Fallback>
    </mc:AlternateContent>
  </oleObjects>
  <mc:AlternateContent xmlns:mc="http://schemas.openxmlformats.org/markup-compatibility/2006">
    <mc:Choice Requires="x14">
      <controls>
        <mc:AlternateContent xmlns:mc="http://schemas.openxmlformats.org/markup-compatibility/2006">
          <mc:Choice Requires="x14">
            <control shapeId="49154"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9155"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103"/>
  <sheetViews>
    <sheetView showGridLines="0" topLeftCell="A22" zoomScale="70" zoomScaleNormal="70" workbookViewId="0">
      <selection activeCell="A25" sqref="A1:XFD1048576"/>
    </sheetView>
  </sheetViews>
  <sheetFormatPr baseColWidth="10" defaultColWidth="11.44140625" defaultRowHeight="13.8"/>
  <cols>
    <col min="1" max="1" width="3.109375" style="90" customWidth="1"/>
    <col min="2" max="2" width="11.5546875" style="90" bestFit="1" customWidth="1"/>
    <col min="3" max="8" width="11.44140625" style="90"/>
    <col min="9" max="10" width="11.5546875" style="90" bestFit="1" customWidth="1"/>
    <col min="11" max="11" width="16.44140625" style="90" customWidth="1"/>
    <col min="12" max="12" width="11.5546875" style="90" bestFit="1" customWidth="1"/>
    <col min="13" max="13" width="11.44140625" style="90"/>
    <col min="14" max="14" width="11.88671875" style="90" bestFit="1"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33" customHeight="1" thickBot="1">
      <c r="B34" s="208" t="s">
        <v>78</v>
      </c>
      <c r="C34" s="719" t="s">
        <v>80</v>
      </c>
      <c r="D34" s="720"/>
      <c r="E34" s="720"/>
      <c r="F34" s="720"/>
      <c r="G34" s="720"/>
      <c r="H34" s="720"/>
      <c r="I34" s="720"/>
      <c r="J34" s="720"/>
      <c r="K34" s="721"/>
      <c r="L34" s="703" t="s">
        <v>46</v>
      </c>
      <c r="M34" s="705"/>
      <c r="N34" s="216">
        <v>321</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278"/>
    </row>
    <row r="39" spans="2:14">
      <c r="B39" s="595" t="s">
        <v>299</v>
      </c>
      <c r="C39" s="596"/>
      <c r="D39" s="596"/>
      <c r="E39" s="596"/>
      <c r="F39" s="618"/>
      <c r="G39" s="641"/>
      <c r="H39" s="618"/>
      <c r="I39" s="641"/>
      <c r="J39" s="618"/>
      <c r="K39" s="147">
        <v>102000</v>
      </c>
      <c r="L39" s="603">
        <v>10</v>
      </c>
      <c r="M39" s="604"/>
      <c r="N39" s="280">
        <v>10200</v>
      </c>
    </row>
    <row r="40" spans="2:14">
      <c r="B40" s="595" t="s">
        <v>348</v>
      </c>
      <c r="C40" s="596"/>
      <c r="D40" s="596"/>
      <c r="E40" s="596"/>
      <c r="F40" s="618"/>
      <c r="G40" s="641"/>
      <c r="H40" s="618"/>
      <c r="I40" s="641"/>
      <c r="J40" s="618"/>
      <c r="K40" s="147">
        <v>45000</v>
      </c>
      <c r="L40" s="603">
        <v>10</v>
      </c>
      <c r="M40" s="604"/>
      <c r="N40" s="280">
        <v>4500</v>
      </c>
    </row>
    <row r="41" spans="2:14">
      <c r="B41" s="694" t="s">
        <v>296</v>
      </c>
      <c r="C41" s="695"/>
      <c r="D41" s="695"/>
      <c r="E41" s="205"/>
      <c r="F41" s="206"/>
      <c r="G41" s="152"/>
      <c r="H41" s="151"/>
      <c r="I41" s="152"/>
      <c r="J41" s="151"/>
      <c r="K41" s="279">
        <v>180000</v>
      </c>
      <c r="L41" s="603">
        <v>10</v>
      </c>
      <c r="M41" s="604"/>
      <c r="N41" s="280">
        <v>18000</v>
      </c>
    </row>
    <row r="42" spans="2:14">
      <c r="B42" s="595" t="s">
        <v>320</v>
      </c>
      <c r="C42" s="596"/>
      <c r="D42" s="596"/>
      <c r="E42" s="596"/>
      <c r="F42" s="618"/>
      <c r="G42" s="641"/>
      <c r="H42" s="618"/>
      <c r="I42" s="641"/>
      <c r="J42" s="618"/>
      <c r="K42" s="279">
        <v>110000</v>
      </c>
      <c r="L42" s="603">
        <v>10</v>
      </c>
      <c r="M42" s="604"/>
      <c r="N42" s="280">
        <v>11000</v>
      </c>
    </row>
    <row r="43" spans="2:14" ht="14.4" thickBot="1">
      <c r="B43" s="595" t="s">
        <v>303</v>
      </c>
      <c r="C43" s="596"/>
      <c r="D43" s="596"/>
      <c r="E43" s="596"/>
      <c r="F43" s="618"/>
      <c r="G43" s="641"/>
      <c r="H43" s="618"/>
      <c r="I43" s="641"/>
      <c r="J43" s="618"/>
      <c r="K43" s="279"/>
      <c r="L43" s="603"/>
      <c r="M43" s="604"/>
      <c r="N43" s="280">
        <v>148</v>
      </c>
    </row>
    <row r="44" spans="2:14" ht="14.4" thickBot="1">
      <c r="B44" s="586" t="s">
        <v>254</v>
      </c>
      <c r="C44" s="587"/>
      <c r="D44" s="587"/>
      <c r="E44" s="587"/>
      <c r="F44" s="587"/>
      <c r="G44" s="587"/>
      <c r="H44" s="587"/>
      <c r="I44" s="587"/>
      <c r="J44" s="587"/>
      <c r="K44" s="587"/>
      <c r="L44" s="587"/>
      <c r="M44" s="588"/>
      <c r="N44" s="154">
        <v>43848</v>
      </c>
    </row>
    <row r="45" spans="2:14">
      <c r="B45" s="609" t="s">
        <v>252</v>
      </c>
      <c r="C45" s="610"/>
      <c r="D45" s="610"/>
      <c r="E45" s="610"/>
      <c r="F45" s="610"/>
      <c r="G45" s="610"/>
      <c r="H45" s="610"/>
      <c r="I45" s="610"/>
      <c r="J45" s="610"/>
      <c r="K45" s="610"/>
      <c r="L45" s="610"/>
      <c r="M45" s="610"/>
      <c r="N45" s="611"/>
    </row>
    <row r="46" spans="2:14">
      <c r="B46" s="612"/>
      <c r="C46" s="613"/>
      <c r="D46" s="613"/>
      <c r="E46" s="613"/>
      <c r="F46" s="613"/>
      <c r="G46" s="613"/>
      <c r="H46" s="613"/>
      <c r="I46" s="613"/>
      <c r="J46" s="613"/>
      <c r="K46" s="613"/>
      <c r="L46" s="613"/>
      <c r="M46" s="613"/>
      <c r="N46" s="614"/>
    </row>
    <row r="47" spans="2:14" ht="14.4" thickBot="1">
      <c r="B47" s="615"/>
      <c r="C47" s="616"/>
      <c r="D47" s="616"/>
      <c r="E47" s="616"/>
      <c r="F47" s="616"/>
      <c r="G47" s="616"/>
      <c r="H47" s="616"/>
      <c r="I47" s="616"/>
      <c r="J47" s="616"/>
      <c r="K47" s="616"/>
      <c r="L47" s="616"/>
      <c r="M47" s="616"/>
      <c r="N47" s="617"/>
    </row>
    <row r="48" spans="2:14">
      <c r="B48" s="597" t="s">
        <v>243</v>
      </c>
      <c r="C48" s="598"/>
      <c r="D48" s="598"/>
      <c r="E48" s="598"/>
      <c r="F48" s="598"/>
      <c r="G48" s="598"/>
      <c r="H48" s="598"/>
      <c r="I48" s="623"/>
      <c r="J48" s="155" t="s">
        <v>198</v>
      </c>
      <c r="K48" s="145" t="s">
        <v>33</v>
      </c>
      <c r="L48" s="622" t="s">
        <v>253</v>
      </c>
      <c r="M48" s="623"/>
      <c r="N48" s="146" t="s">
        <v>249</v>
      </c>
    </row>
    <row r="49" spans="2:14">
      <c r="B49" s="691" t="s">
        <v>591</v>
      </c>
      <c r="C49" s="692"/>
      <c r="D49" s="692"/>
      <c r="E49" s="692"/>
      <c r="F49" s="692"/>
      <c r="G49" s="692"/>
      <c r="H49" s="692"/>
      <c r="I49" s="693"/>
      <c r="J49" s="463" t="s">
        <v>212</v>
      </c>
      <c r="K49" s="464">
        <v>1.3</v>
      </c>
      <c r="L49" s="619">
        <v>1500</v>
      </c>
      <c r="M49" s="620"/>
      <c r="N49" s="287">
        <v>1950</v>
      </c>
    </row>
    <row r="50" spans="2:14" ht="14.4" thickBot="1">
      <c r="B50" s="605"/>
      <c r="C50" s="606"/>
      <c r="D50" s="606"/>
      <c r="E50" s="606"/>
      <c r="F50" s="606"/>
      <c r="G50" s="606"/>
      <c r="H50" s="606"/>
      <c r="I50" s="621"/>
      <c r="J50" s="158"/>
      <c r="K50" s="159"/>
      <c r="L50" s="607"/>
      <c r="M50" s="608"/>
      <c r="N50" s="160"/>
    </row>
    <row r="51" spans="2:14" ht="14.4" thickBot="1">
      <c r="B51" s="586" t="s">
        <v>254</v>
      </c>
      <c r="C51" s="587"/>
      <c r="D51" s="587"/>
      <c r="E51" s="587"/>
      <c r="F51" s="587"/>
      <c r="G51" s="587"/>
      <c r="H51" s="587"/>
      <c r="I51" s="587"/>
      <c r="J51" s="587"/>
      <c r="K51" s="587"/>
      <c r="L51" s="587"/>
      <c r="M51" s="588"/>
      <c r="N51" s="161">
        <v>1950</v>
      </c>
    </row>
    <row r="52" spans="2:14">
      <c r="B52" s="609" t="s">
        <v>255</v>
      </c>
      <c r="C52" s="610"/>
      <c r="D52" s="610"/>
      <c r="E52" s="610"/>
      <c r="F52" s="610"/>
      <c r="G52" s="610"/>
      <c r="H52" s="610"/>
      <c r="I52" s="610"/>
      <c r="J52" s="610"/>
      <c r="K52" s="610"/>
      <c r="L52" s="610"/>
      <c r="M52" s="610"/>
      <c r="N52" s="611"/>
    </row>
    <row r="53" spans="2:14">
      <c r="B53" s="612"/>
      <c r="C53" s="613"/>
      <c r="D53" s="613"/>
      <c r="E53" s="613"/>
      <c r="F53" s="613"/>
      <c r="G53" s="613"/>
      <c r="H53" s="613"/>
      <c r="I53" s="613"/>
      <c r="J53" s="613"/>
      <c r="K53" s="613"/>
      <c r="L53" s="613"/>
      <c r="M53" s="613"/>
      <c r="N53" s="614"/>
    </row>
    <row r="54" spans="2:14" ht="14.4" thickBot="1">
      <c r="B54" s="615"/>
      <c r="C54" s="616"/>
      <c r="D54" s="616"/>
      <c r="E54" s="616"/>
      <c r="F54" s="616"/>
      <c r="G54" s="616"/>
      <c r="H54" s="616"/>
      <c r="I54" s="616"/>
      <c r="J54" s="616"/>
      <c r="K54" s="616"/>
      <c r="L54" s="616"/>
      <c r="M54" s="616"/>
      <c r="N54" s="617"/>
    </row>
    <row r="55" spans="2:14">
      <c r="B55" s="597" t="s">
        <v>256</v>
      </c>
      <c r="C55" s="598"/>
      <c r="D55" s="598"/>
      <c r="E55" s="598"/>
      <c r="F55" s="598"/>
      <c r="G55" s="598"/>
      <c r="H55" s="598"/>
      <c r="I55" s="145" t="s">
        <v>257</v>
      </c>
      <c r="J55" s="162" t="s">
        <v>258</v>
      </c>
      <c r="K55" s="163" t="s">
        <v>259</v>
      </c>
      <c r="L55" s="622" t="s">
        <v>199</v>
      </c>
      <c r="M55" s="623"/>
      <c r="N55" s="146" t="s">
        <v>249</v>
      </c>
    </row>
    <row r="56" spans="2:14">
      <c r="B56" s="595" t="s">
        <v>349</v>
      </c>
      <c r="C56" s="596"/>
      <c r="D56" s="596"/>
      <c r="E56" s="596"/>
      <c r="F56" s="596"/>
      <c r="G56" s="596"/>
      <c r="H56" s="618"/>
      <c r="I56" s="217">
        <v>1.3</v>
      </c>
      <c r="J56" s="196">
        <v>10</v>
      </c>
      <c r="K56" s="217">
        <v>13</v>
      </c>
      <c r="L56" s="624">
        <v>904</v>
      </c>
      <c r="M56" s="625"/>
      <c r="N56" s="228">
        <v>11752</v>
      </c>
    </row>
    <row r="57" spans="2:14" ht="14.4" thickBot="1">
      <c r="B57" s="605"/>
      <c r="C57" s="606"/>
      <c r="D57" s="606"/>
      <c r="E57" s="606"/>
      <c r="F57" s="606"/>
      <c r="G57" s="606"/>
      <c r="H57" s="621"/>
      <c r="I57" s="166"/>
      <c r="J57" s="167"/>
      <c r="K57" s="166"/>
      <c r="L57" s="607"/>
      <c r="M57" s="608"/>
      <c r="N57" s="178"/>
    </row>
    <row r="58" spans="2:14" ht="14.4" thickBot="1">
      <c r="B58" s="586" t="s">
        <v>254</v>
      </c>
      <c r="C58" s="587"/>
      <c r="D58" s="587"/>
      <c r="E58" s="587"/>
      <c r="F58" s="587"/>
      <c r="G58" s="587"/>
      <c r="H58" s="587"/>
      <c r="I58" s="587"/>
      <c r="J58" s="587"/>
      <c r="K58" s="587"/>
      <c r="L58" s="587"/>
      <c r="M58" s="588"/>
      <c r="N58" s="179">
        <v>11752</v>
      </c>
    </row>
    <row r="59" spans="2:14">
      <c r="B59" s="609" t="s">
        <v>261</v>
      </c>
      <c r="C59" s="610"/>
      <c r="D59" s="610"/>
      <c r="E59" s="610"/>
      <c r="F59" s="610"/>
      <c r="G59" s="610"/>
      <c r="H59" s="610"/>
      <c r="I59" s="610"/>
      <c r="J59" s="610"/>
      <c r="K59" s="610"/>
      <c r="L59" s="610"/>
      <c r="M59" s="610"/>
      <c r="N59" s="611"/>
    </row>
    <row r="60" spans="2:14">
      <c r="B60" s="612"/>
      <c r="C60" s="613"/>
      <c r="D60" s="613"/>
      <c r="E60" s="613"/>
      <c r="F60" s="613"/>
      <c r="G60" s="613"/>
      <c r="H60" s="613"/>
      <c r="I60" s="613"/>
      <c r="J60" s="613"/>
      <c r="K60" s="613"/>
      <c r="L60" s="613"/>
      <c r="M60" s="613"/>
      <c r="N60" s="614"/>
    </row>
    <row r="61" spans="2:14" ht="14.4" thickBot="1">
      <c r="B61" s="615"/>
      <c r="C61" s="616"/>
      <c r="D61" s="616"/>
      <c r="E61" s="616"/>
      <c r="F61" s="616"/>
      <c r="G61" s="616"/>
      <c r="H61" s="616"/>
      <c r="I61" s="616"/>
      <c r="J61" s="616"/>
      <c r="K61" s="616"/>
      <c r="L61" s="616"/>
      <c r="M61" s="616"/>
      <c r="N61" s="617"/>
    </row>
    <row r="62" spans="2:14">
      <c r="B62" s="597" t="s">
        <v>262</v>
      </c>
      <c r="C62" s="598"/>
      <c r="D62" s="598"/>
      <c r="E62" s="598"/>
      <c r="F62" s="598"/>
      <c r="G62" s="598"/>
      <c r="H62" s="598"/>
      <c r="I62" s="145" t="s">
        <v>263</v>
      </c>
      <c r="J62" s="162" t="s">
        <v>231</v>
      </c>
      <c r="K62" s="163" t="s">
        <v>264</v>
      </c>
      <c r="L62" s="622" t="s">
        <v>248</v>
      </c>
      <c r="M62" s="623"/>
      <c r="N62" s="278" t="s">
        <v>249</v>
      </c>
    </row>
    <row r="63" spans="2:14">
      <c r="B63" s="694" t="s">
        <v>328</v>
      </c>
      <c r="C63" s="695"/>
      <c r="D63" s="695"/>
      <c r="E63" s="695"/>
      <c r="F63" s="695"/>
      <c r="G63" s="695"/>
      <c r="H63" s="715"/>
      <c r="I63" s="174">
        <v>128000</v>
      </c>
      <c r="J63" s="175">
        <v>1.85</v>
      </c>
      <c r="K63" s="176">
        <v>236800</v>
      </c>
      <c r="L63" s="601">
        <v>80</v>
      </c>
      <c r="M63" s="602"/>
      <c r="N63" s="273">
        <v>2960</v>
      </c>
    </row>
    <row r="64" spans="2:14">
      <c r="B64" s="694"/>
      <c r="C64" s="695"/>
      <c r="D64" s="695"/>
      <c r="E64" s="695"/>
      <c r="F64" s="695"/>
      <c r="G64" s="695"/>
      <c r="H64" s="715"/>
      <c r="I64" s="174"/>
      <c r="J64" s="175"/>
      <c r="K64" s="176"/>
      <c r="L64" s="601"/>
      <c r="M64" s="602"/>
      <c r="N64" s="273"/>
    </row>
    <row r="65" spans="2:14">
      <c r="B65" s="694"/>
      <c r="C65" s="695"/>
      <c r="D65" s="695"/>
      <c r="E65" s="695"/>
      <c r="F65" s="695"/>
      <c r="G65" s="695"/>
      <c r="H65" s="715"/>
      <c r="I65" s="174"/>
      <c r="J65" s="175"/>
      <c r="K65" s="176"/>
      <c r="L65" s="601"/>
      <c r="M65" s="602"/>
      <c r="N65" s="177"/>
    </row>
    <row r="66" spans="2:14" ht="14.4" thickBot="1">
      <c r="B66" s="694"/>
      <c r="C66" s="695"/>
      <c r="D66" s="695"/>
      <c r="E66" s="695"/>
      <c r="F66" s="695"/>
      <c r="G66" s="695"/>
      <c r="H66" s="715"/>
      <c r="I66" s="174"/>
      <c r="J66" s="175"/>
      <c r="K66" s="176"/>
      <c r="L66" s="601"/>
      <c r="M66" s="602"/>
      <c r="N66" s="177"/>
    </row>
    <row r="67" spans="2:14" ht="14.4" thickBot="1">
      <c r="B67" s="586" t="s">
        <v>254</v>
      </c>
      <c r="C67" s="587"/>
      <c r="D67" s="587"/>
      <c r="E67" s="587"/>
      <c r="F67" s="587"/>
      <c r="G67" s="587"/>
      <c r="H67" s="587"/>
      <c r="I67" s="587"/>
      <c r="J67" s="587"/>
      <c r="K67" s="587"/>
      <c r="L67" s="587"/>
      <c r="M67" s="588"/>
      <c r="N67" s="179">
        <v>2960</v>
      </c>
    </row>
    <row r="68" spans="2:14" ht="14.4" thickBot="1">
      <c r="B68" s="141"/>
      <c r="C68" s="91"/>
      <c r="D68" s="91"/>
      <c r="E68" s="91"/>
      <c r="F68" s="91"/>
      <c r="G68" s="91"/>
      <c r="H68" s="91"/>
      <c r="I68" s="91"/>
      <c r="J68" s="91"/>
      <c r="K68" s="91"/>
      <c r="L68" s="91"/>
      <c r="M68" s="91"/>
      <c r="N68" s="130"/>
    </row>
    <row r="69" spans="2:14" ht="14.4" thickBot="1">
      <c r="B69" s="589" t="s">
        <v>265</v>
      </c>
      <c r="C69" s="590"/>
      <c r="D69" s="590"/>
      <c r="E69" s="590"/>
      <c r="F69" s="590"/>
      <c r="G69" s="590"/>
      <c r="H69" s="590"/>
      <c r="I69" s="590"/>
      <c r="J69" s="590"/>
      <c r="K69" s="590"/>
      <c r="L69" s="590"/>
      <c r="M69" s="591"/>
      <c r="N69" s="180">
        <v>60510</v>
      </c>
    </row>
    <row r="70" spans="2:14">
      <c r="B70" s="609" t="s">
        <v>266</v>
      </c>
      <c r="C70" s="610"/>
      <c r="D70" s="610"/>
      <c r="E70" s="610"/>
      <c r="F70" s="610"/>
      <c r="G70" s="610"/>
      <c r="H70" s="610"/>
      <c r="I70" s="610"/>
      <c r="J70" s="610"/>
      <c r="K70" s="610"/>
      <c r="L70" s="610"/>
      <c r="M70" s="610"/>
      <c r="N70" s="611"/>
    </row>
    <row r="71" spans="2:14">
      <c r="B71" s="612"/>
      <c r="C71" s="613"/>
      <c r="D71" s="613"/>
      <c r="E71" s="613"/>
      <c r="F71" s="613"/>
      <c r="G71" s="613"/>
      <c r="H71" s="613"/>
      <c r="I71" s="613"/>
      <c r="J71" s="613"/>
      <c r="K71" s="613"/>
      <c r="L71" s="613"/>
      <c r="M71" s="613"/>
      <c r="N71" s="614"/>
    </row>
    <row r="72" spans="2:14" ht="14.4" thickBot="1">
      <c r="B72" s="615"/>
      <c r="C72" s="616"/>
      <c r="D72" s="616"/>
      <c r="E72" s="616"/>
      <c r="F72" s="616"/>
      <c r="G72" s="616"/>
      <c r="H72" s="616"/>
      <c r="I72" s="616"/>
      <c r="J72" s="616"/>
      <c r="K72" s="616"/>
      <c r="L72" s="616"/>
      <c r="M72" s="616"/>
      <c r="N72" s="617"/>
    </row>
    <row r="73" spans="2:14">
      <c r="B73" s="597" t="s">
        <v>267</v>
      </c>
      <c r="C73" s="598"/>
      <c r="D73" s="598"/>
      <c r="E73" s="598"/>
      <c r="F73" s="598"/>
      <c r="G73" s="598"/>
      <c r="H73" s="598"/>
      <c r="I73" s="162"/>
      <c r="J73" s="181"/>
      <c r="K73" s="170" t="s">
        <v>268</v>
      </c>
      <c r="L73" s="599" t="s">
        <v>269</v>
      </c>
      <c r="M73" s="600"/>
      <c r="N73" s="171"/>
    </row>
    <row r="74" spans="2:14">
      <c r="B74" s="595" t="s">
        <v>193</v>
      </c>
      <c r="C74" s="596"/>
      <c r="D74" s="596"/>
      <c r="E74" s="596"/>
      <c r="F74" s="596"/>
      <c r="G74" s="596"/>
      <c r="H74" s="596"/>
      <c r="I74" s="182"/>
      <c r="J74" s="183"/>
      <c r="K74" s="184">
        <v>0.2</v>
      </c>
      <c r="L74" s="582">
        <v>12102</v>
      </c>
      <c r="M74" s="583"/>
      <c r="N74" s="185"/>
    </row>
    <row r="75" spans="2:14">
      <c r="B75" s="149" t="s">
        <v>270</v>
      </c>
      <c r="C75" s="150"/>
      <c r="D75" s="150"/>
      <c r="E75" s="150"/>
      <c r="F75" s="150"/>
      <c r="G75" s="150"/>
      <c r="H75" s="150"/>
      <c r="I75" s="182"/>
      <c r="J75" s="183"/>
      <c r="K75" s="184">
        <v>0.05</v>
      </c>
      <c r="L75" s="582">
        <v>3025.5</v>
      </c>
      <c r="M75" s="583"/>
      <c r="N75" s="185"/>
    </row>
    <row r="76" spans="2:14" ht="14.4" thickBot="1">
      <c r="B76" s="186" t="s">
        <v>230</v>
      </c>
      <c r="C76" s="187"/>
      <c r="D76" s="187"/>
      <c r="E76" s="187"/>
      <c r="F76" s="187"/>
      <c r="G76" s="187"/>
      <c r="H76" s="187"/>
      <c r="I76" s="188"/>
      <c r="J76" s="189"/>
      <c r="K76" s="184">
        <v>0.05</v>
      </c>
      <c r="L76" s="584">
        <v>3025.5</v>
      </c>
      <c r="M76" s="585"/>
      <c r="N76" s="185"/>
    </row>
    <row r="77" spans="2:14" ht="14.4" thickBot="1">
      <c r="B77" s="586" t="s">
        <v>254</v>
      </c>
      <c r="C77" s="587"/>
      <c r="D77" s="587"/>
      <c r="E77" s="587"/>
      <c r="F77" s="587"/>
      <c r="G77" s="587"/>
      <c r="H77" s="587"/>
      <c r="I77" s="587"/>
      <c r="J77" s="587"/>
      <c r="K77" s="587"/>
      <c r="L77" s="587"/>
      <c r="M77" s="588"/>
      <c r="N77" s="190">
        <v>18153</v>
      </c>
    </row>
    <row r="78" spans="2:14" ht="14.4" thickBot="1">
      <c r="B78" s="141"/>
      <c r="C78" s="91"/>
      <c r="D78" s="91"/>
      <c r="E78" s="91"/>
      <c r="F78" s="91"/>
      <c r="G78" s="91"/>
      <c r="H78" s="91"/>
      <c r="I78" s="91"/>
      <c r="J78" s="91"/>
      <c r="K78" s="91"/>
      <c r="L78" s="91"/>
      <c r="M78" s="91"/>
      <c r="N78" s="130"/>
    </row>
    <row r="79" spans="2:14" ht="14.4" thickBot="1">
      <c r="B79" s="589" t="s">
        <v>271</v>
      </c>
      <c r="C79" s="590"/>
      <c r="D79" s="590"/>
      <c r="E79" s="590"/>
      <c r="F79" s="590"/>
      <c r="G79" s="590"/>
      <c r="H79" s="590"/>
      <c r="I79" s="590"/>
      <c r="J79" s="590"/>
      <c r="K79" s="590"/>
      <c r="L79" s="590"/>
      <c r="M79" s="591"/>
      <c r="N79" s="191">
        <v>78663</v>
      </c>
    </row>
    <row r="80" spans="2:14">
      <c r="B80" s="122"/>
      <c r="C80" s="123"/>
      <c r="D80" s="123"/>
      <c r="E80" s="123"/>
      <c r="F80" s="123"/>
      <c r="G80" s="123"/>
      <c r="H80" s="123"/>
      <c r="I80" s="123"/>
      <c r="J80" s="123"/>
      <c r="K80" s="123"/>
      <c r="L80" s="123"/>
      <c r="M80" s="123"/>
      <c r="N80" s="124"/>
    </row>
    <row r="81" spans="2:14">
      <c r="B81" s="141"/>
      <c r="C81" s="91"/>
      <c r="D81" s="91"/>
      <c r="E81" s="91"/>
      <c r="F81" s="91"/>
      <c r="G81" s="91"/>
      <c r="H81" s="91"/>
      <c r="I81" s="91"/>
      <c r="J81" s="91"/>
      <c r="K81" s="91"/>
      <c r="L81" s="91"/>
      <c r="M81" s="91"/>
      <c r="N81" s="130"/>
    </row>
    <row r="82" spans="2:14">
      <c r="B82" s="141"/>
      <c r="C82" s="91"/>
      <c r="D82" s="91"/>
      <c r="E82" s="91"/>
      <c r="F82" s="91"/>
      <c r="G82" s="91"/>
      <c r="H82" s="91"/>
      <c r="I82" s="91"/>
      <c r="J82" s="91"/>
      <c r="K82" s="91"/>
      <c r="L82" s="91"/>
      <c r="M82" s="91"/>
      <c r="N82" s="130"/>
    </row>
    <row r="83" spans="2:14">
      <c r="B83" s="141"/>
      <c r="C83" s="91"/>
      <c r="D83" s="91"/>
      <c r="E83" s="91"/>
      <c r="F83" s="91"/>
      <c r="G83" s="128" t="s">
        <v>272</v>
      </c>
      <c r="H83" s="128"/>
      <c r="I83" s="128"/>
      <c r="J83" s="128"/>
      <c r="K83" s="91"/>
      <c r="L83" s="91"/>
      <c r="M83" s="91"/>
      <c r="N83" s="130"/>
    </row>
    <row r="84" spans="2:14">
      <c r="B84" s="192"/>
      <c r="C84" s="193"/>
      <c r="D84" s="193"/>
      <c r="E84" s="193"/>
      <c r="F84" s="193"/>
      <c r="G84" s="128" t="s">
        <v>273</v>
      </c>
      <c r="H84" s="193"/>
      <c r="I84" s="193"/>
      <c r="J84" s="193"/>
      <c r="K84" s="193"/>
      <c r="L84" s="193"/>
      <c r="M84" s="193"/>
      <c r="N84" s="194"/>
    </row>
    <row r="85" spans="2:14">
      <c r="B85" s="192"/>
      <c r="C85" s="193"/>
      <c r="D85" s="193"/>
      <c r="E85" s="193"/>
      <c r="F85" s="193"/>
      <c r="G85" s="128" t="s">
        <v>274</v>
      </c>
      <c r="J85" s="193"/>
      <c r="K85" s="193"/>
      <c r="L85" s="193"/>
      <c r="M85" s="193"/>
      <c r="N85" s="194"/>
    </row>
    <row r="86" spans="2:14">
      <c r="B86" s="107"/>
      <c r="C86" s="137"/>
      <c r="D86" s="137"/>
      <c r="E86" s="137"/>
      <c r="F86" s="137"/>
      <c r="G86" s="128" t="s">
        <v>275</v>
      </c>
      <c r="H86" s="137"/>
      <c r="I86" s="137"/>
      <c r="J86" s="137"/>
      <c r="K86" s="137"/>
      <c r="L86" s="137"/>
      <c r="M86" s="137"/>
      <c r="N86" s="136"/>
    </row>
    <row r="87" spans="2:14">
      <c r="B87" s="141"/>
      <c r="C87" s="91"/>
      <c r="D87" s="91"/>
      <c r="E87" s="91"/>
      <c r="F87" s="91"/>
      <c r="G87" s="91" t="s">
        <v>276</v>
      </c>
      <c r="H87" s="91"/>
      <c r="I87" s="91"/>
      <c r="J87" s="91"/>
      <c r="K87" s="91"/>
      <c r="L87" s="91"/>
      <c r="M87" s="91"/>
      <c r="N87" s="130"/>
    </row>
    <row r="88" spans="2:14">
      <c r="B88" s="195" t="s">
        <v>277</v>
      </c>
      <c r="C88" s="196"/>
      <c r="D88" s="196"/>
      <c r="E88" s="196"/>
      <c r="F88" s="196"/>
      <c r="G88" s="196"/>
      <c r="H88" s="196"/>
      <c r="I88" s="196"/>
      <c r="J88" s="196"/>
      <c r="K88" s="196"/>
      <c r="L88" s="196"/>
      <c r="M88" s="196"/>
      <c r="N88" s="197"/>
    </row>
    <row r="89" spans="2:14">
      <c r="B89" s="592"/>
      <c r="C89" s="593"/>
      <c r="D89" s="593"/>
      <c r="E89" s="593"/>
      <c r="F89" s="593"/>
      <c r="G89" s="593"/>
      <c r="H89" s="593"/>
      <c r="I89" s="593"/>
      <c r="J89" s="593"/>
      <c r="K89" s="593"/>
      <c r="L89" s="593"/>
      <c r="M89" s="593"/>
      <c r="N89" s="594"/>
    </row>
    <row r="90" spans="2:14">
      <c r="B90" s="592"/>
      <c r="C90" s="593"/>
      <c r="D90" s="593"/>
      <c r="E90" s="593"/>
      <c r="F90" s="593"/>
      <c r="G90" s="593"/>
      <c r="H90" s="593"/>
      <c r="I90" s="593"/>
      <c r="J90" s="593"/>
      <c r="K90" s="593"/>
      <c r="L90" s="593"/>
      <c r="M90" s="593"/>
      <c r="N90" s="594"/>
    </row>
    <row r="91" spans="2:14">
      <c r="B91" s="107"/>
      <c r="C91" s="137"/>
      <c r="D91" s="137"/>
      <c r="E91" s="137"/>
      <c r="F91" s="137"/>
      <c r="G91" s="137"/>
      <c r="H91" s="137"/>
      <c r="I91" s="137"/>
      <c r="J91" s="137"/>
      <c r="K91" s="137"/>
      <c r="L91" s="137"/>
      <c r="M91" s="137"/>
      <c r="N91" s="136"/>
    </row>
    <row r="92" spans="2:14">
      <c r="B92" s="198" t="s">
        <v>278</v>
      </c>
      <c r="C92" s="137"/>
      <c r="D92" s="137"/>
      <c r="E92" s="137"/>
      <c r="F92" s="137"/>
      <c r="G92" s="137"/>
      <c r="H92" s="137"/>
      <c r="I92" s="137"/>
      <c r="J92" s="137"/>
      <c r="K92" s="137"/>
      <c r="L92" s="137"/>
      <c r="M92" s="137"/>
      <c r="N92" s="136"/>
    </row>
    <row r="93" spans="2:14" ht="12.75" customHeight="1">
      <c r="B93" s="573" t="s">
        <v>279</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573" t="s">
        <v>280</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107"/>
      <c r="C97" s="137"/>
      <c r="D97" s="137"/>
      <c r="E97" s="137"/>
      <c r="F97" s="137"/>
      <c r="G97" s="137"/>
      <c r="H97" s="137"/>
      <c r="I97" s="137"/>
      <c r="J97" s="137"/>
      <c r="K97" s="137"/>
      <c r="L97" s="137"/>
      <c r="M97" s="137"/>
      <c r="N97" s="136"/>
    </row>
    <row r="98" spans="2:14">
      <c r="B98" s="141"/>
      <c r="C98" s="91"/>
      <c r="D98" s="91"/>
      <c r="E98" s="91"/>
      <c r="F98" s="91"/>
      <c r="G98" s="128" t="s">
        <v>272</v>
      </c>
      <c r="H98" s="91"/>
      <c r="I98" s="91"/>
      <c r="J98" s="91"/>
      <c r="K98" s="91"/>
      <c r="L98" s="91"/>
      <c r="M98" s="91"/>
      <c r="N98" s="130"/>
    </row>
    <row r="99" spans="2:14">
      <c r="B99" s="141"/>
      <c r="C99" s="91"/>
      <c r="D99" s="91"/>
      <c r="E99" s="91"/>
      <c r="F99" s="91"/>
      <c r="G99" s="91" t="s">
        <v>273</v>
      </c>
      <c r="H99" s="158"/>
      <c r="I99" s="158"/>
      <c r="J99" s="158"/>
      <c r="K99" s="91"/>
      <c r="L99" s="91"/>
      <c r="M99" s="91"/>
      <c r="N99" s="130"/>
    </row>
    <row r="100" spans="2:14">
      <c r="B100" s="141"/>
      <c r="C100" s="91"/>
      <c r="D100" s="91"/>
      <c r="E100" s="91"/>
      <c r="F100" s="91"/>
      <c r="G100" s="91" t="s">
        <v>281</v>
      </c>
      <c r="H100" s="92"/>
      <c r="I100" s="92"/>
      <c r="J100" s="92"/>
      <c r="M100" s="91"/>
      <c r="N100" s="130"/>
    </row>
    <row r="101" spans="2:14">
      <c r="B101" s="199"/>
      <c r="C101" s="137"/>
      <c r="D101" s="137"/>
      <c r="E101" s="137"/>
      <c r="F101" s="137"/>
      <c r="G101" s="91" t="s">
        <v>275</v>
      </c>
      <c r="K101" s="137"/>
      <c r="L101" s="137"/>
      <c r="M101" s="137"/>
      <c r="N101" s="136"/>
    </row>
    <row r="102" spans="2:14" ht="17.25" customHeight="1">
      <c r="B102" s="200" t="s">
        <v>282</v>
      </c>
      <c r="C102" s="201"/>
      <c r="D102" s="201"/>
      <c r="E102" s="91"/>
      <c r="F102" s="91"/>
      <c r="G102" s="91"/>
      <c r="H102" s="91"/>
      <c r="I102" s="91"/>
      <c r="J102" s="576"/>
      <c r="K102" s="576"/>
      <c r="L102" s="576"/>
      <c r="M102" s="576"/>
      <c r="N102" s="577"/>
    </row>
    <row r="103" spans="2:14" ht="18.75" customHeight="1" thickBot="1">
      <c r="B103" s="580" t="s">
        <v>283</v>
      </c>
      <c r="C103" s="581"/>
      <c r="D103" s="581"/>
      <c r="E103" s="167"/>
      <c r="F103" s="167"/>
      <c r="G103" s="167"/>
      <c r="H103" s="167"/>
      <c r="I103" s="167"/>
      <c r="J103" s="578"/>
      <c r="K103" s="578"/>
      <c r="L103" s="578"/>
      <c r="M103" s="578"/>
      <c r="N103" s="579"/>
    </row>
  </sheetData>
  <mergeCells count="98">
    <mergeCell ref="N6:N8"/>
    <mergeCell ref="C8:J8"/>
    <mergeCell ref="D25:M25"/>
    <mergeCell ref="E27:M27"/>
    <mergeCell ref="G29:M29"/>
    <mergeCell ref="C33:K33"/>
    <mergeCell ref="L33:M33"/>
    <mergeCell ref="B12:E12"/>
    <mergeCell ref="B2:B8"/>
    <mergeCell ref="C2:J2"/>
    <mergeCell ref="K2:K3"/>
    <mergeCell ref="L2:N3"/>
    <mergeCell ref="C3:J3"/>
    <mergeCell ref="C4:J4"/>
    <mergeCell ref="K4:K5"/>
    <mergeCell ref="L4:N5"/>
    <mergeCell ref="C5:J5"/>
    <mergeCell ref="C6:J7"/>
    <mergeCell ref="K6:K8"/>
    <mergeCell ref="L6:L8"/>
    <mergeCell ref="M6:M8"/>
    <mergeCell ref="B31:N31"/>
    <mergeCell ref="D23:M23"/>
    <mergeCell ref="D13:G13"/>
    <mergeCell ref="J13:M13"/>
    <mergeCell ref="L14:N14"/>
    <mergeCell ref="H19:M19"/>
    <mergeCell ref="D20:M21"/>
    <mergeCell ref="L41:M41"/>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L42:M42"/>
    <mergeCell ref="B44:M44"/>
    <mergeCell ref="B45:N47"/>
    <mergeCell ref="B48:I48"/>
    <mergeCell ref="L48:M48"/>
    <mergeCell ref="B43:F43"/>
    <mergeCell ref="G43:H43"/>
    <mergeCell ref="I43:J43"/>
    <mergeCell ref="L43:M43"/>
    <mergeCell ref="B74:H74"/>
    <mergeCell ref="L74:M74"/>
    <mergeCell ref="B49:I49"/>
    <mergeCell ref="L49:M49"/>
    <mergeCell ref="B59:N61"/>
    <mergeCell ref="B50:I50"/>
    <mergeCell ref="L50:M50"/>
    <mergeCell ref="B51:M51"/>
    <mergeCell ref="B52:N54"/>
    <mergeCell ref="B55:H55"/>
    <mergeCell ref="L55:M55"/>
    <mergeCell ref="B56:H56"/>
    <mergeCell ref="L56:M56"/>
    <mergeCell ref="B57:H57"/>
    <mergeCell ref="L57:M57"/>
    <mergeCell ref="B58:M58"/>
    <mergeCell ref="B67:M67"/>
    <mergeCell ref="B69:M69"/>
    <mergeCell ref="B70:N72"/>
    <mergeCell ref="B73:H73"/>
    <mergeCell ref="L73:M73"/>
    <mergeCell ref="J102:N103"/>
    <mergeCell ref="B103:D103"/>
    <mergeCell ref="L76:M76"/>
    <mergeCell ref="B77:M77"/>
    <mergeCell ref="B79:M79"/>
    <mergeCell ref="B89:N89"/>
    <mergeCell ref="B90:N90"/>
    <mergeCell ref="B93:N94"/>
    <mergeCell ref="B41:D41"/>
    <mergeCell ref="B42:F42"/>
    <mergeCell ref="G42:H42"/>
    <mergeCell ref="I42:J42"/>
    <mergeCell ref="B95:N96"/>
    <mergeCell ref="B62:H62"/>
    <mergeCell ref="L62:M62"/>
    <mergeCell ref="B63:H63"/>
    <mergeCell ref="L63:M63"/>
    <mergeCell ref="B64:H64"/>
    <mergeCell ref="L64:M64"/>
    <mergeCell ref="L75:M75"/>
    <mergeCell ref="B65:H65"/>
    <mergeCell ref="L65:M65"/>
    <mergeCell ref="B66:H66"/>
    <mergeCell ref="L66:M66"/>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522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2225" r:id="rId3"/>
      </mc:Fallback>
    </mc:AlternateContent>
  </oleObjects>
  <mc:AlternateContent xmlns:mc="http://schemas.openxmlformats.org/markup-compatibility/2006">
    <mc:Choice Requires="x14">
      <controls>
        <mc:AlternateContent xmlns:mc="http://schemas.openxmlformats.org/markup-compatibility/2006">
          <mc:Choice Requires="x14">
            <control shapeId="522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522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4"/>
  <sheetViews>
    <sheetView showGridLines="0" topLeftCell="A34" zoomScale="55" zoomScaleNormal="55" workbookViewId="0">
      <selection activeCell="A25" sqref="A1:XFD1048576"/>
    </sheetView>
  </sheetViews>
  <sheetFormatPr baseColWidth="10" defaultColWidth="11.44140625" defaultRowHeight="13.8"/>
  <cols>
    <col min="1" max="1" width="3.109375" style="90" customWidth="1"/>
    <col min="2" max="6" width="11.44140625" style="90"/>
    <col min="7" max="14" width="11.441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s">
        <v>83</v>
      </c>
      <c r="C34" s="703" t="s">
        <v>85</v>
      </c>
      <c r="D34" s="704"/>
      <c r="E34" s="704"/>
      <c r="F34" s="704"/>
      <c r="G34" s="704"/>
      <c r="H34" s="704"/>
      <c r="I34" s="704"/>
      <c r="J34" s="704"/>
      <c r="K34" s="705"/>
      <c r="L34" s="703" t="s">
        <v>46</v>
      </c>
      <c r="M34" s="705"/>
      <c r="N34" s="216">
        <v>584</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296</v>
      </c>
      <c r="C39" s="596"/>
      <c r="D39" s="596"/>
      <c r="E39" s="596"/>
      <c r="F39" s="618"/>
      <c r="G39" s="641"/>
      <c r="H39" s="618"/>
      <c r="I39" s="641"/>
      <c r="J39" s="618"/>
      <c r="K39" s="147">
        <v>180000</v>
      </c>
      <c r="L39" s="726">
        <v>25</v>
      </c>
      <c r="M39" s="727"/>
      <c r="N39" s="148">
        <v>7200</v>
      </c>
    </row>
    <row r="40" spans="2:14">
      <c r="B40" s="595" t="s">
        <v>299</v>
      </c>
      <c r="C40" s="596"/>
      <c r="D40" s="596"/>
      <c r="E40" s="596"/>
      <c r="F40" s="618"/>
      <c r="G40" s="641"/>
      <c r="H40" s="618"/>
      <c r="I40" s="641"/>
      <c r="J40" s="618"/>
      <c r="K40" s="279">
        <v>102000</v>
      </c>
      <c r="L40" s="603">
        <v>35</v>
      </c>
      <c r="M40" s="604"/>
      <c r="N40" s="280">
        <v>2914.2857142857142</v>
      </c>
    </row>
    <row r="41" spans="2:14">
      <c r="B41" s="595" t="s">
        <v>292</v>
      </c>
      <c r="C41" s="596"/>
      <c r="D41" s="596"/>
      <c r="E41" s="596"/>
      <c r="F41" s="618"/>
      <c r="G41" s="641"/>
      <c r="H41" s="618"/>
      <c r="I41" s="641"/>
      <c r="J41" s="618"/>
      <c r="K41" s="147"/>
      <c r="L41" s="726"/>
      <c r="M41" s="727"/>
      <c r="N41" s="148">
        <v>112.85000000000001</v>
      </c>
    </row>
    <row r="42" spans="2:14" ht="14.4" thickBot="1">
      <c r="B42" s="605"/>
      <c r="C42" s="606"/>
      <c r="D42" s="606"/>
      <c r="E42" s="606"/>
      <c r="F42" s="621"/>
      <c r="G42" s="631"/>
      <c r="H42" s="621"/>
      <c r="I42" s="631"/>
      <c r="J42" s="621"/>
      <c r="K42" s="147"/>
      <c r="L42" s="724"/>
      <c r="M42" s="725"/>
      <c r="N42" s="148"/>
    </row>
    <row r="43" spans="2:14" ht="14.4" thickBot="1">
      <c r="B43" s="586" t="s">
        <v>254</v>
      </c>
      <c r="C43" s="587"/>
      <c r="D43" s="587"/>
      <c r="E43" s="587"/>
      <c r="F43" s="587"/>
      <c r="G43" s="587"/>
      <c r="H43" s="587"/>
      <c r="I43" s="587"/>
      <c r="J43" s="587"/>
      <c r="K43" s="587"/>
      <c r="L43" s="587"/>
      <c r="M43" s="588"/>
      <c r="N43" s="154">
        <v>10227.135714285714</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ht="36" customHeight="1">
      <c r="B48" s="691" t="s">
        <v>591</v>
      </c>
      <c r="C48" s="692"/>
      <c r="D48" s="692"/>
      <c r="E48" s="692"/>
      <c r="F48" s="692"/>
      <c r="G48" s="692"/>
      <c r="H48" s="692"/>
      <c r="I48" s="693"/>
      <c r="J48" s="463" t="s">
        <v>212</v>
      </c>
      <c r="K48" s="464">
        <v>1.3</v>
      </c>
      <c r="L48" s="619">
        <v>1500</v>
      </c>
      <c r="M48" s="620"/>
      <c r="N48" s="287">
        <v>1950</v>
      </c>
    </row>
    <row r="49" spans="2:14">
      <c r="B49" s="595"/>
      <c r="C49" s="596"/>
      <c r="D49" s="596"/>
      <c r="E49" s="596"/>
      <c r="F49" s="596"/>
      <c r="G49" s="596"/>
      <c r="H49" s="596"/>
      <c r="I49" s="618"/>
      <c r="J49" s="210"/>
      <c r="K49" s="229"/>
      <c r="L49" s="619"/>
      <c r="M49" s="620"/>
      <c r="N49" s="148"/>
    </row>
    <row r="50" spans="2:14" ht="14.4" thickBot="1">
      <c r="B50" s="605"/>
      <c r="C50" s="606"/>
      <c r="D50" s="606"/>
      <c r="E50" s="606"/>
      <c r="F50" s="606"/>
      <c r="G50" s="606"/>
      <c r="H50" s="606"/>
      <c r="I50" s="621"/>
      <c r="J50" s="156"/>
      <c r="K50" s="239"/>
      <c r="L50" s="722"/>
      <c r="M50" s="723"/>
      <c r="N50" s="148"/>
    </row>
    <row r="51" spans="2:14" ht="14.4" thickBot="1">
      <c r="B51" s="586" t="s">
        <v>254</v>
      </c>
      <c r="C51" s="587"/>
      <c r="D51" s="587"/>
      <c r="E51" s="587"/>
      <c r="F51" s="587"/>
      <c r="G51" s="587"/>
      <c r="H51" s="587"/>
      <c r="I51" s="587"/>
      <c r="J51" s="587"/>
      <c r="K51" s="587"/>
      <c r="L51" s="587"/>
      <c r="M51" s="588"/>
      <c r="N51" s="161">
        <v>1950</v>
      </c>
    </row>
    <row r="52" spans="2:14">
      <c r="B52" s="609" t="s">
        <v>255</v>
      </c>
      <c r="C52" s="610"/>
      <c r="D52" s="610"/>
      <c r="E52" s="610"/>
      <c r="F52" s="610"/>
      <c r="G52" s="610"/>
      <c r="H52" s="610"/>
      <c r="I52" s="610"/>
      <c r="J52" s="610"/>
      <c r="K52" s="610"/>
      <c r="L52" s="610"/>
      <c r="M52" s="610"/>
      <c r="N52" s="611"/>
    </row>
    <row r="53" spans="2:14">
      <c r="B53" s="612"/>
      <c r="C53" s="613"/>
      <c r="D53" s="613"/>
      <c r="E53" s="613"/>
      <c r="F53" s="613"/>
      <c r="G53" s="613"/>
      <c r="H53" s="613"/>
      <c r="I53" s="613"/>
      <c r="J53" s="613"/>
      <c r="K53" s="613"/>
      <c r="L53" s="613"/>
      <c r="M53" s="613"/>
      <c r="N53" s="614"/>
    </row>
    <row r="54" spans="2:14" ht="14.4" thickBot="1">
      <c r="B54" s="615"/>
      <c r="C54" s="616"/>
      <c r="D54" s="616"/>
      <c r="E54" s="616"/>
      <c r="F54" s="616"/>
      <c r="G54" s="616"/>
      <c r="H54" s="616"/>
      <c r="I54" s="616"/>
      <c r="J54" s="616"/>
      <c r="K54" s="616"/>
      <c r="L54" s="616"/>
      <c r="M54" s="616"/>
      <c r="N54" s="617"/>
    </row>
    <row r="55" spans="2:14">
      <c r="B55" s="597" t="s">
        <v>256</v>
      </c>
      <c r="C55" s="598"/>
      <c r="D55" s="598"/>
      <c r="E55" s="598"/>
      <c r="F55" s="598"/>
      <c r="G55" s="598"/>
      <c r="H55" s="598"/>
      <c r="I55" s="145" t="s">
        <v>257</v>
      </c>
      <c r="J55" s="162" t="s">
        <v>258</v>
      </c>
      <c r="K55" s="163" t="s">
        <v>259</v>
      </c>
      <c r="L55" s="622" t="s">
        <v>199</v>
      </c>
      <c r="M55" s="623"/>
      <c r="N55" s="146" t="s">
        <v>249</v>
      </c>
    </row>
    <row r="56" spans="2:14">
      <c r="B56" s="595" t="s">
        <v>354</v>
      </c>
      <c r="C56" s="596"/>
      <c r="D56" s="596"/>
      <c r="E56" s="596"/>
      <c r="F56" s="596"/>
      <c r="G56" s="596"/>
      <c r="H56" s="618"/>
      <c r="I56" s="157">
        <v>1.3</v>
      </c>
      <c r="J56" s="226">
        <v>10</v>
      </c>
      <c r="K56" s="217">
        <v>13</v>
      </c>
      <c r="L56" s="624">
        <v>904</v>
      </c>
      <c r="M56" s="625"/>
      <c r="N56" s="228">
        <v>11752</v>
      </c>
    </row>
    <row r="57" spans="2:14">
      <c r="B57" s="595"/>
      <c r="C57" s="596"/>
      <c r="D57" s="596"/>
      <c r="E57" s="596"/>
      <c r="F57" s="596"/>
      <c r="G57" s="596"/>
      <c r="H57" s="618"/>
      <c r="I57" s="157"/>
      <c r="J57" s="226"/>
      <c r="K57" s="217"/>
      <c r="L57" s="624"/>
      <c r="M57" s="625"/>
      <c r="N57" s="228"/>
    </row>
    <row r="58" spans="2:14" ht="14.4" thickBot="1">
      <c r="B58" s="605"/>
      <c r="C58" s="606"/>
      <c r="D58" s="606"/>
      <c r="E58" s="606"/>
      <c r="F58" s="606"/>
      <c r="G58" s="606"/>
      <c r="H58" s="621"/>
      <c r="I58" s="241"/>
      <c r="J58" s="242"/>
      <c r="K58" s="217"/>
      <c r="L58" s="607"/>
      <c r="M58" s="608"/>
      <c r="N58" s="228"/>
    </row>
    <row r="59" spans="2:14" ht="14.4" thickBot="1">
      <c r="B59" s="586" t="s">
        <v>254</v>
      </c>
      <c r="C59" s="587"/>
      <c r="D59" s="587"/>
      <c r="E59" s="587"/>
      <c r="F59" s="587"/>
      <c r="G59" s="587"/>
      <c r="H59" s="587"/>
      <c r="I59" s="587"/>
      <c r="J59" s="587"/>
      <c r="K59" s="587"/>
      <c r="L59" s="587"/>
      <c r="M59" s="588"/>
      <c r="N59" s="179">
        <v>11752</v>
      </c>
    </row>
    <row r="60" spans="2:14">
      <c r="B60" s="609" t="s">
        <v>261</v>
      </c>
      <c r="C60" s="610"/>
      <c r="D60" s="610"/>
      <c r="E60" s="610"/>
      <c r="F60" s="610"/>
      <c r="G60" s="610"/>
      <c r="H60" s="610"/>
      <c r="I60" s="610"/>
      <c r="J60" s="610"/>
      <c r="K60" s="610"/>
      <c r="L60" s="610"/>
      <c r="M60" s="610"/>
      <c r="N60" s="611"/>
    </row>
    <row r="61" spans="2:14">
      <c r="B61" s="612"/>
      <c r="C61" s="613"/>
      <c r="D61" s="613"/>
      <c r="E61" s="613"/>
      <c r="F61" s="613"/>
      <c r="G61" s="613"/>
      <c r="H61" s="613"/>
      <c r="I61" s="613"/>
      <c r="J61" s="613"/>
      <c r="K61" s="613"/>
      <c r="L61" s="613"/>
      <c r="M61" s="613"/>
      <c r="N61" s="614"/>
    </row>
    <row r="62" spans="2:14" ht="14.4" thickBot="1">
      <c r="B62" s="615"/>
      <c r="C62" s="616"/>
      <c r="D62" s="616"/>
      <c r="E62" s="616"/>
      <c r="F62" s="616"/>
      <c r="G62" s="616"/>
      <c r="H62" s="616"/>
      <c r="I62" s="616"/>
      <c r="J62" s="616"/>
      <c r="K62" s="616"/>
      <c r="L62" s="616"/>
      <c r="M62" s="616"/>
      <c r="N62" s="617"/>
    </row>
    <row r="63" spans="2:14">
      <c r="B63" s="597" t="s">
        <v>262</v>
      </c>
      <c r="C63" s="598"/>
      <c r="D63" s="598"/>
      <c r="E63" s="598"/>
      <c r="F63" s="598"/>
      <c r="G63" s="598"/>
      <c r="H63" s="598"/>
      <c r="I63" s="145" t="s">
        <v>263</v>
      </c>
      <c r="J63" s="162" t="s">
        <v>231</v>
      </c>
      <c r="K63" s="163" t="s">
        <v>264</v>
      </c>
      <c r="L63" s="622" t="s">
        <v>248</v>
      </c>
      <c r="M63" s="623"/>
      <c r="N63" s="146" t="s">
        <v>249</v>
      </c>
    </row>
    <row r="64" spans="2:14">
      <c r="B64" s="172" t="s">
        <v>321</v>
      </c>
      <c r="C64" s="173"/>
      <c r="D64" s="173"/>
      <c r="E64" s="173"/>
      <c r="F64" s="173"/>
      <c r="G64" s="173"/>
      <c r="H64" s="173"/>
      <c r="I64" s="174">
        <v>64000</v>
      </c>
      <c r="J64" s="175">
        <v>1.85</v>
      </c>
      <c r="K64" s="176">
        <v>118400</v>
      </c>
      <c r="L64" s="601">
        <v>200</v>
      </c>
      <c r="M64" s="602"/>
      <c r="N64" s="177">
        <v>592</v>
      </c>
    </row>
    <row r="65" spans="2:14">
      <c r="B65" s="465" t="s">
        <v>232</v>
      </c>
      <c r="C65" s="466"/>
      <c r="D65" s="466"/>
      <c r="E65" s="466"/>
      <c r="F65" s="466"/>
      <c r="G65" s="466"/>
      <c r="H65" s="466"/>
      <c r="I65" s="174">
        <v>58000</v>
      </c>
      <c r="J65" s="175">
        <v>1.85</v>
      </c>
      <c r="K65" s="176">
        <v>107300</v>
      </c>
      <c r="L65" s="601">
        <v>200</v>
      </c>
      <c r="M65" s="602"/>
      <c r="N65" s="282">
        <v>536.5</v>
      </c>
    </row>
    <row r="66" spans="2:14">
      <c r="B66" s="172"/>
      <c r="C66" s="173"/>
      <c r="D66" s="173"/>
      <c r="E66" s="173"/>
      <c r="F66" s="173"/>
      <c r="G66" s="173"/>
      <c r="H66" s="173"/>
      <c r="I66" s="174"/>
      <c r="J66" s="175"/>
      <c r="K66" s="176"/>
      <c r="L66" s="603"/>
      <c r="M66" s="604"/>
      <c r="N66" s="177"/>
    </row>
    <row r="67" spans="2:14" ht="14.4" thickBot="1">
      <c r="B67" s="605"/>
      <c r="C67" s="606"/>
      <c r="D67" s="606"/>
      <c r="E67" s="606"/>
      <c r="F67" s="606"/>
      <c r="G67" s="606"/>
      <c r="H67" s="621"/>
      <c r="I67" s="166"/>
      <c r="J67" s="167"/>
      <c r="K67" s="166"/>
      <c r="L67" s="607"/>
      <c r="M67" s="608"/>
      <c r="N67" s="178"/>
    </row>
    <row r="68" spans="2:14" ht="14.4" thickBot="1">
      <c r="B68" s="586" t="s">
        <v>254</v>
      </c>
      <c r="C68" s="587"/>
      <c r="D68" s="587"/>
      <c r="E68" s="587"/>
      <c r="F68" s="587"/>
      <c r="G68" s="587"/>
      <c r="H68" s="587"/>
      <c r="I68" s="587"/>
      <c r="J68" s="587"/>
      <c r="K68" s="587"/>
      <c r="L68" s="587"/>
      <c r="M68" s="588"/>
      <c r="N68" s="179">
        <v>1128.5</v>
      </c>
    </row>
    <row r="69" spans="2:14" ht="14.4" thickBot="1">
      <c r="B69" s="141"/>
      <c r="C69" s="91"/>
      <c r="D69" s="91"/>
      <c r="E69" s="91"/>
      <c r="F69" s="91"/>
      <c r="G69" s="91"/>
      <c r="H69" s="91"/>
      <c r="I69" s="91"/>
      <c r="J69" s="91"/>
      <c r="K69" s="91"/>
      <c r="L69" s="91"/>
      <c r="M69" s="91"/>
      <c r="N69" s="130"/>
    </row>
    <row r="70" spans="2:14" ht="14.4" thickBot="1">
      <c r="B70" s="589" t="s">
        <v>265</v>
      </c>
      <c r="C70" s="590"/>
      <c r="D70" s="590"/>
      <c r="E70" s="590"/>
      <c r="F70" s="590"/>
      <c r="G70" s="590"/>
      <c r="H70" s="590"/>
      <c r="I70" s="590"/>
      <c r="J70" s="590"/>
      <c r="K70" s="590"/>
      <c r="L70" s="590"/>
      <c r="M70" s="591"/>
      <c r="N70" s="180">
        <v>25057.635714285716</v>
      </c>
    </row>
    <row r="71" spans="2:14">
      <c r="B71" s="609" t="s">
        <v>266</v>
      </c>
      <c r="C71" s="610"/>
      <c r="D71" s="610"/>
      <c r="E71" s="610"/>
      <c r="F71" s="610"/>
      <c r="G71" s="610"/>
      <c r="H71" s="610"/>
      <c r="I71" s="610"/>
      <c r="J71" s="610"/>
      <c r="K71" s="610"/>
      <c r="L71" s="610"/>
      <c r="M71" s="610"/>
      <c r="N71" s="611"/>
    </row>
    <row r="72" spans="2:14">
      <c r="B72" s="612"/>
      <c r="C72" s="613"/>
      <c r="D72" s="613"/>
      <c r="E72" s="613"/>
      <c r="F72" s="613"/>
      <c r="G72" s="613"/>
      <c r="H72" s="613"/>
      <c r="I72" s="613"/>
      <c r="J72" s="613"/>
      <c r="K72" s="613"/>
      <c r="L72" s="613"/>
      <c r="M72" s="613"/>
      <c r="N72" s="614"/>
    </row>
    <row r="73" spans="2:14" ht="14.4" thickBot="1">
      <c r="B73" s="615"/>
      <c r="C73" s="616"/>
      <c r="D73" s="616"/>
      <c r="E73" s="616"/>
      <c r="F73" s="616"/>
      <c r="G73" s="616"/>
      <c r="H73" s="616"/>
      <c r="I73" s="616"/>
      <c r="J73" s="616"/>
      <c r="K73" s="616"/>
      <c r="L73" s="616"/>
      <c r="M73" s="616"/>
      <c r="N73" s="617"/>
    </row>
    <row r="74" spans="2:14">
      <c r="B74" s="597" t="s">
        <v>267</v>
      </c>
      <c r="C74" s="598"/>
      <c r="D74" s="598"/>
      <c r="E74" s="598"/>
      <c r="F74" s="598"/>
      <c r="G74" s="598"/>
      <c r="H74" s="598"/>
      <c r="I74" s="162"/>
      <c r="J74" s="181"/>
      <c r="K74" s="170" t="s">
        <v>268</v>
      </c>
      <c r="L74" s="599" t="s">
        <v>269</v>
      </c>
      <c r="M74" s="600"/>
      <c r="N74" s="171"/>
    </row>
    <row r="75" spans="2:14">
      <c r="B75" s="595" t="s">
        <v>193</v>
      </c>
      <c r="C75" s="596"/>
      <c r="D75" s="596"/>
      <c r="E75" s="596"/>
      <c r="F75" s="596"/>
      <c r="G75" s="596"/>
      <c r="H75" s="596"/>
      <c r="I75" s="182"/>
      <c r="J75" s="183"/>
      <c r="K75" s="184">
        <v>0.2</v>
      </c>
      <c r="L75" s="582">
        <v>5011.5271428571432</v>
      </c>
      <c r="M75" s="583"/>
      <c r="N75" s="185"/>
    </row>
    <row r="76" spans="2:14">
      <c r="B76" s="149" t="s">
        <v>270</v>
      </c>
      <c r="C76" s="150"/>
      <c r="D76" s="150"/>
      <c r="E76" s="150"/>
      <c r="F76" s="150"/>
      <c r="G76" s="150"/>
      <c r="H76" s="150"/>
      <c r="I76" s="182"/>
      <c r="J76" s="183"/>
      <c r="K76" s="184">
        <v>0.05</v>
      </c>
      <c r="L76" s="582">
        <v>1252.8817857142858</v>
      </c>
      <c r="M76" s="583"/>
      <c r="N76" s="185"/>
    </row>
    <row r="77" spans="2:14" ht="14.4" thickBot="1">
      <c r="B77" s="186" t="s">
        <v>230</v>
      </c>
      <c r="C77" s="187"/>
      <c r="D77" s="187"/>
      <c r="E77" s="187"/>
      <c r="F77" s="187"/>
      <c r="G77" s="187"/>
      <c r="H77" s="187"/>
      <c r="I77" s="188"/>
      <c r="J77" s="189"/>
      <c r="K77" s="184">
        <v>0.05</v>
      </c>
      <c r="L77" s="584">
        <v>1252.8817857142858</v>
      </c>
      <c r="M77" s="585"/>
      <c r="N77" s="185"/>
    </row>
    <row r="78" spans="2:14" ht="14.4" thickBot="1">
      <c r="B78" s="586" t="s">
        <v>254</v>
      </c>
      <c r="C78" s="587"/>
      <c r="D78" s="587"/>
      <c r="E78" s="587"/>
      <c r="F78" s="587"/>
      <c r="G78" s="587"/>
      <c r="H78" s="587"/>
      <c r="I78" s="587"/>
      <c r="J78" s="587"/>
      <c r="K78" s="587"/>
      <c r="L78" s="587"/>
      <c r="M78" s="588"/>
      <c r="N78" s="190">
        <v>7517.2907142857148</v>
      </c>
    </row>
    <row r="79" spans="2:14" ht="14.4" thickBot="1">
      <c r="B79" s="141"/>
      <c r="C79" s="91"/>
      <c r="D79" s="91"/>
      <c r="E79" s="91"/>
      <c r="F79" s="91"/>
      <c r="G79" s="91"/>
      <c r="H79" s="91"/>
      <c r="I79" s="91"/>
      <c r="J79" s="91"/>
      <c r="K79" s="91"/>
      <c r="L79" s="91"/>
      <c r="M79" s="91"/>
      <c r="N79" s="130"/>
    </row>
    <row r="80" spans="2:14" ht="14.4" thickBot="1">
      <c r="B80" s="589" t="s">
        <v>271</v>
      </c>
      <c r="C80" s="590"/>
      <c r="D80" s="590"/>
      <c r="E80" s="590"/>
      <c r="F80" s="590"/>
      <c r="G80" s="590"/>
      <c r="H80" s="590"/>
      <c r="I80" s="590"/>
      <c r="J80" s="590"/>
      <c r="K80" s="590"/>
      <c r="L80" s="590"/>
      <c r="M80" s="591"/>
      <c r="N80" s="191">
        <v>32575</v>
      </c>
    </row>
    <row r="81" spans="2:14">
      <c r="B81" s="122"/>
      <c r="C81" s="123"/>
      <c r="D81" s="123"/>
      <c r="E81" s="123"/>
      <c r="F81" s="123"/>
      <c r="G81" s="123"/>
      <c r="H81" s="123"/>
      <c r="I81" s="123"/>
      <c r="J81" s="123"/>
      <c r="K81" s="123"/>
      <c r="L81" s="123"/>
      <c r="M81" s="123"/>
      <c r="N81" s="124"/>
    </row>
    <row r="82" spans="2:14">
      <c r="B82" s="141"/>
      <c r="C82" s="91"/>
      <c r="D82" s="91"/>
      <c r="E82" s="91"/>
      <c r="F82" s="91"/>
      <c r="G82" s="91"/>
      <c r="H82" s="91"/>
      <c r="I82" s="91"/>
      <c r="J82" s="91"/>
      <c r="K82" s="91"/>
      <c r="L82" s="91"/>
      <c r="M82" s="91"/>
      <c r="N82" s="130"/>
    </row>
    <row r="83" spans="2:14">
      <c r="B83" s="141"/>
      <c r="C83" s="91"/>
      <c r="D83" s="91"/>
      <c r="E83" s="91"/>
      <c r="F83" s="91"/>
      <c r="G83" s="91"/>
      <c r="H83" s="91"/>
      <c r="I83" s="91"/>
      <c r="J83" s="91"/>
      <c r="K83" s="91"/>
      <c r="L83" s="91"/>
      <c r="M83" s="91"/>
      <c r="N83" s="130"/>
    </row>
    <row r="84" spans="2:14">
      <c r="B84" s="141"/>
      <c r="C84" s="91"/>
      <c r="D84" s="91"/>
      <c r="E84" s="91"/>
      <c r="F84" s="91"/>
      <c r="G84" s="128" t="s">
        <v>272</v>
      </c>
      <c r="H84" s="128"/>
      <c r="I84" s="128"/>
      <c r="J84" s="128"/>
      <c r="K84" s="91"/>
      <c r="L84" s="91"/>
      <c r="M84" s="91"/>
      <c r="N84" s="130"/>
    </row>
    <row r="85" spans="2:14">
      <c r="B85" s="192"/>
      <c r="C85" s="193"/>
      <c r="D85" s="193"/>
      <c r="E85" s="193"/>
      <c r="F85" s="193"/>
      <c r="G85" s="128" t="s">
        <v>273</v>
      </c>
      <c r="H85" s="193"/>
      <c r="I85" s="193"/>
      <c r="J85" s="193"/>
      <c r="K85" s="193"/>
      <c r="L85" s="193"/>
      <c r="M85" s="193"/>
      <c r="N85" s="194"/>
    </row>
    <row r="86" spans="2:14">
      <c r="B86" s="192"/>
      <c r="C86" s="193"/>
      <c r="D86" s="193"/>
      <c r="E86" s="193"/>
      <c r="F86" s="193"/>
      <c r="G86" s="128" t="s">
        <v>274</v>
      </c>
      <c r="J86" s="193"/>
      <c r="K86" s="193"/>
      <c r="L86" s="193"/>
      <c r="M86" s="193"/>
      <c r="N86" s="194"/>
    </row>
    <row r="87" spans="2:14">
      <c r="B87" s="107"/>
      <c r="C87" s="137"/>
      <c r="D87" s="137"/>
      <c r="E87" s="137"/>
      <c r="F87" s="137"/>
      <c r="G87" s="128" t="s">
        <v>275</v>
      </c>
      <c r="H87" s="137"/>
      <c r="I87" s="137"/>
      <c r="J87" s="137"/>
      <c r="K87" s="137"/>
      <c r="L87" s="137"/>
      <c r="M87" s="137"/>
      <c r="N87" s="136"/>
    </row>
    <row r="88" spans="2:14">
      <c r="B88" s="141"/>
      <c r="C88" s="91"/>
      <c r="D88" s="91"/>
      <c r="E88" s="91"/>
      <c r="F88" s="91"/>
      <c r="G88" s="91" t="s">
        <v>276</v>
      </c>
      <c r="H88" s="91"/>
      <c r="I88" s="91"/>
      <c r="J88" s="91"/>
      <c r="K88" s="91"/>
      <c r="L88" s="91"/>
      <c r="M88" s="91"/>
      <c r="N88" s="130"/>
    </row>
    <row r="89" spans="2:14">
      <c r="B89" s="195" t="s">
        <v>277</v>
      </c>
      <c r="C89" s="196"/>
      <c r="D89" s="196"/>
      <c r="E89" s="196"/>
      <c r="F89" s="196"/>
      <c r="G89" s="196"/>
      <c r="H89" s="196"/>
      <c r="I89" s="196"/>
      <c r="J89" s="196"/>
      <c r="K89" s="196"/>
      <c r="L89" s="196"/>
      <c r="M89" s="196"/>
      <c r="N89" s="197"/>
    </row>
    <row r="90" spans="2:14">
      <c r="B90" s="592"/>
      <c r="C90" s="593"/>
      <c r="D90" s="593"/>
      <c r="E90" s="593"/>
      <c r="F90" s="593"/>
      <c r="G90" s="593"/>
      <c r="H90" s="593"/>
      <c r="I90" s="593"/>
      <c r="J90" s="593"/>
      <c r="K90" s="593"/>
      <c r="L90" s="593"/>
      <c r="M90" s="593"/>
      <c r="N90" s="594"/>
    </row>
    <row r="91" spans="2:14">
      <c r="B91" s="592"/>
      <c r="C91" s="593"/>
      <c r="D91" s="593"/>
      <c r="E91" s="593"/>
      <c r="F91" s="593"/>
      <c r="G91" s="593"/>
      <c r="H91" s="593"/>
      <c r="I91" s="593"/>
      <c r="J91" s="593"/>
      <c r="K91" s="593"/>
      <c r="L91" s="593"/>
      <c r="M91" s="593"/>
      <c r="N91" s="594"/>
    </row>
    <row r="92" spans="2:14">
      <c r="B92" s="107"/>
      <c r="C92" s="137"/>
      <c r="D92" s="137"/>
      <c r="E92" s="137"/>
      <c r="F92" s="137"/>
      <c r="G92" s="137"/>
      <c r="H92" s="137"/>
      <c r="I92" s="137"/>
      <c r="J92" s="137"/>
      <c r="K92" s="137"/>
      <c r="L92" s="137"/>
      <c r="M92" s="137"/>
      <c r="N92" s="136"/>
    </row>
    <row r="93" spans="2:14">
      <c r="B93" s="198" t="s">
        <v>278</v>
      </c>
      <c r="C93" s="137"/>
      <c r="D93" s="137"/>
      <c r="E93" s="137"/>
      <c r="F93" s="137"/>
      <c r="G93" s="137"/>
      <c r="H93" s="137"/>
      <c r="I93" s="137"/>
      <c r="J93" s="137"/>
      <c r="K93" s="137"/>
      <c r="L93" s="137"/>
      <c r="M93" s="137"/>
      <c r="N93" s="136"/>
    </row>
    <row r="94" spans="2:14" ht="12.75" customHeight="1">
      <c r="B94" s="573" t="s">
        <v>279</v>
      </c>
      <c r="C94" s="574"/>
      <c r="D94" s="574"/>
      <c r="E94" s="574"/>
      <c r="F94" s="574"/>
      <c r="G94" s="574"/>
      <c r="H94" s="574"/>
      <c r="I94" s="574"/>
      <c r="J94" s="574"/>
      <c r="K94" s="574"/>
      <c r="L94" s="574"/>
      <c r="M94" s="574"/>
      <c r="N94" s="575"/>
    </row>
    <row r="95" spans="2:14">
      <c r="B95" s="573"/>
      <c r="C95" s="574"/>
      <c r="D95" s="574"/>
      <c r="E95" s="574"/>
      <c r="F95" s="574"/>
      <c r="G95" s="574"/>
      <c r="H95" s="574"/>
      <c r="I95" s="574"/>
      <c r="J95" s="574"/>
      <c r="K95" s="574"/>
      <c r="L95" s="574"/>
      <c r="M95" s="574"/>
      <c r="N95" s="575"/>
    </row>
    <row r="96" spans="2:14">
      <c r="B96" s="573" t="s">
        <v>280</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107"/>
      <c r="C98" s="137"/>
      <c r="D98" s="137"/>
      <c r="E98" s="137"/>
      <c r="F98" s="137"/>
      <c r="G98" s="137"/>
      <c r="H98" s="137"/>
      <c r="I98" s="137"/>
      <c r="J98" s="137"/>
      <c r="K98" s="137"/>
      <c r="L98" s="137"/>
      <c r="M98" s="137"/>
      <c r="N98" s="136"/>
    </row>
    <row r="99" spans="2:14">
      <c r="B99" s="141"/>
      <c r="C99" s="91"/>
      <c r="D99" s="91"/>
      <c r="E99" s="91"/>
      <c r="F99" s="91"/>
      <c r="G99" s="128" t="s">
        <v>272</v>
      </c>
      <c r="H99" s="91"/>
      <c r="I99" s="91"/>
      <c r="J99" s="91"/>
      <c r="K99" s="91"/>
      <c r="L99" s="91"/>
      <c r="M99" s="91"/>
      <c r="N99" s="130"/>
    </row>
    <row r="100" spans="2:14">
      <c r="B100" s="141"/>
      <c r="C100" s="91"/>
      <c r="D100" s="91"/>
      <c r="E100" s="91"/>
      <c r="F100" s="91"/>
      <c r="G100" s="91" t="s">
        <v>273</v>
      </c>
      <c r="H100" s="158"/>
      <c r="I100" s="158"/>
      <c r="J100" s="158"/>
      <c r="K100" s="91"/>
      <c r="L100" s="91"/>
      <c r="M100" s="91"/>
      <c r="N100" s="130"/>
    </row>
    <row r="101" spans="2:14">
      <c r="B101" s="141"/>
      <c r="C101" s="91"/>
      <c r="D101" s="91"/>
      <c r="E101" s="91"/>
      <c r="F101" s="91"/>
      <c r="G101" s="91" t="s">
        <v>281</v>
      </c>
      <c r="H101" s="92"/>
      <c r="I101" s="92"/>
      <c r="J101" s="92"/>
      <c r="M101" s="91"/>
      <c r="N101" s="130"/>
    </row>
    <row r="102" spans="2:14">
      <c r="B102" s="199"/>
      <c r="C102" s="137"/>
      <c r="D102" s="137"/>
      <c r="E102" s="137"/>
      <c r="F102" s="137"/>
      <c r="G102" s="91" t="s">
        <v>275</v>
      </c>
      <c r="K102" s="137"/>
      <c r="L102" s="137"/>
      <c r="M102" s="137"/>
      <c r="N102" s="136"/>
    </row>
    <row r="103" spans="2:14" ht="17.25" customHeight="1">
      <c r="B103" s="200" t="s">
        <v>282</v>
      </c>
      <c r="C103" s="201"/>
      <c r="D103" s="201"/>
      <c r="E103" s="91"/>
      <c r="F103" s="91"/>
      <c r="G103" s="91"/>
      <c r="H103" s="91"/>
      <c r="I103" s="91"/>
      <c r="J103" s="576"/>
      <c r="K103" s="576"/>
      <c r="L103" s="576"/>
      <c r="M103" s="576"/>
      <c r="N103" s="577"/>
    </row>
    <row r="104" spans="2:14" ht="18.75" customHeight="1" thickBot="1">
      <c r="B104" s="580" t="s">
        <v>283</v>
      </c>
      <c r="C104" s="581"/>
      <c r="D104" s="581"/>
      <c r="E104" s="167"/>
      <c r="F104" s="167"/>
      <c r="G104" s="167"/>
      <c r="H104" s="167"/>
      <c r="I104" s="167"/>
      <c r="J104" s="578"/>
      <c r="K104" s="578"/>
      <c r="L104" s="578"/>
      <c r="M104" s="578"/>
      <c r="N104" s="579"/>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7:I47"/>
    <mergeCell ref="L47:M47"/>
    <mergeCell ref="B48:I48"/>
    <mergeCell ref="L48:M48"/>
    <mergeCell ref="L63:M63"/>
    <mergeCell ref="L64:M64"/>
    <mergeCell ref="B49:I49"/>
    <mergeCell ref="L49:M49"/>
    <mergeCell ref="B50:I50"/>
    <mergeCell ref="L50:M50"/>
    <mergeCell ref="B51:M51"/>
    <mergeCell ref="B75:H75"/>
    <mergeCell ref="L75:M75"/>
    <mergeCell ref="L76:M76"/>
    <mergeCell ref="B52:N54"/>
    <mergeCell ref="B55:H55"/>
    <mergeCell ref="L55:M55"/>
    <mergeCell ref="L65:M65"/>
    <mergeCell ref="B56:H56"/>
    <mergeCell ref="L56:M56"/>
    <mergeCell ref="B57:H57"/>
    <mergeCell ref="L57:M57"/>
    <mergeCell ref="B58:H58"/>
    <mergeCell ref="L58:M58"/>
    <mergeCell ref="B59:M59"/>
    <mergeCell ref="B60:N62"/>
    <mergeCell ref="B63:H63"/>
    <mergeCell ref="B68:M68"/>
    <mergeCell ref="B70:M70"/>
    <mergeCell ref="B71:N73"/>
    <mergeCell ref="B74:H74"/>
    <mergeCell ref="L74:M74"/>
    <mergeCell ref="B40:F40"/>
    <mergeCell ref="G40:H40"/>
    <mergeCell ref="I40:J40"/>
    <mergeCell ref="L40:M40"/>
    <mergeCell ref="J103:N104"/>
    <mergeCell ref="B104:D104"/>
    <mergeCell ref="B78:M78"/>
    <mergeCell ref="B80:M80"/>
    <mergeCell ref="B90:N90"/>
    <mergeCell ref="B91:N91"/>
    <mergeCell ref="B94:N95"/>
    <mergeCell ref="B96:N97"/>
    <mergeCell ref="L77:M77"/>
    <mergeCell ref="L66:M66"/>
    <mergeCell ref="B67:H67"/>
    <mergeCell ref="L67:M6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1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3"/>
      </mc:Fallback>
    </mc:AlternateContent>
  </oleObjects>
  <mc:AlternateContent xmlns:mc="http://schemas.openxmlformats.org/markup-compatibility/2006">
    <mc:Choice Requires="x14">
      <controls>
        <mc:AlternateContent xmlns:mc="http://schemas.openxmlformats.org/markup-compatibility/2006">
          <mc:Choice Requires="x14">
            <control shapeId="6144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144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107"/>
  <sheetViews>
    <sheetView showGridLines="0" topLeftCell="A45" zoomScale="55" zoomScaleNormal="55" workbookViewId="0">
      <selection activeCell="A25" sqref="A1:XFD1048576"/>
    </sheetView>
  </sheetViews>
  <sheetFormatPr baseColWidth="10" defaultColWidth="11.44140625" defaultRowHeight="13.8"/>
  <cols>
    <col min="1" max="1" width="3.109375" style="90" customWidth="1"/>
    <col min="2" max="8" width="11.44140625" style="90"/>
    <col min="9" max="10" width="11.5546875" style="90" bestFit="1" customWidth="1"/>
    <col min="11" max="11" width="12.33203125" style="90" customWidth="1"/>
    <col min="12" max="12" width="11.5546875" style="90" bestFit="1" customWidth="1"/>
    <col min="13" max="13" width="11.44140625" style="90"/>
    <col min="14" max="14" width="11.88671875" style="90" bestFit="1"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ht="12.75" customHeight="1">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s">
        <v>86</v>
      </c>
      <c r="C34" s="703" t="s">
        <v>87</v>
      </c>
      <c r="D34" s="704"/>
      <c r="E34" s="704"/>
      <c r="F34" s="704"/>
      <c r="G34" s="704"/>
      <c r="H34" s="704"/>
      <c r="I34" s="704"/>
      <c r="J34" s="704"/>
      <c r="K34" s="705"/>
      <c r="L34" s="703" t="s">
        <v>46</v>
      </c>
      <c r="M34" s="705"/>
      <c r="N34" s="216">
        <v>1239</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294</v>
      </c>
      <c r="C39" s="596"/>
      <c r="D39" s="596"/>
      <c r="E39" s="596"/>
      <c r="F39" s="618"/>
      <c r="G39" s="641"/>
      <c r="H39" s="618"/>
      <c r="I39" s="641"/>
      <c r="J39" s="618"/>
      <c r="K39" s="147">
        <v>102000</v>
      </c>
      <c r="L39" s="726">
        <v>10</v>
      </c>
      <c r="M39" s="727"/>
      <c r="N39" s="148">
        <v>10200</v>
      </c>
    </row>
    <row r="40" spans="2:14">
      <c r="B40" s="595" t="s">
        <v>296</v>
      </c>
      <c r="C40" s="596"/>
      <c r="D40" s="596"/>
      <c r="E40" s="596"/>
      <c r="F40" s="618"/>
      <c r="G40" s="641"/>
      <c r="H40" s="618"/>
      <c r="I40" s="641"/>
      <c r="J40" s="618"/>
      <c r="K40" s="147">
        <v>180000</v>
      </c>
      <c r="L40" s="726">
        <v>50</v>
      </c>
      <c r="M40" s="727"/>
      <c r="N40" s="148">
        <v>3600</v>
      </c>
    </row>
    <row r="41" spans="2:14">
      <c r="B41" s="595" t="s">
        <v>303</v>
      </c>
      <c r="C41" s="596"/>
      <c r="D41" s="596"/>
      <c r="E41" s="596"/>
      <c r="F41" s="618"/>
      <c r="G41" s="641"/>
      <c r="H41" s="618"/>
      <c r="I41" s="641"/>
      <c r="J41" s="618"/>
      <c r="K41" s="147"/>
      <c r="L41" s="726"/>
      <c r="M41" s="727"/>
      <c r="N41" s="148">
        <v>215.0625</v>
      </c>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14015.0625</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355</v>
      </c>
      <c r="C48" s="596"/>
      <c r="D48" s="596"/>
      <c r="E48" s="596"/>
      <c r="F48" s="596"/>
      <c r="G48" s="596"/>
      <c r="H48" s="596"/>
      <c r="I48" s="618"/>
      <c r="J48" s="210" t="s">
        <v>216</v>
      </c>
      <c r="K48" s="229">
        <v>0.4</v>
      </c>
      <c r="L48" s="619">
        <v>12000</v>
      </c>
      <c r="M48" s="620"/>
      <c r="N48" s="148">
        <v>4800</v>
      </c>
    </row>
    <row r="49" spans="2:14">
      <c r="B49" s="595" t="s">
        <v>356</v>
      </c>
      <c r="C49" s="596"/>
      <c r="D49" s="596"/>
      <c r="E49" s="596"/>
      <c r="F49" s="596"/>
      <c r="G49" s="596"/>
      <c r="H49" s="596"/>
      <c r="I49" s="618"/>
      <c r="J49" s="210" t="s">
        <v>209</v>
      </c>
      <c r="K49" s="229">
        <v>1</v>
      </c>
      <c r="L49" s="619">
        <v>662</v>
      </c>
      <c r="M49" s="620"/>
      <c r="N49" s="148">
        <v>662</v>
      </c>
    </row>
    <row r="50" spans="2:14">
      <c r="B50" s="595" t="s">
        <v>357</v>
      </c>
      <c r="C50" s="596"/>
      <c r="D50" s="596"/>
      <c r="E50" s="596"/>
      <c r="F50" s="596"/>
      <c r="G50" s="596"/>
      <c r="H50" s="596"/>
      <c r="I50" s="618"/>
      <c r="J50" s="210" t="s">
        <v>208</v>
      </c>
      <c r="K50" s="229">
        <v>0.5</v>
      </c>
      <c r="L50" s="619">
        <v>4000</v>
      </c>
      <c r="M50" s="620"/>
      <c r="N50" s="148">
        <v>2000</v>
      </c>
    </row>
    <row r="51" spans="2:14">
      <c r="B51" s="595" t="s">
        <v>304</v>
      </c>
      <c r="C51" s="596"/>
      <c r="D51" s="596"/>
      <c r="E51" s="596"/>
      <c r="F51" s="596"/>
      <c r="G51" s="596"/>
      <c r="H51" s="596"/>
      <c r="I51" s="618"/>
      <c r="J51" s="210" t="s">
        <v>208</v>
      </c>
      <c r="K51" s="229">
        <v>2</v>
      </c>
      <c r="L51" s="619">
        <v>2200</v>
      </c>
      <c r="M51" s="620"/>
      <c r="N51" s="148">
        <v>4400</v>
      </c>
    </row>
    <row r="52" spans="2:14">
      <c r="B52" s="595" t="s">
        <v>358</v>
      </c>
      <c r="C52" s="596"/>
      <c r="D52" s="596"/>
      <c r="E52" s="596"/>
      <c r="F52" s="596"/>
      <c r="G52" s="596"/>
      <c r="H52" s="596"/>
      <c r="I52" s="618"/>
      <c r="J52" s="156"/>
      <c r="K52" s="229"/>
      <c r="L52" s="619"/>
      <c r="M52" s="620"/>
      <c r="N52" s="148">
        <v>17793</v>
      </c>
    </row>
    <row r="53" spans="2:14" ht="28.5" customHeight="1" thickBot="1">
      <c r="B53" s="691" t="s">
        <v>591</v>
      </c>
      <c r="C53" s="692"/>
      <c r="D53" s="692"/>
      <c r="E53" s="692"/>
      <c r="F53" s="692"/>
      <c r="G53" s="692"/>
      <c r="H53" s="692"/>
      <c r="I53" s="693"/>
      <c r="J53" s="463" t="s">
        <v>212</v>
      </c>
      <c r="K53" s="464">
        <v>1.4</v>
      </c>
      <c r="L53" s="619">
        <v>1500</v>
      </c>
      <c r="M53" s="620"/>
      <c r="N53" s="287">
        <v>2100</v>
      </c>
    </row>
    <row r="54" spans="2:14" ht="14.4" thickBot="1">
      <c r="B54" s="586" t="s">
        <v>254</v>
      </c>
      <c r="C54" s="587"/>
      <c r="D54" s="587"/>
      <c r="E54" s="587"/>
      <c r="F54" s="587"/>
      <c r="G54" s="587"/>
      <c r="H54" s="587"/>
      <c r="I54" s="587"/>
      <c r="J54" s="587"/>
      <c r="K54" s="587"/>
      <c r="L54" s="587"/>
      <c r="M54" s="588"/>
      <c r="N54" s="161">
        <v>31755</v>
      </c>
    </row>
    <row r="55" spans="2:14">
      <c r="B55" s="609" t="s">
        <v>255</v>
      </c>
      <c r="C55" s="610"/>
      <c r="D55" s="610"/>
      <c r="E55" s="610"/>
      <c r="F55" s="610"/>
      <c r="G55" s="610"/>
      <c r="H55" s="610"/>
      <c r="I55" s="610"/>
      <c r="J55" s="610"/>
      <c r="K55" s="610"/>
      <c r="L55" s="610"/>
      <c r="M55" s="610"/>
      <c r="N55" s="611"/>
    </row>
    <row r="56" spans="2:14">
      <c r="B56" s="612"/>
      <c r="C56" s="613"/>
      <c r="D56" s="613"/>
      <c r="E56" s="613"/>
      <c r="F56" s="613"/>
      <c r="G56" s="613"/>
      <c r="H56" s="613"/>
      <c r="I56" s="613"/>
      <c r="J56" s="613"/>
      <c r="K56" s="613"/>
      <c r="L56" s="613"/>
      <c r="M56" s="613"/>
      <c r="N56" s="614"/>
    </row>
    <row r="57" spans="2:14" ht="14.4" thickBot="1">
      <c r="B57" s="615"/>
      <c r="C57" s="616"/>
      <c r="D57" s="616"/>
      <c r="E57" s="616"/>
      <c r="F57" s="616"/>
      <c r="G57" s="616"/>
      <c r="H57" s="616"/>
      <c r="I57" s="616"/>
      <c r="J57" s="616"/>
      <c r="K57" s="616"/>
      <c r="L57" s="616"/>
      <c r="M57" s="616"/>
      <c r="N57" s="617"/>
    </row>
    <row r="58" spans="2:14">
      <c r="B58" s="597" t="s">
        <v>256</v>
      </c>
      <c r="C58" s="598"/>
      <c r="D58" s="598"/>
      <c r="E58" s="598"/>
      <c r="F58" s="598"/>
      <c r="G58" s="598"/>
      <c r="H58" s="598"/>
      <c r="I58" s="145" t="s">
        <v>257</v>
      </c>
      <c r="J58" s="162" t="s">
        <v>258</v>
      </c>
      <c r="K58" s="163" t="s">
        <v>259</v>
      </c>
      <c r="L58" s="622" t="s">
        <v>199</v>
      </c>
      <c r="M58" s="623"/>
      <c r="N58" s="146" t="s">
        <v>249</v>
      </c>
    </row>
    <row r="59" spans="2:14">
      <c r="B59" s="595" t="s">
        <v>359</v>
      </c>
      <c r="C59" s="596"/>
      <c r="D59" s="596"/>
      <c r="E59" s="596"/>
      <c r="F59" s="596"/>
      <c r="G59" s="596"/>
      <c r="H59" s="596"/>
      <c r="I59" s="157">
        <v>1.4</v>
      </c>
      <c r="J59" s="226">
        <v>10</v>
      </c>
      <c r="K59" s="217">
        <v>14</v>
      </c>
      <c r="L59" s="624">
        <v>904</v>
      </c>
      <c r="M59" s="625"/>
      <c r="N59" s="228">
        <v>12656</v>
      </c>
    </row>
    <row r="60" spans="2:14">
      <c r="B60" s="595"/>
      <c r="C60" s="596"/>
      <c r="D60" s="596"/>
      <c r="E60" s="596"/>
      <c r="F60" s="596"/>
      <c r="G60" s="596"/>
      <c r="H60" s="596"/>
      <c r="I60" s="157"/>
      <c r="J60" s="226"/>
      <c r="K60" s="217"/>
      <c r="L60" s="624"/>
      <c r="M60" s="625"/>
      <c r="N60" s="228"/>
    </row>
    <row r="61" spans="2:14" ht="14.4" thickBot="1">
      <c r="B61" s="605"/>
      <c r="C61" s="606"/>
      <c r="D61" s="606"/>
      <c r="E61" s="606"/>
      <c r="F61" s="606"/>
      <c r="G61" s="606"/>
      <c r="H61" s="606"/>
      <c r="I61" s="241"/>
      <c r="J61" s="242"/>
      <c r="K61" s="217"/>
      <c r="L61" s="607"/>
      <c r="M61" s="608"/>
      <c r="N61" s="228"/>
    </row>
    <row r="62" spans="2:14" ht="14.4" thickBot="1">
      <c r="B62" s="586" t="s">
        <v>254</v>
      </c>
      <c r="C62" s="587"/>
      <c r="D62" s="587"/>
      <c r="E62" s="587"/>
      <c r="F62" s="587"/>
      <c r="G62" s="587"/>
      <c r="H62" s="587"/>
      <c r="I62" s="587"/>
      <c r="J62" s="587"/>
      <c r="K62" s="587"/>
      <c r="L62" s="587"/>
      <c r="M62" s="588"/>
      <c r="N62" s="179">
        <v>12656</v>
      </c>
    </row>
    <row r="63" spans="2:14">
      <c r="B63" s="609" t="s">
        <v>261</v>
      </c>
      <c r="C63" s="610"/>
      <c r="D63" s="610"/>
      <c r="E63" s="610"/>
      <c r="F63" s="610"/>
      <c r="G63" s="610"/>
      <c r="H63" s="610"/>
      <c r="I63" s="610"/>
      <c r="J63" s="610"/>
      <c r="K63" s="610"/>
      <c r="L63" s="610"/>
      <c r="M63" s="610"/>
      <c r="N63" s="611"/>
    </row>
    <row r="64" spans="2:14">
      <c r="B64" s="612"/>
      <c r="C64" s="613"/>
      <c r="D64" s="613"/>
      <c r="E64" s="613"/>
      <c r="F64" s="613"/>
      <c r="G64" s="613"/>
      <c r="H64" s="613"/>
      <c r="I64" s="613"/>
      <c r="J64" s="613"/>
      <c r="K64" s="613"/>
      <c r="L64" s="613"/>
      <c r="M64" s="613"/>
      <c r="N64" s="614"/>
    </row>
    <row r="65" spans="2:14" ht="14.4" thickBot="1">
      <c r="B65" s="615"/>
      <c r="C65" s="616"/>
      <c r="D65" s="616"/>
      <c r="E65" s="616"/>
      <c r="F65" s="616"/>
      <c r="G65" s="616"/>
      <c r="H65" s="616"/>
      <c r="I65" s="616"/>
      <c r="J65" s="616"/>
      <c r="K65" s="616"/>
      <c r="L65" s="616"/>
      <c r="M65" s="616"/>
      <c r="N65" s="617"/>
    </row>
    <row r="66" spans="2:14">
      <c r="B66" s="597" t="s">
        <v>262</v>
      </c>
      <c r="C66" s="598"/>
      <c r="D66" s="598"/>
      <c r="E66" s="598"/>
      <c r="F66" s="598"/>
      <c r="G66" s="598"/>
      <c r="H66" s="598"/>
      <c r="I66" s="145" t="s">
        <v>263</v>
      </c>
      <c r="J66" s="162" t="s">
        <v>231</v>
      </c>
      <c r="K66" s="163" t="s">
        <v>264</v>
      </c>
      <c r="L66" s="622" t="s">
        <v>248</v>
      </c>
      <c r="M66" s="623"/>
      <c r="N66" s="146" t="s">
        <v>249</v>
      </c>
    </row>
    <row r="67" spans="2:14">
      <c r="B67" s="172" t="s">
        <v>328</v>
      </c>
      <c r="C67" s="173"/>
      <c r="D67" s="173"/>
      <c r="E67" s="173"/>
      <c r="F67" s="173"/>
      <c r="G67" s="173"/>
      <c r="H67" s="173"/>
      <c r="I67" s="174">
        <v>128000</v>
      </c>
      <c r="J67" s="175">
        <v>1.85</v>
      </c>
      <c r="K67" s="176">
        <v>236800</v>
      </c>
      <c r="L67" s="601">
        <v>80</v>
      </c>
      <c r="M67" s="602"/>
      <c r="N67" s="177">
        <v>2960</v>
      </c>
    </row>
    <row r="68" spans="2:14">
      <c r="B68" s="172" t="s">
        <v>232</v>
      </c>
      <c r="C68" s="173"/>
      <c r="D68" s="173"/>
      <c r="E68" s="173"/>
      <c r="F68" s="173"/>
      <c r="G68" s="173"/>
      <c r="H68" s="173"/>
      <c r="I68" s="174">
        <v>58000</v>
      </c>
      <c r="J68" s="175">
        <v>1.85</v>
      </c>
      <c r="K68" s="176">
        <v>107300</v>
      </c>
      <c r="L68" s="601">
        <v>80</v>
      </c>
      <c r="M68" s="602"/>
      <c r="N68" s="177">
        <v>1341.25</v>
      </c>
    </row>
    <row r="69" spans="2:14">
      <c r="B69" s="172"/>
      <c r="C69" s="173"/>
      <c r="D69" s="173"/>
      <c r="E69" s="173"/>
      <c r="F69" s="173"/>
      <c r="G69" s="173"/>
      <c r="H69" s="173"/>
      <c r="I69" s="174"/>
      <c r="J69" s="175"/>
      <c r="K69" s="176"/>
      <c r="L69" s="603"/>
      <c r="M69" s="604"/>
      <c r="N69" s="177"/>
    </row>
    <row r="70" spans="2:14" ht="14.4" thickBot="1">
      <c r="B70" s="605"/>
      <c r="C70" s="606"/>
      <c r="D70" s="606"/>
      <c r="E70" s="606"/>
      <c r="F70" s="606"/>
      <c r="G70" s="606"/>
      <c r="H70" s="606"/>
      <c r="I70" s="166"/>
      <c r="J70" s="167"/>
      <c r="K70" s="166"/>
      <c r="L70" s="607"/>
      <c r="M70" s="608"/>
      <c r="N70" s="178"/>
    </row>
    <row r="71" spans="2:14" ht="14.4" thickBot="1">
      <c r="B71" s="586" t="s">
        <v>254</v>
      </c>
      <c r="C71" s="587"/>
      <c r="D71" s="587"/>
      <c r="E71" s="587"/>
      <c r="F71" s="587"/>
      <c r="G71" s="587"/>
      <c r="H71" s="587"/>
      <c r="I71" s="587"/>
      <c r="J71" s="587"/>
      <c r="K71" s="587"/>
      <c r="L71" s="587"/>
      <c r="M71" s="588"/>
      <c r="N71" s="179">
        <v>4301.25</v>
      </c>
    </row>
    <row r="72" spans="2:14" ht="14.4" thickBot="1">
      <c r="B72" s="141"/>
      <c r="C72" s="91"/>
      <c r="D72" s="91"/>
      <c r="E72" s="91"/>
      <c r="F72" s="91"/>
      <c r="G72" s="91"/>
      <c r="H72" s="91"/>
      <c r="I72" s="91"/>
      <c r="J72" s="91"/>
      <c r="K72" s="91"/>
      <c r="L72" s="91"/>
      <c r="M72" s="91"/>
      <c r="N72" s="130"/>
    </row>
    <row r="73" spans="2:14" ht="14.4" thickBot="1">
      <c r="B73" s="589" t="s">
        <v>265</v>
      </c>
      <c r="C73" s="590"/>
      <c r="D73" s="590"/>
      <c r="E73" s="590"/>
      <c r="F73" s="590"/>
      <c r="G73" s="590"/>
      <c r="H73" s="590"/>
      <c r="I73" s="590"/>
      <c r="J73" s="590"/>
      <c r="K73" s="590"/>
      <c r="L73" s="590"/>
      <c r="M73" s="591"/>
      <c r="N73" s="180">
        <v>62727.3125</v>
      </c>
    </row>
    <row r="74" spans="2:14">
      <c r="B74" s="609" t="s">
        <v>266</v>
      </c>
      <c r="C74" s="610"/>
      <c r="D74" s="610"/>
      <c r="E74" s="610"/>
      <c r="F74" s="610"/>
      <c r="G74" s="610"/>
      <c r="H74" s="610"/>
      <c r="I74" s="610"/>
      <c r="J74" s="610"/>
      <c r="K74" s="610"/>
      <c r="L74" s="610"/>
      <c r="M74" s="610"/>
      <c r="N74" s="611"/>
    </row>
    <row r="75" spans="2:14">
      <c r="B75" s="612"/>
      <c r="C75" s="613"/>
      <c r="D75" s="613"/>
      <c r="E75" s="613"/>
      <c r="F75" s="613"/>
      <c r="G75" s="613"/>
      <c r="H75" s="613"/>
      <c r="I75" s="613"/>
      <c r="J75" s="613"/>
      <c r="K75" s="613"/>
      <c r="L75" s="613"/>
      <c r="M75" s="613"/>
      <c r="N75" s="614"/>
    </row>
    <row r="76" spans="2:14" ht="14.4" thickBot="1">
      <c r="B76" s="615"/>
      <c r="C76" s="616"/>
      <c r="D76" s="616"/>
      <c r="E76" s="616"/>
      <c r="F76" s="616"/>
      <c r="G76" s="616"/>
      <c r="H76" s="616"/>
      <c r="I76" s="616"/>
      <c r="J76" s="616"/>
      <c r="K76" s="616"/>
      <c r="L76" s="616"/>
      <c r="M76" s="616"/>
      <c r="N76" s="617"/>
    </row>
    <row r="77" spans="2:14">
      <c r="B77" s="597" t="s">
        <v>267</v>
      </c>
      <c r="C77" s="598"/>
      <c r="D77" s="598"/>
      <c r="E77" s="598"/>
      <c r="F77" s="598"/>
      <c r="G77" s="598"/>
      <c r="H77" s="598"/>
      <c r="I77" s="162"/>
      <c r="J77" s="181"/>
      <c r="K77" s="170" t="s">
        <v>268</v>
      </c>
      <c r="L77" s="599" t="s">
        <v>269</v>
      </c>
      <c r="M77" s="600"/>
      <c r="N77" s="171"/>
    </row>
    <row r="78" spans="2:14">
      <c r="B78" s="595" t="s">
        <v>193</v>
      </c>
      <c r="C78" s="596"/>
      <c r="D78" s="596"/>
      <c r="E78" s="596"/>
      <c r="F78" s="596"/>
      <c r="G78" s="596"/>
      <c r="H78" s="596"/>
      <c r="I78" s="182"/>
      <c r="J78" s="183"/>
      <c r="K78" s="184">
        <v>0.2</v>
      </c>
      <c r="L78" s="582">
        <v>12545.462500000001</v>
      </c>
      <c r="M78" s="583"/>
      <c r="N78" s="185"/>
    </row>
    <row r="79" spans="2:14">
      <c r="B79" s="149" t="s">
        <v>270</v>
      </c>
      <c r="C79" s="150"/>
      <c r="D79" s="150"/>
      <c r="E79" s="150"/>
      <c r="F79" s="150"/>
      <c r="G79" s="150"/>
      <c r="H79" s="150"/>
      <c r="I79" s="182"/>
      <c r="J79" s="183"/>
      <c r="K79" s="184">
        <v>0.05</v>
      </c>
      <c r="L79" s="582">
        <v>3136.3656250000004</v>
      </c>
      <c r="M79" s="583"/>
      <c r="N79" s="185"/>
    </row>
    <row r="80" spans="2:14" ht="14.4" thickBot="1">
      <c r="B80" s="186" t="s">
        <v>230</v>
      </c>
      <c r="C80" s="187"/>
      <c r="D80" s="187"/>
      <c r="E80" s="187"/>
      <c r="F80" s="187"/>
      <c r="G80" s="187"/>
      <c r="H80" s="187"/>
      <c r="I80" s="188"/>
      <c r="J80" s="189"/>
      <c r="K80" s="184">
        <v>0.05</v>
      </c>
      <c r="L80" s="584">
        <v>3136.3656250000004</v>
      </c>
      <c r="M80" s="585"/>
      <c r="N80" s="185"/>
    </row>
    <row r="81" spans="2:14" ht="14.4" thickBot="1">
      <c r="B81" s="586" t="s">
        <v>254</v>
      </c>
      <c r="C81" s="587"/>
      <c r="D81" s="587"/>
      <c r="E81" s="587"/>
      <c r="F81" s="587"/>
      <c r="G81" s="587"/>
      <c r="H81" s="587"/>
      <c r="I81" s="587"/>
      <c r="J81" s="587"/>
      <c r="K81" s="587"/>
      <c r="L81" s="587"/>
      <c r="M81" s="588"/>
      <c r="N81" s="190">
        <v>18818.193750000002</v>
      </c>
    </row>
    <row r="82" spans="2:14" ht="14.4" thickBot="1">
      <c r="B82" s="141"/>
      <c r="C82" s="91"/>
      <c r="D82" s="91"/>
      <c r="E82" s="91"/>
      <c r="F82" s="91"/>
      <c r="G82" s="91"/>
      <c r="H82" s="91"/>
      <c r="I82" s="91"/>
      <c r="J82" s="91"/>
      <c r="K82" s="91"/>
      <c r="L82" s="91"/>
      <c r="M82" s="91"/>
      <c r="N82" s="130"/>
    </row>
    <row r="83" spans="2:14" ht="14.4" thickBot="1">
      <c r="B83" s="589" t="s">
        <v>271</v>
      </c>
      <c r="C83" s="590"/>
      <c r="D83" s="590"/>
      <c r="E83" s="590"/>
      <c r="F83" s="590"/>
      <c r="G83" s="590"/>
      <c r="H83" s="590"/>
      <c r="I83" s="590"/>
      <c r="J83" s="590"/>
      <c r="K83" s="590"/>
      <c r="L83" s="590"/>
      <c r="M83" s="591"/>
      <c r="N83" s="191">
        <v>81546</v>
      </c>
    </row>
    <row r="84" spans="2:14">
      <c r="B84" s="122"/>
      <c r="C84" s="123"/>
      <c r="D84" s="123"/>
      <c r="E84" s="123"/>
      <c r="F84" s="123"/>
      <c r="G84" s="123"/>
      <c r="H84" s="123"/>
      <c r="I84" s="123"/>
      <c r="J84" s="123"/>
      <c r="K84" s="123"/>
      <c r="L84" s="123"/>
      <c r="M84" s="123"/>
      <c r="N84" s="124"/>
    </row>
    <row r="85" spans="2:14">
      <c r="B85" s="141"/>
      <c r="C85" s="91"/>
      <c r="D85" s="91"/>
      <c r="E85" s="91"/>
      <c r="F85" s="91"/>
      <c r="G85" s="91"/>
      <c r="H85" s="91"/>
      <c r="I85" s="91"/>
      <c r="J85" s="91"/>
      <c r="K85" s="91"/>
      <c r="L85" s="91"/>
      <c r="M85" s="91"/>
      <c r="N85" s="130"/>
    </row>
    <row r="86" spans="2:14">
      <c r="B86" s="141"/>
      <c r="C86" s="91"/>
      <c r="D86" s="91"/>
      <c r="E86" s="91"/>
      <c r="F86" s="91"/>
      <c r="G86" s="91"/>
      <c r="H86" s="91"/>
      <c r="I86" s="91"/>
      <c r="J86" s="91"/>
      <c r="K86" s="91"/>
      <c r="L86" s="91"/>
      <c r="M86" s="91"/>
      <c r="N86" s="130"/>
    </row>
    <row r="87" spans="2:14">
      <c r="B87" s="141"/>
      <c r="C87" s="91"/>
      <c r="D87" s="91"/>
      <c r="E87" s="91"/>
      <c r="F87" s="91"/>
      <c r="G87" s="128" t="s">
        <v>272</v>
      </c>
      <c r="H87" s="128"/>
      <c r="I87" s="128"/>
      <c r="J87" s="128"/>
      <c r="K87" s="91"/>
      <c r="L87" s="91"/>
      <c r="M87" s="91"/>
      <c r="N87" s="130"/>
    </row>
    <row r="88" spans="2:14">
      <c r="B88" s="192"/>
      <c r="C88" s="193"/>
      <c r="D88" s="193"/>
      <c r="E88" s="193"/>
      <c r="F88" s="193"/>
      <c r="G88" s="128" t="s">
        <v>273</v>
      </c>
      <c r="H88" s="193"/>
      <c r="I88" s="193"/>
      <c r="J88" s="193"/>
      <c r="K88" s="193"/>
      <c r="L88" s="193"/>
      <c r="M88" s="193"/>
      <c r="N88" s="194"/>
    </row>
    <row r="89" spans="2:14">
      <c r="B89" s="192"/>
      <c r="C89" s="193"/>
      <c r="D89" s="193"/>
      <c r="E89" s="193"/>
      <c r="F89" s="193"/>
      <c r="G89" s="128" t="s">
        <v>274</v>
      </c>
      <c r="J89" s="193"/>
      <c r="K89" s="193"/>
      <c r="L89" s="193"/>
      <c r="M89" s="193"/>
      <c r="N89" s="194"/>
    </row>
    <row r="90" spans="2:14">
      <c r="B90" s="107"/>
      <c r="C90" s="137"/>
      <c r="D90" s="137"/>
      <c r="E90" s="137"/>
      <c r="F90" s="137"/>
      <c r="G90" s="128" t="s">
        <v>275</v>
      </c>
      <c r="H90" s="137"/>
      <c r="I90" s="137"/>
      <c r="J90" s="137"/>
      <c r="K90" s="137"/>
      <c r="L90" s="137"/>
      <c r="M90" s="137"/>
      <c r="N90" s="136"/>
    </row>
    <row r="91" spans="2:14">
      <c r="B91" s="141"/>
      <c r="C91" s="91"/>
      <c r="D91" s="91"/>
      <c r="E91" s="91"/>
      <c r="F91" s="91"/>
      <c r="G91" s="91" t="s">
        <v>276</v>
      </c>
      <c r="H91" s="91"/>
      <c r="I91" s="91"/>
      <c r="J91" s="91"/>
      <c r="K91" s="91"/>
      <c r="L91" s="91"/>
      <c r="M91" s="91"/>
      <c r="N91" s="130"/>
    </row>
    <row r="92" spans="2:14">
      <c r="B92" s="195" t="s">
        <v>277</v>
      </c>
      <c r="C92" s="196"/>
      <c r="D92" s="196"/>
      <c r="E92" s="196"/>
      <c r="F92" s="196"/>
      <c r="G92" s="196"/>
      <c r="H92" s="196"/>
      <c r="I92" s="196"/>
      <c r="J92" s="196"/>
      <c r="K92" s="196"/>
      <c r="L92" s="196"/>
      <c r="M92" s="196"/>
      <c r="N92" s="197"/>
    </row>
    <row r="93" spans="2:14">
      <c r="B93" s="592"/>
      <c r="C93" s="593"/>
      <c r="D93" s="593"/>
      <c r="E93" s="593"/>
      <c r="F93" s="593"/>
      <c r="G93" s="593"/>
      <c r="H93" s="593"/>
      <c r="I93" s="593"/>
      <c r="J93" s="593"/>
      <c r="K93" s="593"/>
      <c r="L93" s="593"/>
      <c r="M93" s="593"/>
      <c r="N93" s="594"/>
    </row>
    <row r="94" spans="2:14">
      <c r="B94" s="592"/>
      <c r="C94" s="593"/>
      <c r="D94" s="593"/>
      <c r="E94" s="593"/>
      <c r="F94" s="593"/>
      <c r="G94" s="593"/>
      <c r="H94" s="593"/>
      <c r="I94" s="593"/>
      <c r="J94" s="593"/>
      <c r="K94" s="593"/>
      <c r="L94" s="593"/>
      <c r="M94" s="593"/>
      <c r="N94" s="594"/>
    </row>
    <row r="95" spans="2:14">
      <c r="B95" s="107"/>
      <c r="C95" s="137"/>
      <c r="D95" s="137"/>
      <c r="E95" s="137"/>
      <c r="F95" s="137"/>
      <c r="G95" s="137"/>
      <c r="H95" s="137"/>
      <c r="I95" s="137"/>
      <c r="J95" s="137"/>
      <c r="K95" s="137"/>
      <c r="L95" s="137"/>
      <c r="M95" s="137"/>
      <c r="N95" s="136"/>
    </row>
    <row r="96" spans="2:14">
      <c r="B96" s="198" t="s">
        <v>278</v>
      </c>
      <c r="C96" s="137"/>
      <c r="D96" s="137"/>
      <c r="E96" s="137"/>
      <c r="F96" s="137"/>
      <c r="G96" s="137"/>
      <c r="H96" s="137"/>
      <c r="I96" s="137"/>
      <c r="J96" s="137"/>
      <c r="K96" s="137"/>
      <c r="L96" s="137"/>
      <c r="M96" s="137"/>
      <c r="N96" s="136"/>
    </row>
    <row r="97" spans="2:14" ht="12.75" customHeight="1">
      <c r="B97" s="573" t="s">
        <v>279</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573" t="s">
        <v>280</v>
      </c>
      <c r="C99" s="574"/>
      <c r="D99" s="574"/>
      <c r="E99" s="574"/>
      <c r="F99" s="574"/>
      <c r="G99" s="574"/>
      <c r="H99" s="574"/>
      <c r="I99" s="574"/>
      <c r="J99" s="574"/>
      <c r="K99" s="574"/>
      <c r="L99" s="574"/>
      <c r="M99" s="574"/>
      <c r="N99" s="575"/>
    </row>
    <row r="100" spans="2:14">
      <c r="B100" s="573"/>
      <c r="C100" s="574"/>
      <c r="D100" s="574"/>
      <c r="E100" s="574"/>
      <c r="F100" s="574"/>
      <c r="G100" s="574"/>
      <c r="H100" s="574"/>
      <c r="I100" s="574"/>
      <c r="J100" s="574"/>
      <c r="K100" s="574"/>
      <c r="L100" s="574"/>
      <c r="M100" s="574"/>
      <c r="N100" s="575"/>
    </row>
    <row r="101" spans="2:14">
      <c r="B101" s="107"/>
      <c r="C101" s="137"/>
      <c r="D101" s="137"/>
      <c r="E101" s="137"/>
      <c r="F101" s="137"/>
      <c r="G101" s="137"/>
      <c r="H101" s="137"/>
      <c r="I101" s="137"/>
      <c r="J101" s="137"/>
      <c r="K101" s="137"/>
      <c r="L101" s="137"/>
      <c r="M101" s="137"/>
      <c r="N101" s="136"/>
    </row>
    <row r="102" spans="2:14">
      <c r="B102" s="141"/>
      <c r="C102" s="91"/>
      <c r="D102" s="91"/>
      <c r="E102" s="91"/>
      <c r="F102" s="91"/>
      <c r="G102" s="128" t="s">
        <v>272</v>
      </c>
      <c r="H102" s="91"/>
      <c r="I102" s="91"/>
      <c r="J102" s="91"/>
      <c r="K102" s="91"/>
      <c r="L102" s="91"/>
      <c r="M102" s="91"/>
      <c r="N102" s="130"/>
    </row>
    <row r="103" spans="2:14">
      <c r="B103" s="141"/>
      <c r="C103" s="91"/>
      <c r="D103" s="91"/>
      <c r="E103" s="91"/>
      <c r="F103" s="91"/>
      <c r="G103" s="91" t="s">
        <v>273</v>
      </c>
      <c r="H103" s="158"/>
      <c r="I103" s="158"/>
      <c r="J103" s="158"/>
      <c r="K103" s="91"/>
      <c r="L103" s="91"/>
      <c r="M103" s="91"/>
      <c r="N103" s="130"/>
    </row>
    <row r="104" spans="2:14">
      <c r="B104" s="141"/>
      <c r="C104" s="91"/>
      <c r="D104" s="91"/>
      <c r="E104" s="91"/>
      <c r="F104" s="91"/>
      <c r="G104" s="91" t="s">
        <v>281</v>
      </c>
      <c r="H104" s="92"/>
      <c r="I104" s="92"/>
      <c r="J104" s="92"/>
      <c r="M104" s="91"/>
      <c r="N104" s="130"/>
    </row>
    <row r="105" spans="2:14">
      <c r="B105" s="199"/>
      <c r="C105" s="137"/>
      <c r="D105" s="137"/>
      <c r="E105" s="137"/>
      <c r="F105" s="137"/>
      <c r="G105" s="91" t="s">
        <v>275</v>
      </c>
      <c r="K105" s="137"/>
      <c r="L105" s="137"/>
      <c r="M105" s="137"/>
      <c r="N105" s="136"/>
    </row>
    <row r="106" spans="2:14" ht="17.25" customHeight="1">
      <c r="B106" s="200" t="s">
        <v>282</v>
      </c>
      <c r="C106" s="201"/>
      <c r="D106" s="201"/>
      <c r="E106" s="91"/>
      <c r="F106" s="91"/>
      <c r="G106" s="91"/>
      <c r="H106" s="91"/>
      <c r="I106" s="91"/>
      <c r="J106" s="576"/>
      <c r="K106" s="576"/>
      <c r="L106" s="576"/>
      <c r="M106" s="576"/>
      <c r="N106" s="577"/>
    </row>
    <row r="107" spans="2:14" ht="18.75" customHeight="1" thickBot="1">
      <c r="B107" s="580" t="s">
        <v>283</v>
      </c>
      <c r="C107" s="581"/>
      <c r="D107" s="581"/>
      <c r="E107" s="167"/>
      <c r="F107" s="167"/>
      <c r="G107" s="167"/>
      <c r="H107" s="167"/>
      <c r="I107" s="167"/>
      <c r="J107" s="578"/>
      <c r="K107" s="578"/>
      <c r="L107" s="578"/>
      <c r="M107" s="578"/>
      <c r="N107" s="579"/>
    </row>
  </sheetData>
  <mergeCells count="10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52:I52"/>
    <mergeCell ref="L52:M52"/>
    <mergeCell ref="B53:I53"/>
    <mergeCell ref="L53:M53"/>
    <mergeCell ref="B54:M54"/>
    <mergeCell ref="B55:N57"/>
    <mergeCell ref="B49:I49"/>
    <mergeCell ref="L49:M49"/>
    <mergeCell ref="B50:I50"/>
    <mergeCell ref="L50:M50"/>
    <mergeCell ref="B51:I51"/>
    <mergeCell ref="L51:M51"/>
    <mergeCell ref="B61:H61"/>
    <mergeCell ref="L61:M61"/>
    <mergeCell ref="B62:M62"/>
    <mergeCell ref="B63:N65"/>
    <mergeCell ref="B66:H66"/>
    <mergeCell ref="L66:M66"/>
    <mergeCell ref="B58:H58"/>
    <mergeCell ref="L58:M58"/>
    <mergeCell ref="B59:H59"/>
    <mergeCell ref="L59:M59"/>
    <mergeCell ref="B60:H60"/>
    <mergeCell ref="L60:M60"/>
    <mergeCell ref="B73:M73"/>
    <mergeCell ref="B74:N76"/>
    <mergeCell ref="B77:H77"/>
    <mergeCell ref="L77:M77"/>
    <mergeCell ref="B78:H78"/>
    <mergeCell ref="L78:M78"/>
    <mergeCell ref="L67:M67"/>
    <mergeCell ref="L68:M68"/>
    <mergeCell ref="L69:M69"/>
    <mergeCell ref="B70:H70"/>
    <mergeCell ref="L70:M70"/>
    <mergeCell ref="B71:M71"/>
    <mergeCell ref="B97:N98"/>
    <mergeCell ref="B99:N100"/>
    <mergeCell ref="J106:N107"/>
    <mergeCell ref="B107:D107"/>
    <mergeCell ref="L79:M79"/>
    <mergeCell ref="L80:M80"/>
    <mergeCell ref="B81:M81"/>
    <mergeCell ref="B83:M83"/>
    <mergeCell ref="B93:N93"/>
    <mergeCell ref="B94:N94"/>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2465" r:id="rId4"/>
      </mc:Fallback>
    </mc:AlternateContent>
  </oleObjects>
  <mc:AlternateContent xmlns:mc="http://schemas.openxmlformats.org/markup-compatibility/2006">
    <mc:Choice Requires="x14">
      <controls>
        <mc:AlternateContent xmlns:mc="http://schemas.openxmlformats.org/markup-compatibility/2006">
          <mc:Choice Requires="x14">
            <control shapeId="624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24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6"/>
  <sheetViews>
    <sheetView showGridLines="0" topLeftCell="A52" zoomScale="70" zoomScaleNormal="70" workbookViewId="0">
      <selection activeCell="A25" sqref="A1:XFD1048576"/>
    </sheetView>
  </sheetViews>
  <sheetFormatPr baseColWidth="10" defaultColWidth="11.44140625" defaultRowHeight="13.8"/>
  <cols>
    <col min="1" max="1" width="3.109375" style="90" customWidth="1"/>
    <col min="2"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s">
        <v>88</v>
      </c>
      <c r="C34" s="703" t="s">
        <v>89</v>
      </c>
      <c r="D34" s="704"/>
      <c r="E34" s="704"/>
      <c r="F34" s="704"/>
      <c r="G34" s="704"/>
      <c r="H34" s="704"/>
      <c r="I34" s="704"/>
      <c r="J34" s="704"/>
      <c r="K34" s="705"/>
      <c r="L34" s="703" t="s">
        <v>46</v>
      </c>
      <c r="M34" s="705"/>
      <c r="N34" s="216">
        <v>637</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296</v>
      </c>
      <c r="C39" s="596"/>
      <c r="D39" s="596"/>
      <c r="E39" s="596"/>
      <c r="F39" s="618"/>
      <c r="G39" s="641"/>
      <c r="H39" s="618"/>
      <c r="I39" s="641"/>
      <c r="J39" s="618"/>
      <c r="K39" s="147">
        <v>180000</v>
      </c>
      <c r="L39" s="726">
        <v>30</v>
      </c>
      <c r="M39" s="727"/>
      <c r="N39" s="148">
        <v>6000</v>
      </c>
    </row>
    <row r="40" spans="2:14">
      <c r="B40" s="595" t="s">
        <v>333</v>
      </c>
      <c r="C40" s="596"/>
      <c r="D40" s="596"/>
      <c r="E40" s="596"/>
      <c r="F40" s="618"/>
      <c r="G40" s="641"/>
      <c r="H40" s="618"/>
      <c r="I40" s="641"/>
      <c r="J40" s="618"/>
      <c r="K40" s="147"/>
      <c r="L40" s="726"/>
      <c r="M40" s="727"/>
      <c r="N40" s="148">
        <v>4.9333333333333336</v>
      </c>
    </row>
    <row r="41" spans="2:14">
      <c r="B41" s="595"/>
      <c r="C41" s="596"/>
      <c r="D41" s="596"/>
      <c r="E41" s="596"/>
      <c r="F41" s="618"/>
      <c r="G41" s="641"/>
      <c r="H41" s="618"/>
      <c r="I41" s="641"/>
      <c r="J41" s="618"/>
      <c r="K41" s="147"/>
      <c r="L41" s="726"/>
      <c r="M41" s="727"/>
      <c r="N41" s="148"/>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6004.9333333333334</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ht="27" customHeight="1">
      <c r="B48" s="691" t="s">
        <v>591</v>
      </c>
      <c r="C48" s="692"/>
      <c r="D48" s="692"/>
      <c r="E48" s="692"/>
      <c r="F48" s="692"/>
      <c r="G48" s="692"/>
      <c r="H48" s="692"/>
      <c r="I48" s="693"/>
      <c r="J48" s="463" t="s">
        <v>212</v>
      </c>
      <c r="K48" s="464">
        <v>1.3</v>
      </c>
      <c r="L48" s="619">
        <v>1500</v>
      </c>
      <c r="M48" s="620"/>
      <c r="N48" s="287">
        <v>1950</v>
      </c>
    </row>
    <row r="49" spans="2:14">
      <c r="B49" s="595"/>
      <c r="C49" s="596"/>
      <c r="D49" s="596"/>
      <c r="E49" s="596"/>
      <c r="F49" s="596"/>
      <c r="G49" s="596"/>
      <c r="H49" s="596"/>
      <c r="I49" s="618"/>
      <c r="J49" s="210"/>
      <c r="K49" s="229"/>
      <c r="L49" s="619"/>
      <c r="M49" s="620"/>
      <c r="N49" s="148"/>
    </row>
    <row r="50" spans="2:14">
      <c r="B50" s="595"/>
      <c r="C50" s="596"/>
      <c r="D50" s="596"/>
      <c r="E50" s="596"/>
      <c r="F50" s="596"/>
      <c r="G50" s="596"/>
      <c r="H50" s="596"/>
      <c r="I50" s="618"/>
      <c r="J50" s="210"/>
      <c r="K50" s="229"/>
      <c r="L50" s="619"/>
      <c r="M50" s="620"/>
      <c r="N50" s="148"/>
    </row>
    <row r="51" spans="2:14">
      <c r="B51" s="595"/>
      <c r="C51" s="596"/>
      <c r="D51" s="596"/>
      <c r="E51" s="596"/>
      <c r="F51" s="596"/>
      <c r="G51" s="596"/>
      <c r="H51" s="596"/>
      <c r="I51" s="618"/>
      <c r="J51" s="210"/>
      <c r="K51" s="229"/>
      <c r="L51" s="619"/>
      <c r="M51" s="620"/>
      <c r="N51" s="148"/>
    </row>
    <row r="52" spans="2:14" ht="14.4" thickBot="1">
      <c r="B52" s="595"/>
      <c r="C52" s="596"/>
      <c r="D52" s="596"/>
      <c r="E52" s="596"/>
      <c r="F52" s="596"/>
      <c r="G52" s="596"/>
      <c r="H52" s="596"/>
      <c r="I52" s="618"/>
      <c r="J52" s="156"/>
      <c r="K52" s="239"/>
      <c r="L52" s="619"/>
      <c r="M52" s="620"/>
      <c r="N52" s="148"/>
    </row>
    <row r="53" spans="2:14" ht="14.4" thickBot="1">
      <c r="B53" s="586" t="s">
        <v>254</v>
      </c>
      <c r="C53" s="587"/>
      <c r="D53" s="587"/>
      <c r="E53" s="587"/>
      <c r="F53" s="587"/>
      <c r="G53" s="587"/>
      <c r="H53" s="587"/>
      <c r="I53" s="587"/>
      <c r="J53" s="587"/>
      <c r="K53" s="587"/>
      <c r="L53" s="587"/>
      <c r="M53" s="588"/>
      <c r="N53" s="161">
        <v>1950</v>
      </c>
    </row>
    <row r="54" spans="2:14">
      <c r="B54" s="609" t="s">
        <v>255</v>
      </c>
      <c r="C54" s="610"/>
      <c r="D54" s="610"/>
      <c r="E54" s="610"/>
      <c r="F54" s="610"/>
      <c r="G54" s="610"/>
      <c r="H54" s="610"/>
      <c r="I54" s="610"/>
      <c r="J54" s="610"/>
      <c r="K54" s="610"/>
      <c r="L54" s="610"/>
      <c r="M54" s="610"/>
      <c r="N54" s="611"/>
    </row>
    <row r="55" spans="2:14">
      <c r="B55" s="612"/>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t="s">
        <v>359</v>
      </c>
      <c r="C58" s="596"/>
      <c r="D58" s="596"/>
      <c r="E58" s="596"/>
      <c r="F58" s="596"/>
      <c r="G58" s="596"/>
      <c r="H58" s="596"/>
      <c r="I58" s="157">
        <v>1.3</v>
      </c>
      <c r="J58" s="226">
        <v>10</v>
      </c>
      <c r="K58" s="217">
        <v>13</v>
      </c>
      <c r="L58" s="624">
        <v>904</v>
      </c>
      <c r="M58" s="625"/>
      <c r="N58" s="228">
        <v>11752</v>
      </c>
    </row>
    <row r="59" spans="2:14">
      <c r="B59" s="595"/>
      <c r="C59" s="596"/>
      <c r="D59" s="596"/>
      <c r="E59" s="596"/>
      <c r="F59" s="596"/>
      <c r="G59" s="596"/>
      <c r="H59" s="596"/>
      <c r="I59" s="157"/>
      <c r="J59" s="226"/>
      <c r="K59" s="217"/>
      <c r="L59" s="624"/>
      <c r="M59" s="625"/>
      <c r="N59" s="228"/>
    </row>
    <row r="60" spans="2:14" ht="14.4" thickBot="1">
      <c r="B60" s="605"/>
      <c r="C60" s="606"/>
      <c r="D60" s="606"/>
      <c r="E60" s="606"/>
      <c r="F60" s="606"/>
      <c r="G60" s="606"/>
      <c r="H60" s="606"/>
      <c r="I60" s="241"/>
      <c r="J60" s="242"/>
      <c r="K60" s="217"/>
      <c r="L60" s="607"/>
      <c r="M60" s="608"/>
      <c r="N60" s="228"/>
    </row>
    <row r="61" spans="2:14" ht="14.4" thickBot="1">
      <c r="B61" s="586" t="s">
        <v>254</v>
      </c>
      <c r="C61" s="587"/>
      <c r="D61" s="587"/>
      <c r="E61" s="587"/>
      <c r="F61" s="587"/>
      <c r="G61" s="587"/>
      <c r="H61" s="587"/>
      <c r="I61" s="587"/>
      <c r="J61" s="587"/>
      <c r="K61" s="587"/>
      <c r="L61" s="587"/>
      <c r="M61" s="588"/>
      <c r="N61" s="179">
        <v>11752</v>
      </c>
    </row>
    <row r="62" spans="2:14">
      <c r="B62" s="609" t="s">
        <v>261</v>
      </c>
      <c r="C62" s="610"/>
      <c r="D62" s="610"/>
      <c r="E62" s="610"/>
      <c r="F62" s="610"/>
      <c r="G62" s="610"/>
      <c r="H62" s="610"/>
      <c r="I62" s="610"/>
      <c r="J62" s="610"/>
      <c r="K62" s="610"/>
      <c r="L62" s="610"/>
      <c r="M62" s="610"/>
      <c r="N62" s="611"/>
    </row>
    <row r="63" spans="2:14">
      <c r="B63" s="612"/>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262</v>
      </c>
      <c r="C65" s="598"/>
      <c r="D65" s="598"/>
      <c r="E65" s="598"/>
      <c r="F65" s="598"/>
      <c r="G65" s="598"/>
      <c r="H65" s="598"/>
      <c r="I65" s="145" t="s">
        <v>263</v>
      </c>
      <c r="J65" s="162" t="s">
        <v>231</v>
      </c>
      <c r="K65" s="163" t="s">
        <v>264</v>
      </c>
      <c r="L65" s="622" t="s">
        <v>248</v>
      </c>
      <c r="M65" s="623"/>
      <c r="N65" s="146" t="s">
        <v>249</v>
      </c>
    </row>
    <row r="66" spans="2:14">
      <c r="B66" s="172" t="s">
        <v>360</v>
      </c>
      <c r="C66" s="173"/>
      <c r="D66" s="173"/>
      <c r="E66" s="173"/>
      <c r="F66" s="173"/>
      <c r="G66" s="173"/>
      <c r="H66" s="173"/>
      <c r="I66" s="174">
        <v>32000</v>
      </c>
      <c r="J66" s="175">
        <v>1.85</v>
      </c>
      <c r="K66" s="176">
        <v>59200</v>
      </c>
      <c r="L66" s="601">
        <v>240</v>
      </c>
      <c r="M66" s="602"/>
      <c r="N66" s="177">
        <v>246.66666666666666</v>
      </c>
    </row>
    <row r="67" spans="2:14">
      <c r="B67" s="172"/>
      <c r="C67" s="173"/>
      <c r="D67" s="173"/>
      <c r="E67" s="173"/>
      <c r="F67" s="173"/>
      <c r="G67" s="173"/>
      <c r="H67" s="173"/>
      <c r="I67" s="174"/>
      <c r="J67" s="175"/>
      <c r="K67" s="176"/>
      <c r="L67" s="601"/>
      <c r="M67" s="602"/>
      <c r="N67" s="177"/>
    </row>
    <row r="68" spans="2:14">
      <c r="B68" s="172"/>
      <c r="C68" s="173"/>
      <c r="D68" s="173"/>
      <c r="E68" s="173"/>
      <c r="F68" s="173"/>
      <c r="G68" s="173"/>
      <c r="H68" s="173"/>
      <c r="I68" s="174"/>
      <c r="J68" s="175"/>
      <c r="K68" s="176"/>
      <c r="L68" s="603"/>
      <c r="M68" s="604"/>
      <c r="N68" s="177"/>
    </row>
    <row r="69" spans="2:14" ht="14.4" thickBot="1">
      <c r="B69" s="605"/>
      <c r="C69" s="606"/>
      <c r="D69" s="606"/>
      <c r="E69" s="606"/>
      <c r="F69" s="606"/>
      <c r="G69" s="606"/>
      <c r="H69" s="606"/>
      <c r="I69" s="166"/>
      <c r="J69" s="167"/>
      <c r="K69" s="166"/>
      <c r="L69" s="607"/>
      <c r="M69" s="608"/>
      <c r="N69" s="178"/>
    </row>
    <row r="70" spans="2:14" ht="14.4" thickBot="1">
      <c r="B70" s="586" t="s">
        <v>254</v>
      </c>
      <c r="C70" s="587"/>
      <c r="D70" s="587"/>
      <c r="E70" s="587"/>
      <c r="F70" s="587"/>
      <c r="G70" s="587"/>
      <c r="H70" s="587"/>
      <c r="I70" s="587"/>
      <c r="J70" s="587"/>
      <c r="K70" s="587"/>
      <c r="L70" s="587"/>
      <c r="M70" s="588"/>
      <c r="N70" s="179">
        <v>246.66666666666666</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19953.599999999999</v>
      </c>
    </row>
    <row r="73" spans="2:14">
      <c r="B73" s="609" t="s">
        <v>266</v>
      </c>
      <c r="C73" s="610"/>
      <c r="D73" s="610"/>
      <c r="E73" s="610"/>
      <c r="F73" s="610"/>
      <c r="G73" s="610"/>
      <c r="H73" s="610"/>
      <c r="I73" s="610"/>
      <c r="J73" s="610"/>
      <c r="K73" s="610"/>
      <c r="L73" s="610"/>
      <c r="M73" s="610"/>
      <c r="N73" s="611"/>
    </row>
    <row r="74" spans="2:14">
      <c r="B74" s="612"/>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162"/>
      <c r="J76" s="181"/>
      <c r="K76" s="170" t="s">
        <v>268</v>
      </c>
      <c r="L76" s="599" t="s">
        <v>269</v>
      </c>
      <c r="M76" s="600"/>
      <c r="N76" s="171"/>
    </row>
    <row r="77" spans="2:14">
      <c r="B77" s="595" t="s">
        <v>193</v>
      </c>
      <c r="C77" s="596"/>
      <c r="D77" s="596"/>
      <c r="E77" s="596"/>
      <c r="F77" s="596"/>
      <c r="G77" s="596"/>
      <c r="H77" s="596"/>
      <c r="I77" s="182"/>
      <c r="J77" s="183"/>
      <c r="K77" s="184">
        <v>0.2</v>
      </c>
      <c r="L77" s="582">
        <v>3990.72</v>
      </c>
      <c r="M77" s="583"/>
      <c r="N77" s="185"/>
    </row>
    <row r="78" spans="2:14">
      <c r="B78" s="149" t="s">
        <v>270</v>
      </c>
      <c r="C78" s="150"/>
      <c r="D78" s="150"/>
      <c r="E78" s="150"/>
      <c r="F78" s="150"/>
      <c r="G78" s="150"/>
      <c r="H78" s="150"/>
      <c r="I78" s="182"/>
      <c r="J78" s="183"/>
      <c r="K78" s="184">
        <v>0.05</v>
      </c>
      <c r="L78" s="582">
        <v>997.68</v>
      </c>
      <c r="M78" s="583"/>
      <c r="N78" s="185"/>
    </row>
    <row r="79" spans="2:14" ht="14.4" thickBot="1">
      <c r="B79" s="186" t="s">
        <v>230</v>
      </c>
      <c r="C79" s="187"/>
      <c r="D79" s="187"/>
      <c r="E79" s="187"/>
      <c r="F79" s="187"/>
      <c r="G79" s="187"/>
      <c r="H79" s="187"/>
      <c r="I79" s="188"/>
      <c r="J79" s="189"/>
      <c r="K79" s="184">
        <v>0.05</v>
      </c>
      <c r="L79" s="584">
        <v>997.68</v>
      </c>
      <c r="M79" s="585"/>
      <c r="N79" s="185"/>
    </row>
    <row r="80" spans="2:14" ht="14.4" thickBot="1">
      <c r="B80" s="586" t="s">
        <v>254</v>
      </c>
      <c r="C80" s="587"/>
      <c r="D80" s="587"/>
      <c r="E80" s="587"/>
      <c r="F80" s="587"/>
      <c r="G80" s="587"/>
      <c r="H80" s="587"/>
      <c r="I80" s="587"/>
      <c r="J80" s="587"/>
      <c r="K80" s="587"/>
      <c r="L80" s="587"/>
      <c r="M80" s="588"/>
      <c r="N80" s="190">
        <v>5986.08</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25940</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107"/>
      <c r="C89" s="137"/>
      <c r="D89" s="137"/>
      <c r="E89" s="137"/>
      <c r="F89" s="137"/>
      <c r="G89" s="128" t="s">
        <v>275</v>
      </c>
      <c r="H89" s="137"/>
      <c r="I89" s="137"/>
      <c r="J89" s="137"/>
      <c r="K89" s="137"/>
      <c r="L89" s="137"/>
      <c r="M89" s="1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107"/>
      <c r="C94" s="137"/>
      <c r="D94" s="137"/>
      <c r="E94" s="137"/>
      <c r="F94" s="137"/>
      <c r="G94" s="137"/>
      <c r="H94" s="137"/>
      <c r="I94" s="137"/>
      <c r="J94" s="137"/>
      <c r="K94" s="137"/>
      <c r="L94" s="137"/>
      <c r="M94" s="137"/>
      <c r="N94" s="136"/>
    </row>
    <row r="95" spans="2:14">
      <c r="B95" s="198" t="s">
        <v>278</v>
      </c>
      <c r="C95" s="137"/>
      <c r="D95" s="137"/>
      <c r="E95" s="137"/>
      <c r="F95" s="137"/>
      <c r="G95" s="137"/>
      <c r="H95" s="137"/>
      <c r="I95" s="137"/>
      <c r="J95" s="137"/>
      <c r="K95" s="137"/>
      <c r="L95" s="137"/>
      <c r="M95" s="1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107"/>
      <c r="C100" s="137"/>
      <c r="D100" s="137"/>
      <c r="E100" s="137"/>
      <c r="F100" s="137"/>
      <c r="G100" s="137"/>
      <c r="H100" s="137"/>
      <c r="I100" s="137"/>
      <c r="J100" s="137"/>
      <c r="K100" s="137"/>
      <c r="L100" s="137"/>
      <c r="M100" s="1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137"/>
      <c r="D104" s="137"/>
      <c r="E104" s="137"/>
      <c r="F104" s="137"/>
      <c r="G104" s="91" t="s">
        <v>275</v>
      </c>
      <c r="K104" s="137"/>
      <c r="L104" s="137"/>
      <c r="M104" s="1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634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3489" r:id="rId3"/>
      </mc:Fallback>
    </mc:AlternateContent>
  </oleObjects>
  <mc:AlternateContent xmlns:mc="http://schemas.openxmlformats.org/markup-compatibility/2006">
    <mc:Choice Requires="x14">
      <controls>
        <mc:AlternateContent xmlns:mc="http://schemas.openxmlformats.org/markup-compatibility/2006">
          <mc:Choice Requires="x14">
            <control shapeId="634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34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06"/>
  <sheetViews>
    <sheetView showGridLines="0" topLeftCell="A49" zoomScale="55" zoomScaleNormal="55" workbookViewId="0">
      <selection activeCell="A25" sqref="A1:XFD1048576"/>
    </sheetView>
  </sheetViews>
  <sheetFormatPr baseColWidth="10" defaultColWidth="11.44140625" defaultRowHeight="13.8"/>
  <cols>
    <col min="1" max="1" width="3.109375" style="90" customWidth="1"/>
    <col min="2" max="6" width="11.44140625" style="90"/>
    <col min="7" max="8" width="11.44140625" style="90" customWidth="1"/>
    <col min="9" max="10" width="11.5546875" style="90" customWidth="1"/>
    <col min="11" max="11" width="12.109375" style="90" customWidth="1"/>
    <col min="12" max="12" width="11.5546875" style="90" customWidth="1"/>
    <col min="13" max="13" width="11.44140625" style="90" customWidth="1"/>
    <col min="14" max="14" width="14.441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s">
        <v>90</v>
      </c>
      <c r="C34" s="703" t="s">
        <v>92</v>
      </c>
      <c r="D34" s="704"/>
      <c r="E34" s="704"/>
      <c r="F34" s="704"/>
      <c r="G34" s="704"/>
      <c r="H34" s="704"/>
      <c r="I34" s="704"/>
      <c r="J34" s="704"/>
      <c r="K34" s="705"/>
      <c r="L34" s="703" t="s">
        <v>46</v>
      </c>
      <c r="M34" s="705"/>
      <c r="N34" s="216">
        <v>804</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361</v>
      </c>
      <c r="C39" s="596"/>
      <c r="D39" s="596"/>
      <c r="E39" s="596"/>
      <c r="F39" s="618"/>
      <c r="G39" s="641"/>
      <c r="H39" s="618"/>
      <c r="I39" s="641"/>
      <c r="J39" s="618"/>
      <c r="K39" s="147">
        <v>11300</v>
      </c>
      <c r="L39" s="726">
        <v>2.5</v>
      </c>
      <c r="M39" s="727"/>
      <c r="N39" s="148">
        <v>4520</v>
      </c>
    </row>
    <row r="40" spans="2:14">
      <c r="B40" s="595" t="s">
        <v>303</v>
      </c>
      <c r="C40" s="596"/>
      <c r="D40" s="596"/>
      <c r="E40" s="596"/>
      <c r="F40" s="618"/>
      <c r="G40" s="641"/>
      <c r="H40" s="618"/>
      <c r="I40" s="641"/>
      <c r="J40" s="618"/>
      <c r="K40" s="147"/>
      <c r="L40" s="726"/>
      <c r="M40" s="727"/>
      <c r="N40" s="148">
        <v>712.25</v>
      </c>
    </row>
    <row r="41" spans="2:14">
      <c r="B41" s="595"/>
      <c r="C41" s="596"/>
      <c r="D41" s="596"/>
      <c r="E41" s="596"/>
      <c r="F41" s="618"/>
      <c r="G41" s="641"/>
      <c r="H41" s="618"/>
      <c r="I41" s="641"/>
      <c r="J41" s="618"/>
      <c r="K41" s="147"/>
      <c r="L41" s="726"/>
      <c r="M41" s="727"/>
      <c r="N41" s="148"/>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5232.25</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484</v>
      </c>
      <c r="C48" s="596"/>
      <c r="D48" s="596"/>
      <c r="E48" s="596"/>
      <c r="F48" s="596"/>
      <c r="G48" s="596"/>
      <c r="H48" s="596"/>
      <c r="I48" s="618"/>
      <c r="J48" s="210" t="s">
        <v>212</v>
      </c>
      <c r="K48" s="229">
        <v>1.3</v>
      </c>
      <c r="L48" s="619"/>
      <c r="M48" s="620"/>
      <c r="N48" s="148">
        <v>0</v>
      </c>
    </row>
    <row r="49" spans="2:14">
      <c r="B49" s="595" t="s">
        <v>319</v>
      </c>
      <c r="C49" s="596"/>
      <c r="D49" s="596"/>
      <c r="E49" s="596"/>
      <c r="F49" s="596"/>
      <c r="G49" s="596"/>
      <c r="H49" s="596"/>
      <c r="I49" s="618"/>
      <c r="J49" s="210" t="s">
        <v>207</v>
      </c>
      <c r="K49" s="229">
        <v>30</v>
      </c>
      <c r="L49" s="619">
        <v>80</v>
      </c>
      <c r="M49" s="620"/>
      <c r="N49" s="148">
        <v>2400</v>
      </c>
    </row>
    <row r="50" spans="2:14">
      <c r="B50" s="595"/>
      <c r="C50" s="596"/>
      <c r="D50" s="596"/>
      <c r="E50" s="596"/>
      <c r="F50" s="596"/>
      <c r="G50" s="596"/>
      <c r="H50" s="596"/>
      <c r="I50" s="618"/>
      <c r="J50" s="210"/>
      <c r="K50" s="229"/>
      <c r="L50" s="619"/>
      <c r="M50" s="620"/>
      <c r="N50" s="148"/>
    </row>
    <row r="51" spans="2:14">
      <c r="B51" s="595"/>
      <c r="C51" s="596"/>
      <c r="D51" s="596"/>
      <c r="E51" s="596"/>
      <c r="F51" s="596"/>
      <c r="G51" s="596"/>
      <c r="H51" s="596"/>
      <c r="I51" s="618"/>
      <c r="J51" s="210"/>
      <c r="K51" s="229"/>
      <c r="L51" s="619"/>
      <c r="M51" s="620"/>
      <c r="N51" s="148"/>
    </row>
    <row r="52" spans="2:14" ht="14.4" thickBot="1">
      <c r="B52" s="595"/>
      <c r="C52" s="596"/>
      <c r="D52" s="596"/>
      <c r="E52" s="596"/>
      <c r="F52" s="596"/>
      <c r="G52" s="596"/>
      <c r="H52" s="596"/>
      <c r="I52" s="618"/>
      <c r="J52" s="156"/>
      <c r="K52" s="239"/>
      <c r="L52" s="619"/>
      <c r="M52" s="620"/>
      <c r="N52" s="148"/>
    </row>
    <row r="53" spans="2:14" ht="14.4" thickBot="1">
      <c r="B53" s="586" t="s">
        <v>254</v>
      </c>
      <c r="C53" s="587"/>
      <c r="D53" s="587"/>
      <c r="E53" s="587"/>
      <c r="F53" s="587"/>
      <c r="G53" s="587"/>
      <c r="H53" s="587"/>
      <c r="I53" s="587"/>
      <c r="J53" s="587"/>
      <c r="K53" s="587"/>
      <c r="L53" s="587"/>
      <c r="M53" s="588"/>
      <c r="N53" s="161">
        <v>2400</v>
      </c>
    </row>
    <row r="54" spans="2:14">
      <c r="B54" s="609" t="s">
        <v>255</v>
      </c>
      <c r="C54" s="610"/>
      <c r="D54" s="610"/>
      <c r="E54" s="610"/>
      <c r="F54" s="610"/>
      <c r="G54" s="610"/>
      <c r="H54" s="610"/>
      <c r="I54" s="610"/>
      <c r="J54" s="610"/>
      <c r="K54" s="610"/>
      <c r="L54" s="610"/>
      <c r="M54" s="610"/>
      <c r="N54" s="611"/>
    </row>
    <row r="55" spans="2:14">
      <c r="B55" s="612"/>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t="s">
        <v>363</v>
      </c>
      <c r="C58" s="596"/>
      <c r="D58" s="596"/>
      <c r="E58" s="596"/>
      <c r="F58" s="596"/>
      <c r="G58" s="596"/>
      <c r="H58" s="596"/>
      <c r="I58" s="157">
        <v>1.3</v>
      </c>
      <c r="J58" s="226">
        <v>10</v>
      </c>
      <c r="K58" s="217">
        <v>13</v>
      </c>
      <c r="L58" s="624">
        <v>904</v>
      </c>
      <c r="M58" s="625"/>
      <c r="N58" s="228">
        <v>11752</v>
      </c>
    </row>
    <row r="59" spans="2:14">
      <c r="B59" s="595"/>
      <c r="C59" s="596"/>
      <c r="D59" s="596"/>
      <c r="E59" s="596"/>
      <c r="F59" s="596"/>
      <c r="G59" s="596"/>
      <c r="H59" s="596"/>
      <c r="I59" s="157"/>
      <c r="J59" s="226"/>
      <c r="K59" s="217"/>
      <c r="L59" s="624"/>
      <c r="M59" s="625"/>
      <c r="N59" s="228"/>
    </row>
    <row r="60" spans="2:14" ht="14.4" thickBot="1">
      <c r="B60" s="605"/>
      <c r="C60" s="606"/>
      <c r="D60" s="606"/>
      <c r="E60" s="606"/>
      <c r="F60" s="606"/>
      <c r="G60" s="606"/>
      <c r="H60" s="606"/>
      <c r="I60" s="241"/>
      <c r="J60" s="242"/>
      <c r="K60" s="217"/>
      <c r="L60" s="607"/>
      <c r="M60" s="608"/>
      <c r="N60" s="228"/>
    </row>
    <row r="61" spans="2:14" ht="14.4" thickBot="1">
      <c r="B61" s="586" t="s">
        <v>254</v>
      </c>
      <c r="C61" s="587"/>
      <c r="D61" s="587"/>
      <c r="E61" s="587"/>
      <c r="F61" s="587"/>
      <c r="G61" s="587"/>
      <c r="H61" s="587"/>
      <c r="I61" s="587"/>
      <c r="J61" s="587"/>
      <c r="K61" s="587"/>
      <c r="L61" s="587"/>
      <c r="M61" s="588"/>
      <c r="N61" s="179">
        <v>11752</v>
      </c>
    </row>
    <row r="62" spans="2:14">
      <c r="B62" s="609" t="s">
        <v>261</v>
      </c>
      <c r="C62" s="610"/>
      <c r="D62" s="610"/>
      <c r="E62" s="610"/>
      <c r="F62" s="610"/>
      <c r="G62" s="610"/>
      <c r="H62" s="610"/>
      <c r="I62" s="610"/>
      <c r="J62" s="610"/>
      <c r="K62" s="610"/>
      <c r="L62" s="610"/>
      <c r="M62" s="610"/>
      <c r="N62" s="611"/>
    </row>
    <row r="63" spans="2:14">
      <c r="B63" s="612"/>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262</v>
      </c>
      <c r="C65" s="598"/>
      <c r="D65" s="598"/>
      <c r="E65" s="598"/>
      <c r="F65" s="598"/>
      <c r="G65" s="598"/>
      <c r="H65" s="598"/>
      <c r="I65" s="145" t="s">
        <v>263</v>
      </c>
      <c r="J65" s="162" t="s">
        <v>231</v>
      </c>
      <c r="K65" s="163" t="s">
        <v>264</v>
      </c>
      <c r="L65" s="622" t="s">
        <v>248</v>
      </c>
      <c r="M65" s="623"/>
      <c r="N65" s="146" t="s">
        <v>249</v>
      </c>
    </row>
    <row r="66" spans="2:14">
      <c r="B66" s="172" t="s">
        <v>364</v>
      </c>
      <c r="C66" s="173"/>
      <c r="D66" s="173"/>
      <c r="E66" s="173"/>
      <c r="F66" s="173"/>
      <c r="G66" s="173"/>
      <c r="H66" s="173"/>
      <c r="I66" s="174">
        <v>96000</v>
      </c>
      <c r="J66" s="175">
        <v>1.85</v>
      </c>
      <c r="K66" s="176">
        <v>177600</v>
      </c>
      <c r="L66" s="601">
        <v>20</v>
      </c>
      <c r="M66" s="602"/>
      <c r="N66" s="177">
        <v>8880</v>
      </c>
    </row>
    <row r="67" spans="2:14">
      <c r="B67" s="172" t="s">
        <v>232</v>
      </c>
      <c r="C67" s="173"/>
      <c r="D67" s="173"/>
      <c r="E67" s="173"/>
      <c r="F67" s="173"/>
      <c r="G67" s="173"/>
      <c r="H67" s="173"/>
      <c r="I67" s="174">
        <v>58000</v>
      </c>
      <c r="J67" s="175">
        <v>1.85</v>
      </c>
      <c r="K67" s="176">
        <v>107300</v>
      </c>
      <c r="L67" s="601">
        <v>20</v>
      </c>
      <c r="M67" s="602"/>
      <c r="N67" s="177">
        <v>5365</v>
      </c>
    </row>
    <row r="68" spans="2:14">
      <c r="B68" s="172"/>
      <c r="C68" s="173"/>
      <c r="D68" s="173"/>
      <c r="E68" s="173"/>
      <c r="F68" s="173"/>
      <c r="G68" s="173"/>
      <c r="H68" s="173"/>
      <c r="I68" s="174"/>
      <c r="J68" s="175"/>
      <c r="K68" s="176"/>
      <c r="L68" s="603"/>
      <c r="M68" s="604"/>
      <c r="N68" s="177"/>
    </row>
    <row r="69" spans="2:14" ht="14.4" thickBot="1">
      <c r="B69" s="605"/>
      <c r="C69" s="606"/>
      <c r="D69" s="606"/>
      <c r="E69" s="606"/>
      <c r="F69" s="606"/>
      <c r="G69" s="606"/>
      <c r="H69" s="606"/>
      <c r="I69" s="166"/>
      <c r="J69" s="167"/>
      <c r="K69" s="166"/>
      <c r="L69" s="607"/>
      <c r="M69" s="608"/>
      <c r="N69" s="178"/>
    </row>
    <row r="70" spans="2:14" ht="14.4" thickBot="1">
      <c r="B70" s="586" t="s">
        <v>254</v>
      </c>
      <c r="C70" s="587"/>
      <c r="D70" s="587"/>
      <c r="E70" s="587"/>
      <c r="F70" s="587"/>
      <c r="G70" s="587"/>
      <c r="H70" s="587"/>
      <c r="I70" s="587"/>
      <c r="J70" s="587"/>
      <c r="K70" s="587"/>
      <c r="L70" s="587"/>
      <c r="M70" s="588"/>
      <c r="N70" s="179">
        <v>14245</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33629.25</v>
      </c>
    </row>
    <row r="73" spans="2:14">
      <c r="B73" s="609" t="s">
        <v>266</v>
      </c>
      <c r="C73" s="610"/>
      <c r="D73" s="610"/>
      <c r="E73" s="610"/>
      <c r="F73" s="610"/>
      <c r="G73" s="610"/>
      <c r="H73" s="610"/>
      <c r="I73" s="610"/>
      <c r="J73" s="610"/>
      <c r="K73" s="610"/>
      <c r="L73" s="610"/>
      <c r="M73" s="610"/>
      <c r="N73" s="611"/>
    </row>
    <row r="74" spans="2:14">
      <c r="B74" s="612"/>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162"/>
      <c r="J76" s="181"/>
      <c r="K76" s="170" t="s">
        <v>268</v>
      </c>
      <c r="L76" s="599" t="s">
        <v>269</v>
      </c>
      <c r="M76" s="600"/>
      <c r="N76" s="171"/>
    </row>
    <row r="77" spans="2:14">
      <c r="B77" s="595" t="s">
        <v>193</v>
      </c>
      <c r="C77" s="596"/>
      <c r="D77" s="596"/>
      <c r="E77" s="596"/>
      <c r="F77" s="596"/>
      <c r="G77" s="596"/>
      <c r="H77" s="596"/>
      <c r="I77" s="182"/>
      <c r="J77" s="183"/>
      <c r="K77" s="184">
        <v>0.2</v>
      </c>
      <c r="L77" s="582">
        <v>6725.85</v>
      </c>
      <c r="M77" s="583"/>
      <c r="N77" s="185"/>
    </row>
    <row r="78" spans="2:14">
      <c r="B78" s="149" t="s">
        <v>270</v>
      </c>
      <c r="C78" s="150"/>
      <c r="D78" s="150"/>
      <c r="E78" s="150"/>
      <c r="F78" s="150"/>
      <c r="G78" s="150"/>
      <c r="H78" s="150"/>
      <c r="I78" s="182"/>
      <c r="J78" s="183"/>
      <c r="K78" s="184">
        <v>0.05</v>
      </c>
      <c r="L78" s="582">
        <v>1681.4625000000001</v>
      </c>
      <c r="M78" s="583"/>
      <c r="N78" s="185"/>
    </row>
    <row r="79" spans="2:14" ht="14.4" thickBot="1">
      <c r="B79" s="186" t="s">
        <v>230</v>
      </c>
      <c r="C79" s="187"/>
      <c r="D79" s="187"/>
      <c r="E79" s="187"/>
      <c r="F79" s="187"/>
      <c r="G79" s="187"/>
      <c r="H79" s="187"/>
      <c r="I79" s="188"/>
      <c r="J79" s="189"/>
      <c r="K79" s="184">
        <v>0.05</v>
      </c>
      <c r="L79" s="584">
        <v>1681.4625000000001</v>
      </c>
      <c r="M79" s="585"/>
      <c r="N79" s="185"/>
    </row>
    <row r="80" spans="2:14" ht="14.4" thickBot="1">
      <c r="B80" s="586" t="s">
        <v>254</v>
      </c>
      <c r="C80" s="587"/>
      <c r="D80" s="587"/>
      <c r="E80" s="587"/>
      <c r="F80" s="587"/>
      <c r="G80" s="587"/>
      <c r="H80" s="587"/>
      <c r="I80" s="587"/>
      <c r="J80" s="587"/>
      <c r="K80" s="587"/>
      <c r="L80" s="587"/>
      <c r="M80" s="588"/>
      <c r="N80" s="190">
        <v>10088.775</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43718</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107"/>
      <c r="C89" s="137"/>
      <c r="D89" s="137"/>
      <c r="E89" s="137"/>
      <c r="F89" s="137"/>
      <c r="G89" s="128" t="s">
        <v>275</v>
      </c>
      <c r="H89" s="137"/>
      <c r="I89" s="137"/>
      <c r="J89" s="137"/>
      <c r="K89" s="137"/>
      <c r="L89" s="137"/>
      <c r="M89" s="1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107"/>
      <c r="C94" s="137"/>
      <c r="D94" s="137"/>
      <c r="E94" s="137"/>
      <c r="F94" s="137"/>
      <c r="G94" s="137"/>
      <c r="H94" s="137"/>
      <c r="I94" s="137"/>
      <c r="J94" s="137"/>
      <c r="K94" s="137"/>
      <c r="L94" s="137"/>
      <c r="M94" s="137"/>
      <c r="N94" s="136"/>
    </row>
    <row r="95" spans="2:14">
      <c r="B95" s="198" t="s">
        <v>278</v>
      </c>
      <c r="C95" s="137"/>
      <c r="D95" s="137"/>
      <c r="E95" s="137"/>
      <c r="F95" s="137"/>
      <c r="G95" s="137"/>
      <c r="H95" s="137"/>
      <c r="I95" s="137"/>
      <c r="J95" s="137"/>
      <c r="K95" s="137"/>
      <c r="L95" s="137"/>
      <c r="M95" s="1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107"/>
      <c r="C100" s="137"/>
      <c r="D100" s="137"/>
      <c r="E100" s="137"/>
      <c r="F100" s="137"/>
      <c r="G100" s="137"/>
      <c r="H100" s="137"/>
      <c r="I100" s="137"/>
      <c r="J100" s="137"/>
      <c r="K100" s="137"/>
      <c r="L100" s="137"/>
      <c r="M100" s="1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137"/>
      <c r="D104" s="137"/>
      <c r="E104" s="137"/>
      <c r="F104" s="137"/>
      <c r="G104" s="91" t="s">
        <v>275</v>
      </c>
      <c r="K104" s="137"/>
      <c r="L104" s="137"/>
      <c r="M104" s="1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7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3"/>
      </mc:Fallback>
    </mc:AlternateContent>
  </oleObjects>
  <mc:AlternateContent xmlns:mc="http://schemas.openxmlformats.org/markup-compatibility/2006">
    <mc:Choice Requires="x14">
      <controls>
        <mc:AlternateContent xmlns:mc="http://schemas.openxmlformats.org/markup-compatibility/2006">
          <mc:Choice Requires="x14">
            <control shapeId="675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06"/>
  <sheetViews>
    <sheetView topLeftCell="A16" zoomScale="55" zoomScaleNormal="55" workbookViewId="0">
      <selection activeCell="A25" sqref="A1:XFD1048576"/>
    </sheetView>
  </sheetViews>
  <sheetFormatPr baseColWidth="10" defaultColWidth="11.44140625" defaultRowHeight="13.8"/>
  <cols>
    <col min="1" max="1" width="3.109375" style="90" customWidth="1"/>
    <col min="2" max="8" width="11.44140625" style="90"/>
    <col min="9" max="10" width="11.5546875" style="90" customWidth="1"/>
    <col min="11" max="11" width="12.109375" style="90" customWidth="1"/>
    <col min="12" max="12" width="11.5546875" style="90" customWidth="1"/>
    <col min="13" max="13" width="11.44140625" style="90" customWidth="1"/>
    <col min="14" max="14" width="14.441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s">
        <v>93</v>
      </c>
      <c r="C34" s="703" t="s">
        <v>94</v>
      </c>
      <c r="D34" s="704"/>
      <c r="E34" s="704"/>
      <c r="F34" s="704"/>
      <c r="G34" s="704"/>
      <c r="H34" s="704"/>
      <c r="I34" s="704"/>
      <c r="J34" s="704"/>
      <c r="K34" s="705"/>
      <c r="L34" s="703" t="s">
        <v>46</v>
      </c>
      <c r="M34" s="705"/>
      <c r="N34" s="216">
        <v>50</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361</v>
      </c>
      <c r="C39" s="596"/>
      <c r="D39" s="596"/>
      <c r="E39" s="596"/>
      <c r="F39" s="618"/>
      <c r="G39" s="641"/>
      <c r="H39" s="618"/>
      <c r="I39" s="641"/>
      <c r="J39" s="618"/>
      <c r="K39" s="147">
        <v>11300</v>
      </c>
      <c r="L39" s="726">
        <v>2.5</v>
      </c>
      <c r="M39" s="727"/>
      <c r="N39" s="148">
        <v>4520</v>
      </c>
    </row>
    <row r="40" spans="2:14">
      <c r="B40" s="595" t="s">
        <v>303</v>
      </c>
      <c r="C40" s="596"/>
      <c r="D40" s="596"/>
      <c r="E40" s="596"/>
      <c r="F40" s="618"/>
      <c r="G40" s="641"/>
      <c r="H40" s="618"/>
      <c r="I40" s="641"/>
      <c r="J40" s="618"/>
      <c r="K40" s="147"/>
      <c r="L40" s="726"/>
      <c r="M40" s="727"/>
      <c r="N40" s="148">
        <v>712.25</v>
      </c>
    </row>
    <row r="41" spans="2:14">
      <c r="B41" s="595"/>
      <c r="C41" s="596"/>
      <c r="D41" s="596"/>
      <c r="E41" s="596"/>
      <c r="F41" s="618"/>
      <c r="G41" s="641"/>
      <c r="H41" s="618"/>
      <c r="I41" s="641"/>
      <c r="J41" s="618"/>
      <c r="K41" s="147"/>
      <c r="L41" s="726"/>
      <c r="M41" s="727"/>
      <c r="N41" s="148"/>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5232.25</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365</v>
      </c>
      <c r="C48" s="596"/>
      <c r="D48" s="596"/>
      <c r="E48" s="596"/>
      <c r="F48" s="596"/>
      <c r="G48" s="596"/>
      <c r="H48" s="596"/>
      <c r="I48" s="618"/>
      <c r="J48" s="210" t="s">
        <v>212</v>
      </c>
      <c r="K48" s="229">
        <v>1.3</v>
      </c>
      <c r="L48" s="619">
        <v>20000</v>
      </c>
      <c r="M48" s="620"/>
      <c r="N48" s="148">
        <v>26000</v>
      </c>
    </row>
    <row r="49" spans="2:14">
      <c r="B49" s="595" t="s">
        <v>319</v>
      </c>
      <c r="C49" s="596"/>
      <c r="D49" s="596"/>
      <c r="E49" s="596"/>
      <c r="F49" s="596"/>
      <c r="G49" s="596"/>
      <c r="H49" s="596"/>
      <c r="I49" s="618"/>
      <c r="J49" s="210" t="s">
        <v>207</v>
      </c>
      <c r="K49" s="229">
        <v>30</v>
      </c>
      <c r="L49" s="619">
        <v>80</v>
      </c>
      <c r="M49" s="620"/>
      <c r="N49" s="148">
        <v>2400</v>
      </c>
    </row>
    <row r="50" spans="2:14">
      <c r="B50" s="595"/>
      <c r="C50" s="596"/>
      <c r="D50" s="596"/>
      <c r="E50" s="596"/>
      <c r="F50" s="596"/>
      <c r="G50" s="596"/>
      <c r="H50" s="596"/>
      <c r="I50" s="618"/>
      <c r="J50" s="210"/>
      <c r="K50" s="229"/>
      <c r="L50" s="619"/>
      <c r="M50" s="620"/>
      <c r="N50" s="148"/>
    </row>
    <row r="51" spans="2:14">
      <c r="B51" s="595"/>
      <c r="C51" s="596"/>
      <c r="D51" s="596"/>
      <c r="E51" s="596"/>
      <c r="F51" s="596"/>
      <c r="G51" s="596"/>
      <c r="H51" s="596"/>
      <c r="I51" s="618"/>
      <c r="J51" s="210"/>
      <c r="K51" s="229"/>
      <c r="L51" s="619"/>
      <c r="M51" s="620"/>
      <c r="N51" s="148"/>
    </row>
    <row r="52" spans="2:14" ht="14.4" thickBot="1">
      <c r="B52" s="595"/>
      <c r="C52" s="596"/>
      <c r="D52" s="596"/>
      <c r="E52" s="596"/>
      <c r="F52" s="596"/>
      <c r="G52" s="596"/>
      <c r="H52" s="596"/>
      <c r="I52" s="618"/>
      <c r="J52" s="156"/>
      <c r="K52" s="239"/>
      <c r="L52" s="619"/>
      <c r="M52" s="620"/>
      <c r="N52" s="148"/>
    </row>
    <row r="53" spans="2:14" ht="14.4" thickBot="1">
      <c r="B53" s="586" t="s">
        <v>254</v>
      </c>
      <c r="C53" s="587"/>
      <c r="D53" s="587"/>
      <c r="E53" s="587"/>
      <c r="F53" s="587"/>
      <c r="G53" s="587"/>
      <c r="H53" s="587"/>
      <c r="I53" s="587"/>
      <c r="J53" s="587"/>
      <c r="K53" s="587"/>
      <c r="L53" s="587"/>
      <c r="M53" s="588"/>
      <c r="N53" s="161">
        <v>28400</v>
      </c>
    </row>
    <row r="54" spans="2:14">
      <c r="B54" s="609" t="s">
        <v>255</v>
      </c>
      <c r="C54" s="610"/>
      <c r="D54" s="610"/>
      <c r="E54" s="610"/>
      <c r="F54" s="610"/>
      <c r="G54" s="610"/>
      <c r="H54" s="610"/>
      <c r="I54" s="610"/>
      <c r="J54" s="610"/>
      <c r="K54" s="610"/>
      <c r="L54" s="610"/>
      <c r="M54" s="610"/>
      <c r="N54" s="611"/>
    </row>
    <row r="55" spans="2:14">
      <c r="B55" s="612"/>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t="s">
        <v>366</v>
      </c>
      <c r="C58" s="596"/>
      <c r="D58" s="596"/>
      <c r="E58" s="596"/>
      <c r="F58" s="596"/>
      <c r="G58" s="596"/>
      <c r="H58" s="596"/>
      <c r="I58" s="157">
        <v>1.3</v>
      </c>
      <c r="J58" s="226">
        <v>10</v>
      </c>
      <c r="K58" s="217">
        <v>13</v>
      </c>
      <c r="L58" s="624">
        <v>904</v>
      </c>
      <c r="M58" s="625"/>
      <c r="N58" s="228">
        <v>11752</v>
      </c>
    </row>
    <row r="59" spans="2:14">
      <c r="B59" s="595"/>
      <c r="C59" s="596"/>
      <c r="D59" s="596"/>
      <c r="E59" s="596"/>
      <c r="F59" s="596"/>
      <c r="G59" s="596"/>
      <c r="H59" s="596"/>
      <c r="I59" s="157"/>
      <c r="J59" s="226"/>
      <c r="K59" s="217"/>
      <c r="L59" s="624"/>
      <c r="M59" s="625"/>
      <c r="N59" s="228"/>
    </row>
    <row r="60" spans="2:14" ht="14.4" thickBot="1">
      <c r="B60" s="605"/>
      <c r="C60" s="606"/>
      <c r="D60" s="606"/>
      <c r="E60" s="606"/>
      <c r="F60" s="606"/>
      <c r="G60" s="606"/>
      <c r="H60" s="606"/>
      <c r="I60" s="241"/>
      <c r="J60" s="242"/>
      <c r="K60" s="217"/>
      <c r="L60" s="607"/>
      <c r="M60" s="608"/>
      <c r="N60" s="228"/>
    </row>
    <row r="61" spans="2:14" ht="14.4" thickBot="1">
      <c r="B61" s="586" t="s">
        <v>254</v>
      </c>
      <c r="C61" s="587"/>
      <c r="D61" s="587"/>
      <c r="E61" s="587"/>
      <c r="F61" s="587"/>
      <c r="G61" s="587"/>
      <c r="H61" s="587"/>
      <c r="I61" s="587"/>
      <c r="J61" s="587"/>
      <c r="K61" s="587"/>
      <c r="L61" s="587"/>
      <c r="M61" s="588"/>
      <c r="N61" s="179">
        <v>11752</v>
      </c>
    </row>
    <row r="62" spans="2:14">
      <c r="B62" s="609" t="s">
        <v>261</v>
      </c>
      <c r="C62" s="610"/>
      <c r="D62" s="610"/>
      <c r="E62" s="610"/>
      <c r="F62" s="610"/>
      <c r="G62" s="610"/>
      <c r="H62" s="610"/>
      <c r="I62" s="610"/>
      <c r="J62" s="610"/>
      <c r="K62" s="610"/>
      <c r="L62" s="610"/>
      <c r="M62" s="610"/>
      <c r="N62" s="611"/>
    </row>
    <row r="63" spans="2:14">
      <c r="B63" s="612"/>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262</v>
      </c>
      <c r="C65" s="598"/>
      <c r="D65" s="598"/>
      <c r="E65" s="598"/>
      <c r="F65" s="598"/>
      <c r="G65" s="598"/>
      <c r="H65" s="598"/>
      <c r="I65" s="145" t="s">
        <v>263</v>
      </c>
      <c r="J65" s="162" t="s">
        <v>231</v>
      </c>
      <c r="K65" s="163" t="s">
        <v>264</v>
      </c>
      <c r="L65" s="622" t="s">
        <v>248</v>
      </c>
      <c r="M65" s="623"/>
      <c r="N65" s="146" t="s">
        <v>249</v>
      </c>
    </row>
    <row r="66" spans="2:14">
      <c r="B66" s="172" t="s">
        <v>364</v>
      </c>
      <c r="C66" s="173"/>
      <c r="D66" s="173"/>
      <c r="E66" s="173"/>
      <c r="F66" s="173"/>
      <c r="G66" s="173"/>
      <c r="H66" s="173"/>
      <c r="I66" s="174">
        <v>96000</v>
      </c>
      <c r="J66" s="175">
        <v>1.85</v>
      </c>
      <c r="K66" s="176">
        <v>177600</v>
      </c>
      <c r="L66" s="601">
        <v>20</v>
      </c>
      <c r="M66" s="602"/>
      <c r="N66" s="177">
        <v>8880</v>
      </c>
    </row>
    <row r="67" spans="2:14">
      <c r="B67" s="172" t="s">
        <v>232</v>
      </c>
      <c r="C67" s="173"/>
      <c r="D67" s="173"/>
      <c r="E67" s="173"/>
      <c r="F67" s="173"/>
      <c r="G67" s="173"/>
      <c r="H67" s="173"/>
      <c r="I67" s="174">
        <v>58000</v>
      </c>
      <c r="J67" s="175">
        <v>1.85</v>
      </c>
      <c r="K67" s="176">
        <v>107300</v>
      </c>
      <c r="L67" s="601">
        <v>20</v>
      </c>
      <c r="M67" s="602"/>
      <c r="N67" s="177">
        <v>5365</v>
      </c>
    </row>
    <row r="68" spans="2:14">
      <c r="B68" s="172"/>
      <c r="C68" s="173"/>
      <c r="D68" s="173"/>
      <c r="E68" s="173"/>
      <c r="F68" s="173"/>
      <c r="G68" s="173"/>
      <c r="H68" s="173"/>
      <c r="I68" s="174"/>
      <c r="J68" s="175"/>
      <c r="K68" s="176"/>
      <c r="L68" s="603"/>
      <c r="M68" s="604"/>
      <c r="N68" s="177"/>
    </row>
    <row r="69" spans="2:14" ht="14.4" thickBot="1">
      <c r="B69" s="605"/>
      <c r="C69" s="606"/>
      <c r="D69" s="606"/>
      <c r="E69" s="606"/>
      <c r="F69" s="606"/>
      <c r="G69" s="606"/>
      <c r="H69" s="606"/>
      <c r="I69" s="166"/>
      <c r="J69" s="167"/>
      <c r="K69" s="166"/>
      <c r="L69" s="607"/>
      <c r="M69" s="608"/>
      <c r="N69" s="178"/>
    </row>
    <row r="70" spans="2:14" ht="14.4" thickBot="1">
      <c r="B70" s="586" t="s">
        <v>254</v>
      </c>
      <c r="C70" s="587"/>
      <c r="D70" s="587"/>
      <c r="E70" s="587"/>
      <c r="F70" s="587"/>
      <c r="G70" s="587"/>
      <c r="H70" s="587"/>
      <c r="I70" s="587"/>
      <c r="J70" s="587"/>
      <c r="K70" s="587"/>
      <c r="L70" s="587"/>
      <c r="M70" s="588"/>
      <c r="N70" s="179">
        <v>14245</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59629.25</v>
      </c>
    </row>
    <row r="73" spans="2:14">
      <c r="B73" s="609" t="s">
        <v>266</v>
      </c>
      <c r="C73" s="610"/>
      <c r="D73" s="610"/>
      <c r="E73" s="610"/>
      <c r="F73" s="610"/>
      <c r="G73" s="610"/>
      <c r="H73" s="610"/>
      <c r="I73" s="610"/>
      <c r="J73" s="610"/>
      <c r="K73" s="610"/>
      <c r="L73" s="610"/>
      <c r="M73" s="610"/>
      <c r="N73" s="611"/>
    </row>
    <row r="74" spans="2:14">
      <c r="B74" s="612"/>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162"/>
      <c r="J76" s="181"/>
      <c r="K76" s="170" t="s">
        <v>268</v>
      </c>
      <c r="L76" s="599" t="s">
        <v>269</v>
      </c>
      <c r="M76" s="600"/>
      <c r="N76" s="171"/>
    </row>
    <row r="77" spans="2:14">
      <c r="B77" s="595" t="s">
        <v>193</v>
      </c>
      <c r="C77" s="596"/>
      <c r="D77" s="596"/>
      <c r="E77" s="596"/>
      <c r="F77" s="596"/>
      <c r="G77" s="596"/>
      <c r="H77" s="596"/>
      <c r="I77" s="182"/>
      <c r="J77" s="183"/>
      <c r="K77" s="184">
        <v>0.2</v>
      </c>
      <c r="L77" s="582">
        <v>11925.85</v>
      </c>
      <c r="M77" s="583"/>
      <c r="N77" s="185"/>
    </row>
    <row r="78" spans="2:14">
      <c r="B78" s="149" t="s">
        <v>270</v>
      </c>
      <c r="C78" s="150"/>
      <c r="D78" s="150"/>
      <c r="E78" s="150"/>
      <c r="F78" s="150"/>
      <c r="G78" s="150"/>
      <c r="H78" s="150"/>
      <c r="I78" s="182"/>
      <c r="J78" s="183"/>
      <c r="K78" s="184">
        <v>0.05</v>
      </c>
      <c r="L78" s="582">
        <v>2981.4625000000001</v>
      </c>
      <c r="M78" s="583"/>
      <c r="N78" s="185"/>
    </row>
    <row r="79" spans="2:14" ht="14.4" thickBot="1">
      <c r="B79" s="186" t="s">
        <v>230</v>
      </c>
      <c r="C79" s="187"/>
      <c r="D79" s="187"/>
      <c r="E79" s="187"/>
      <c r="F79" s="187"/>
      <c r="G79" s="187"/>
      <c r="H79" s="187"/>
      <c r="I79" s="188"/>
      <c r="J79" s="189"/>
      <c r="K79" s="184">
        <v>0.05</v>
      </c>
      <c r="L79" s="584">
        <v>2981.4625000000001</v>
      </c>
      <c r="M79" s="585"/>
      <c r="N79" s="185"/>
    </row>
    <row r="80" spans="2:14" ht="14.4" thickBot="1">
      <c r="B80" s="586" t="s">
        <v>254</v>
      </c>
      <c r="C80" s="587"/>
      <c r="D80" s="587"/>
      <c r="E80" s="587"/>
      <c r="F80" s="587"/>
      <c r="G80" s="587"/>
      <c r="H80" s="587"/>
      <c r="I80" s="587"/>
      <c r="J80" s="587"/>
      <c r="K80" s="587"/>
      <c r="L80" s="587"/>
      <c r="M80" s="588"/>
      <c r="N80" s="190">
        <v>17888.775000000001</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77518</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107"/>
      <c r="C89" s="137"/>
      <c r="D89" s="137"/>
      <c r="E89" s="137"/>
      <c r="F89" s="137"/>
      <c r="G89" s="128" t="s">
        <v>275</v>
      </c>
      <c r="H89" s="137"/>
      <c r="I89" s="137"/>
      <c r="J89" s="137"/>
      <c r="K89" s="137"/>
      <c r="L89" s="137"/>
      <c r="M89" s="1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107"/>
      <c r="C94" s="137"/>
      <c r="D94" s="137"/>
      <c r="E94" s="137"/>
      <c r="F94" s="137"/>
      <c r="G94" s="137"/>
      <c r="H94" s="137"/>
      <c r="I94" s="137"/>
      <c r="J94" s="137"/>
      <c r="K94" s="137"/>
      <c r="L94" s="137"/>
      <c r="M94" s="137"/>
      <c r="N94" s="136"/>
    </row>
    <row r="95" spans="2:14">
      <c r="B95" s="198" t="s">
        <v>278</v>
      </c>
      <c r="C95" s="137"/>
      <c r="D95" s="137"/>
      <c r="E95" s="137"/>
      <c r="F95" s="137"/>
      <c r="G95" s="137"/>
      <c r="H95" s="137"/>
      <c r="I95" s="137"/>
      <c r="J95" s="137"/>
      <c r="K95" s="137"/>
      <c r="L95" s="137"/>
      <c r="M95" s="1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107"/>
      <c r="C100" s="137"/>
      <c r="D100" s="137"/>
      <c r="E100" s="137"/>
      <c r="F100" s="137"/>
      <c r="G100" s="137"/>
      <c r="H100" s="137"/>
      <c r="I100" s="137"/>
      <c r="J100" s="137"/>
      <c r="K100" s="137"/>
      <c r="L100" s="137"/>
      <c r="M100" s="1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137"/>
      <c r="D104" s="137"/>
      <c r="E104" s="137"/>
      <c r="F104" s="137"/>
      <c r="G104" s="91" t="s">
        <v>275</v>
      </c>
      <c r="K104" s="137"/>
      <c r="L104" s="137"/>
      <c r="M104" s="1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drawing r:id="rId1"/>
  <legacyDrawing r:id="rId2"/>
  <oleObjects>
    <mc:AlternateContent xmlns:mc="http://schemas.openxmlformats.org/markup-compatibility/2006">
      <mc:Choice Requires="x14">
        <oleObject progId="PBrush" shapeId="686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609" r:id="rId3"/>
      </mc:Fallback>
    </mc:AlternateContent>
  </oleObjects>
  <mc:AlternateContent xmlns:mc="http://schemas.openxmlformats.org/markup-compatibility/2006">
    <mc:Choice Requires="x14">
      <controls>
        <mc:AlternateContent xmlns:mc="http://schemas.openxmlformats.org/markup-compatibility/2006">
          <mc:Choice Requires="x14">
            <control shapeId="686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86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AE106"/>
  <sheetViews>
    <sheetView topLeftCell="A49" zoomScale="55" zoomScaleNormal="55" workbookViewId="0">
      <selection activeCell="A25" sqref="A1:XFD1048576"/>
    </sheetView>
  </sheetViews>
  <sheetFormatPr baseColWidth="10" defaultColWidth="11.44140625" defaultRowHeight="14.4"/>
  <cols>
    <col min="1" max="1" width="3.109375" style="90" customWidth="1"/>
    <col min="2" max="8" width="11.44140625" style="90"/>
    <col min="9" max="10" width="11.5546875" style="90" bestFit="1" customWidth="1"/>
    <col min="11" max="11" width="12.109375" style="90" customWidth="1"/>
    <col min="12" max="12" width="11.5546875" style="90" bestFit="1" customWidth="1"/>
    <col min="13" max="13" width="11.44140625" style="90"/>
    <col min="14" max="14" width="14.44140625" style="90" customWidth="1"/>
    <col min="15" max="31" width="11.5546875" customWidth="1"/>
    <col min="32" max="16384" width="11.44140625" style="90"/>
  </cols>
  <sheetData>
    <row r="1" spans="2:14" ht="15"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5"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5"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5"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5"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5" thickBot="1">
      <c r="B34" s="208" t="s">
        <v>95</v>
      </c>
      <c r="C34" s="703" t="s">
        <v>96</v>
      </c>
      <c r="D34" s="704"/>
      <c r="E34" s="704"/>
      <c r="F34" s="704"/>
      <c r="G34" s="704"/>
      <c r="H34" s="704"/>
      <c r="I34" s="704"/>
      <c r="J34" s="704"/>
      <c r="K34" s="705"/>
      <c r="L34" s="703" t="s">
        <v>46</v>
      </c>
      <c r="M34" s="705"/>
      <c r="N34" s="216">
        <v>50</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5"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361</v>
      </c>
      <c r="C39" s="596"/>
      <c r="D39" s="596"/>
      <c r="E39" s="596"/>
      <c r="F39" s="618"/>
      <c r="G39" s="641"/>
      <c r="H39" s="618"/>
      <c r="I39" s="641"/>
      <c r="J39" s="618"/>
      <c r="K39" s="147">
        <v>11300</v>
      </c>
      <c r="L39" s="726">
        <v>2.5</v>
      </c>
      <c r="M39" s="727"/>
      <c r="N39" s="148">
        <v>4520</v>
      </c>
    </row>
    <row r="40" spans="2:14">
      <c r="B40" s="595" t="s">
        <v>303</v>
      </c>
      <c r="C40" s="596"/>
      <c r="D40" s="596"/>
      <c r="E40" s="596"/>
      <c r="F40" s="618"/>
      <c r="G40" s="641"/>
      <c r="H40" s="618"/>
      <c r="I40" s="641"/>
      <c r="J40" s="618"/>
      <c r="K40" s="147"/>
      <c r="L40" s="726"/>
      <c r="M40" s="727"/>
      <c r="N40" s="148">
        <v>712.25</v>
      </c>
    </row>
    <row r="41" spans="2:14">
      <c r="B41" s="595"/>
      <c r="C41" s="596"/>
      <c r="D41" s="596"/>
      <c r="E41" s="596"/>
      <c r="F41" s="618"/>
      <c r="G41" s="641"/>
      <c r="H41" s="618"/>
      <c r="I41" s="641"/>
      <c r="J41" s="618"/>
      <c r="K41" s="147"/>
      <c r="L41" s="726"/>
      <c r="M41" s="727"/>
      <c r="N41" s="148"/>
    </row>
    <row r="42" spans="2:14" ht="15" thickBot="1">
      <c r="B42" s="595"/>
      <c r="C42" s="596"/>
      <c r="D42" s="596"/>
      <c r="E42" s="596"/>
      <c r="F42" s="618"/>
      <c r="G42" s="641"/>
      <c r="H42" s="618"/>
      <c r="I42" s="641"/>
      <c r="J42" s="618"/>
      <c r="K42" s="147"/>
      <c r="L42" s="726"/>
      <c r="M42" s="727"/>
      <c r="N42" s="148"/>
    </row>
    <row r="43" spans="2:14" ht="15" thickBot="1">
      <c r="B43" s="586" t="s">
        <v>254</v>
      </c>
      <c r="C43" s="587"/>
      <c r="D43" s="587"/>
      <c r="E43" s="587"/>
      <c r="F43" s="587"/>
      <c r="G43" s="587"/>
      <c r="H43" s="587"/>
      <c r="I43" s="587"/>
      <c r="J43" s="587"/>
      <c r="K43" s="587"/>
      <c r="L43" s="587"/>
      <c r="M43" s="588"/>
      <c r="N43" s="154">
        <v>5232.25</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5"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367</v>
      </c>
      <c r="C48" s="596"/>
      <c r="D48" s="596"/>
      <c r="E48" s="596"/>
      <c r="F48" s="596"/>
      <c r="G48" s="596"/>
      <c r="H48" s="596"/>
      <c r="I48" s="618"/>
      <c r="J48" s="210" t="s">
        <v>212</v>
      </c>
      <c r="K48" s="229">
        <v>1.3</v>
      </c>
      <c r="L48" s="619">
        <v>40000</v>
      </c>
      <c r="M48" s="620"/>
      <c r="N48" s="148">
        <v>52000</v>
      </c>
    </row>
    <row r="49" spans="2:14">
      <c r="B49" s="595" t="s">
        <v>319</v>
      </c>
      <c r="C49" s="596"/>
      <c r="D49" s="596"/>
      <c r="E49" s="596"/>
      <c r="F49" s="596"/>
      <c r="G49" s="596"/>
      <c r="H49" s="596"/>
      <c r="I49" s="618"/>
      <c r="J49" s="210" t="s">
        <v>207</v>
      </c>
      <c r="K49" s="229">
        <v>30</v>
      </c>
      <c r="L49" s="619">
        <v>80</v>
      </c>
      <c r="M49" s="620"/>
      <c r="N49" s="148">
        <v>2400</v>
      </c>
    </row>
    <row r="50" spans="2:14">
      <c r="B50" s="595"/>
      <c r="C50" s="596"/>
      <c r="D50" s="596"/>
      <c r="E50" s="596"/>
      <c r="F50" s="596"/>
      <c r="G50" s="596"/>
      <c r="H50" s="596"/>
      <c r="I50" s="618"/>
      <c r="J50" s="210"/>
      <c r="K50" s="229"/>
      <c r="L50" s="619"/>
      <c r="M50" s="620"/>
      <c r="N50" s="148"/>
    </row>
    <row r="51" spans="2:14">
      <c r="B51" s="595"/>
      <c r="C51" s="596"/>
      <c r="D51" s="596"/>
      <c r="E51" s="596"/>
      <c r="F51" s="596"/>
      <c r="G51" s="596"/>
      <c r="H51" s="596"/>
      <c r="I51" s="618"/>
      <c r="J51" s="210"/>
      <c r="K51" s="229"/>
      <c r="L51" s="619"/>
      <c r="M51" s="620"/>
      <c r="N51" s="148"/>
    </row>
    <row r="52" spans="2:14" ht="15" thickBot="1">
      <c r="B52" s="595"/>
      <c r="C52" s="596"/>
      <c r="D52" s="596"/>
      <c r="E52" s="596"/>
      <c r="F52" s="596"/>
      <c r="G52" s="596"/>
      <c r="H52" s="596"/>
      <c r="I52" s="618"/>
      <c r="J52" s="156"/>
      <c r="K52" s="239"/>
      <c r="L52" s="619"/>
      <c r="M52" s="620"/>
      <c r="N52" s="148"/>
    </row>
    <row r="53" spans="2:14" ht="15" thickBot="1">
      <c r="B53" s="586" t="s">
        <v>254</v>
      </c>
      <c r="C53" s="587"/>
      <c r="D53" s="587"/>
      <c r="E53" s="587"/>
      <c r="F53" s="587"/>
      <c r="G53" s="587"/>
      <c r="H53" s="587"/>
      <c r="I53" s="587"/>
      <c r="J53" s="587"/>
      <c r="K53" s="587"/>
      <c r="L53" s="587"/>
      <c r="M53" s="588"/>
      <c r="N53" s="161">
        <v>54400</v>
      </c>
    </row>
    <row r="54" spans="2:14">
      <c r="B54" s="609" t="s">
        <v>255</v>
      </c>
      <c r="C54" s="610"/>
      <c r="D54" s="610"/>
      <c r="E54" s="610"/>
      <c r="F54" s="610"/>
      <c r="G54" s="610"/>
      <c r="H54" s="610"/>
      <c r="I54" s="610"/>
      <c r="J54" s="610"/>
      <c r="K54" s="610"/>
      <c r="L54" s="610"/>
      <c r="M54" s="610"/>
      <c r="N54" s="611"/>
    </row>
    <row r="55" spans="2:14">
      <c r="B55" s="612"/>
      <c r="C55" s="613"/>
      <c r="D55" s="613"/>
      <c r="E55" s="613"/>
      <c r="F55" s="613"/>
      <c r="G55" s="613"/>
      <c r="H55" s="613"/>
      <c r="I55" s="613"/>
      <c r="J55" s="613"/>
      <c r="K55" s="613"/>
      <c r="L55" s="613"/>
      <c r="M55" s="613"/>
      <c r="N55" s="614"/>
    </row>
    <row r="56" spans="2:14" ht="15"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t="s">
        <v>368</v>
      </c>
      <c r="C58" s="596"/>
      <c r="D58" s="596"/>
      <c r="E58" s="596"/>
      <c r="F58" s="596"/>
      <c r="G58" s="596"/>
      <c r="H58" s="596"/>
      <c r="I58" s="157">
        <v>1.3</v>
      </c>
      <c r="J58" s="226">
        <v>18</v>
      </c>
      <c r="K58" s="217">
        <v>23.400000000000002</v>
      </c>
      <c r="L58" s="624">
        <v>904</v>
      </c>
      <c r="M58" s="625"/>
      <c r="N58" s="228">
        <v>21153.600000000002</v>
      </c>
    </row>
    <row r="59" spans="2:14">
      <c r="B59" s="595"/>
      <c r="C59" s="596"/>
      <c r="D59" s="596"/>
      <c r="E59" s="596"/>
      <c r="F59" s="596"/>
      <c r="G59" s="596"/>
      <c r="H59" s="596"/>
      <c r="I59" s="157"/>
      <c r="J59" s="226"/>
      <c r="K59" s="217"/>
      <c r="L59" s="624"/>
      <c r="M59" s="625"/>
      <c r="N59" s="228"/>
    </row>
    <row r="60" spans="2:14" ht="15" thickBot="1">
      <c r="B60" s="605"/>
      <c r="C60" s="606"/>
      <c r="D60" s="606"/>
      <c r="E60" s="606"/>
      <c r="F60" s="606"/>
      <c r="G60" s="606"/>
      <c r="H60" s="606"/>
      <c r="I60" s="241"/>
      <c r="J60" s="242"/>
      <c r="K60" s="217"/>
      <c r="L60" s="607"/>
      <c r="M60" s="608"/>
      <c r="N60" s="228"/>
    </row>
    <row r="61" spans="2:14" ht="15" thickBot="1">
      <c r="B61" s="586" t="s">
        <v>254</v>
      </c>
      <c r="C61" s="587"/>
      <c r="D61" s="587"/>
      <c r="E61" s="587"/>
      <c r="F61" s="587"/>
      <c r="G61" s="587"/>
      <c r="H61" s="587"/>
      <c r="I61" s="587"/>
      <c r="J61" s="587"/>
      <c r="K61" s="587"/>
      <c r="L61" s="587"/>
      <c r="M61" s="588"/>
      <c r="N61" s="179">
        <v>21153.600000000002</v>
      </c>
    </row>
    <row r="62" spans="2:14">
      <c r="B62" s="609" t="s">
        <v>261</v>
      </c>
      <c r="C62" s="610"/>
      <c r="D62" s="610"/>
      <c r="E62" s="610"/>
      <c r="F62" s="610"/>
      <c r="G62" s="610"/>
      <c r="H62" s="610"/>
      <c r="I62" s="610"/>
      <c r="J62" s="610"/>
      <c r="K62" s="610"/>
      <c r="L62" s="610"/>
      <c r="M62" s="610"/>
      <c r="N62" s="611"/>
    </row>
    <row r="63" spans="2:14">
      <c r="B63" s="612"/>
      <c r="C63" s="613"/>
      <c r="D63" s="613"/>
      <c r="E63" s="613"/>
      <c r="F63" s="613"/>
      <c r="G63" s="613"/>
      <c r="H63" s="613"/>
      <c r="I63" s="613"/>
      <c r="J63" s="613"/>
      <c r="K63" s="613"/>
      <c r="L63" s="613"/>
      <c r="M63" s="613"/>
      <c r="N63" s="614"/>
    </row>
    <row r="64" spans="2:14" ht="15" thickBot="1">
      <c r="B64" s="615"/>
      <c r="C64" s="616"/>
      <c r="D64" s="616"/>
      <c r="E64" s="616"/>
      <c r="F64" s="616"/>
      <c r="G64" s="616"/>
      <c r="H64" s="616"/>
      <c r="I64" s="616"/>
      <c r="J64" s="616"/>
      <c r="K64" s="616"/>
      <c r="L64" s="616"/>
      <c r="M64" s="616"/>
      <c r="N64" s="617"/>
    </row>
    <row r="65" spans="2:14">
      <c r="B65" s="597" t="s">
        <v>262</v>
      </c>
      <c r="C65" s="598"/>
      <c r="D65" s="598"/>
      <c r="E65" s="598"/>
      <c r="F65" s="598"/>
      <c r="G65" s="598"/>
      <c r="H65" s="598"/>
      <c r="I65" s="145" t="s">
        <v>263</v>
      </c>
      <c r="J65" s="162" t="s">
        <v>231</v>
      </c>
      <c r="K65" s="163" t="s">
        <v>264</v>
      </c>
      <c r="L65" s="622" t="s">
        <v>248</v>
      </c>
      <c r="M65" s="623"/>
      <c r="N65" s="146" t="s">
        <v>249</v>
      </c>
    </row>
    <row r="66" spans="2:14">
      <c r="B66" s="172" t="s">
        <v>364</v>
      </c>
      <c r="C66" s="173"/>
      <c r="D66" s="173"/>
      <c r="E66" s="173"/>
      <c r="F66" s="173"/>
      <c r="G66" s="173"/>
      <c r="H66" s="173"/>
      <c r="I66" s="174">
        <v>96000</v>
      </c>
      <c r="J66" s="175">
        <v>1.85</v>
      </c>
      <c r="K66" s="176">
        <v>177600</v>
      </c>
      <c r="L66" s="601">
        <v>20</v>
      </c>
      <c r="M66" s="602"/>
      <c r="N66" s="177">
        <v>8880</v>
      </c>
    </row>
    <row r="67" spans="2:14">
      <c r="B67" s="172" t="s">
        <v>232</v>
      </c>
      <c r="C67" s="173"/>
      <c r="D67" s="173"/>
      <c r="E67" s="173"/>
      <c r="F67" s="173"/>
      <c r="G67" s="173"/>
      <c r="H67" s="173"/>
      <c r="I67" s="174">
        <v>58000</v>
      </c>
      <c r="J67" s="175">
        <v>1.85</v>
      </c>
      <c r="K67" s="176">
        <v>107300</v>
      </c>
      <c r="L67" s="601">
        <v>20</v>
      </c>
      <c r="M67" s="602"/>
      <c r="N67" s="177">
        <v>5365</v>
      </c>
    </row>
    <row r="68" spans="2:14">
      <c r="B68" s="172"/>
      <c r="C68" s="173"/>
      <c r="D68" s="173"/>
      <c r="E68" s="173"/>
      <c r="F68" s="173"/>
      <c r="G68" s="173"/>
      <c r="H68" s="173"/>
      <c r="I68" s="174"/>
      <c r="J68" s="175"/>
      <c r="K68" s="176"/>
      <c r="L68" s="603"/>
      <c r="M68" s="604"/>
      <c r="N68" s="177"/>
    </row>
    <row r="69" spans="2:14" ht="15" thickBot="1">
      <c r="B69" s="605"/>
      <c r="C69" s="606"/>
      <c r="D69" s="606"/>
      <c r="E69" s="606"/>
      <c r="F69" s="606"/>
      <c r="G69" s="606"/>
      <c r="H69" s="606"/>
      <c r="I69" s="166"/>
      <c r="J69" s="167"/>
      <c r="K69" s="166"/>
      <c r="L69" s="607"/>
      <c r="M69" s="608"/>
      <c r="N69" s="178"/>
    </row>
    <row r="70" spans="2:14" ht="15" thickBot="1">
      <c r="B70" s="586" t="s">
        <v>254</v>
      </c>
      <c r="C70" s="587"/>
      <c r="D70" s="587"/>
      <c r="E70" s="587"/>
      <c r="F70" s="587"/>
      <c r="G70" s="587"/>
      <c r="H70" s="587"/>
      <c r="I70" s="587"/>
      <c r="J70" s="587"/>
      <c r="K70" s="587"/>
      <c r="L70" s="587"/>
      <c r="M70" s="588"/>
      <c r="N70" s="179">
        <v>14245</v>
      </c>
    </row>
    <row r="71" spans="2:14" ht="15" thickBot="1">
      <c r="B71" s="141"/>
      <c r="C71" s="91"/>
      <c r="D71" s="91"/>
      <c r="E71" s="91"/>
      <c r="F71" s="91"/>
      <c r="G71" s="91"/>
      <c r="H71" s="91"/>
      <c r="I71" s="91"/>
      <c r="J71" s="91"/>
      <c r="K71" s="91"/>
      <c r="L71" s="91"/>
      <c r="M71" s="91"/>
      <c r="N71" s="130"/>
    </row>
    <row r="72" spans="2:14" ht="15" thickBot="1">
      <c r="B72" s="589" t="s">
        <v>265</v>
      </c>
      <c r="C72" s="590"/>
      <c r="D72" s="590"/>
      <c r="E72" s="590"/>
      <c r="F72" s="590"/>
      <c r="G72" s="590"/>
      <c r="H72" s="590"/>
      <c r="I72" s="590"/>
      <c r="J72" s="590"/>
      <c r="K72" s="590"/>
      <c r="L72" s="590"/>
      <c r="M72" s="591"/>
      <c r="N72" s="180">
        <v>95030.85</v>
      </c>
    </row>
    <row r="73" spans="2:14">
      <c r="B73" s="609" t="s">
        <v>266</v>
      </c>
      <c r="C73" s="610"/>
      <c r="D73" s="610"/>
      <c r="E73" s="610"/>
      <c r="F73" s="610"/>
      <c r="G73" s="610"/>
      <c r="H73" s="610"/>
      <c r="I73" s="610"/>
      <c r="J73" s="610"/>
      <c r="K73" s="610"/>
      <c r="L73" s="610"/>
      <c r="M73" s="610"/>
      <c r="N73" s="611"/>
    </row>
    <row r="74" spans="2:14">
      <c r="B74" s="612"/>
      <c r="C74" s="613"/>
      <c r="D74" s="613"/>
      <c r="E74" s="613"/>
      <c r="F74" s="613"/>
      <c r="G74" s="613"/>
      <c r="H74" s="613"/>
      <c r="I74" s="613"/>
      <c r="J74" s="613"/>
      <c r="K74" s="613"/>
      <c r="L74" s="613"/>
      <c r="M74" s="613"/>
      <c r="N74" s="614"/>
    </row>
    <row r="75" spans="2:14" ht="15"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162"/>
      <c r="J76" s="181"/>
      <c r="K76" s="170" t="s">
        <v>268</v>
      </c>
      <c r="L76" s="599" t="s">
        <v>269</v>
      </c>
      <c r="M76" s="600"/>
      <c r="N76" s="171"/>
    </row>
    <row r="77" spans="2:14">
      <c r="B77" s="595" t="s">
        <v>193</v>
      </c>
      <c r="C77" s="596"/>
      <c r="D77" s="596"/>
      <c r="E77" s="596"/>
      <c r="F77" s="596"/>
      <c r="G77" s="596"/>
      <c r="H77" s="596"/>
      <c r="I77" s="182"/>
      <c r="J77" s="183"/>
      <c r="K77" s="184">
        <v>0.2</v>
      </c>
      <c r="L77" s="582">
        <v>19006.170000000002</v>
      </c>
      <c r="M77" s="583"/>
      <c r="N77" s="185"/>
    </row>
    <row r="78" spans="2:14">
      <c r="B78" s="149" t="s">
        <v>270</v>
      </c>
      <c r="C78" s="150"/>
      <c r="D78" s="150"/>
      <c r="E78" s="150"/>
      <c r="F78" s="150"/>
      <c r="G78" s="150"/>
      <c r="H78" s="150"/>
      <c r="I78" s="182"/>
      <c r="J78" s="183"/>
      <c r="K78" s="184">
        <v>0.05</v>
      </c>
      <c r="L78" s="582">
        <v>4751.5425000000005</v>
      </c>
      <c r="M78" s="583"/>
      <c r="N78" s="185"/>
    </row>
    <row r="79" spans="2:14" ht="15" thickBot="1">
      <c r="B79" s="186" t="s">
        <v>230</v>
      </c>
      <c r="C79" s="187"/>
      <c r="D79" s="187"/>
      <c r="E79" s="187"/>
      <c r="F79" s="187"/>
      <c r="G79" s="187"/>
      <c r="H79" s="187"/>
      <c r="I79" s="188"/>
      <c r="J79" s="189"/>
      <c r="K79" s="184">
        <v>0.05</v>
      </c>
      <c r="L79" s="584">
        <v>4751.5425000000005</v>
      </c>
      <c r="M79" s="585"/>
      <c r="N79" s="185"/>
    </row>
    <row r="80" spans="2:14" ht="15" thickBot="1">
      <c r="B80" s="586" t="s">
        <v>254</v>
      </c>
      <c r="C80" s="587"/>
      <c r="D80" s="587"/>
      <c r="E80" s="587"/>
      <c r="F80" s="587"/>
      <c r="G80" s="587"/>
      <c r="H80" s="587"/>
      <c r="I80" s="587"/>
      <c r="J80" s="587"/>
      <c r="K80" s="587"/>
      <c r="L80" s="587"/>
      <c r="M80" s="588"/>
      <c r="N80" s="190">
        <v>28509.255000000001</v>
      </c>
    </row>
    <row r="81" spans="2:14" ht="15" thickBot="1">
      <c r="B81" s="141"/>
      <c r="C81" s="91"/>
      <c r="D81" s="91"/>
      <c r="E81" s="91"/>
      <c r="F81" s="91"/>
      <c r="G81" s="91"/>
      <c r="H81" s="91"/>
      <c r="I81" s="91"/>
      <c r="J81" s="91"/>
      <c r="K81" s="91"/>
      <c r="L81" s="91"/>
      <c r="M81" s="91"/>
      <c r="N81" s="130"/>
    </row>
    <row r="82" spans="2:14" ht="15" thickBot="1">
      <c r="B82" s="589" t="s">
        <v>271</v>
      </c>
      <c r="C82" s="590"/>
      <c r="D82" s="590"/>
      <c r="E82" s="590"/>
      <c r="F82" s="590"/>
      <c r="G82" s="590"/>
      <c r="H82" s="590"/>
      <c r="I82" s="590"/>
      <c r="J82" s="590"/>
      <c r="K82" s="590"/>
      <c r="L82" s="590"/>
      <c r="M82" s="591"/>
      <c r="N82" s="191">
        <v>123540</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107"/>
      <c r="C89" s="137"/>
      <c r="D89" s="137"/>
      <c r="E89" s="137"/>
      <c r="F89" s="137"/>
      <c r="G89" s="128" t="s">
        <v>275</v>
      </c>
      <c r="H89" s="137"/>
      <c r="I89" s="137"/>
      <c r="J89" s="137"/>
      <c r="K89" s="137"/>
      <c r="L89" s="137"/>
      <c r="M89" s="1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107"/>
      <c r="C94" s="137"/>
      <c r="D94" s="137"/>
      <c r="E94" s="137"/>
      <c r="F94" s="137"/>
      <c r="G94" s="137"/>
      <c r="H94" s="137"/>
      <c r="I94" s="137"/>
      <c r="J94" s="137"/>
      <c r="K94" s="137"/>
      <c r="L94" s="137"/>
      <c r="M94" s="137"/>
      <c r="N94" s="136"/>
    </row>
    <row r="95" spans="2:14">
      <c r="B95" s="198" t="s">
        <v>278</v>
      </c>
      <c r="C95" s="137"/>
      <c r="D95" s="137"/>
      <c r="E95" s="137"/>
      <c r="F95" s="137"/>
      <c r="G95" s="137"/>
      <c r="H95" s="137"/>
      <c r="I95" s="137"/>
      <c r="J95" s="137"/>
      <c r="K95" s="137"/>
      <c r="L95" s="137"/>
      <c r="M95" s="1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107"/>
      <c r="C100" s="137"/>
      <c r="D100" s="137"/>
      <c r="E100" s="137"/>
      <c r="F100" s="137"/>
      <c r="G100" s="137"/>
      <c r="H100" s="137"/>
      <c r="I100" s="137"/>
      <c r="J100" s="137"/>
      <c r="K100" s="137"/>
      <c r="L100" s="137"/>
      <c r="M100" s="1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137"/>
      <c r="D104" s="137"/>
      <c r="E104" s="137"/>
      <c r="F104" s="137"/>
      <c r="G104" s="91" t="s">
        <v>275</v>
      </c>
      <c r="K104" s="137"/>
      <c r="L104" s="137"/>
      <c r="M104" s="1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drawing r:id="rId1"/>
  <legacyDrawing r:id="rId2"/>
  <oleObjects>
    <mc:AlternateContent xmlns:mc="http://schemas.openxmlformats.org/markup-compatibility/2006">
      <mc:Choice Requires="x14">
        <oleObject progId="PBrush" shapeId="696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9633" r:id="rId3"/>
      </mc:Fallback>
    </mc:AlternateContent>
  </oleObjects>
  <mc:AlternateContent xmlns:mc="http://schemas.openxmlformats.org/markup-compatibility/2006">
    <mc:Choice Requires="x14">
      <controls>
        <mc:AlternateContent xmlns:mc="http://schemas.openxmlformats.org/markup-compatibility/2006">
          <mc:Choice Requires="x14">
            <control shapeId="69634"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69635"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O113"/>
  <sheetViews>
    <sheetView showGridLines="0" topLeftCell="D64" zoomScale="55" zoomScaleNormal="55" workbookViewId="0">
      <selection activeCell="A25" sqref="A1:XFD1048576"/>
    </sheetView>
  </sheetViews>
  <sheetFormatPr baseColWidth="10" defaultColWidth="11.44140625" defaultRowHeight="13.8"/>
  <cols>
    <col min="1" max="1" width="3.109375" style="90" customWidth="1"/>
    <col min="2" max="10" width="11.44140625" style="90"/>
    <col min="11" max="11" width="12.5546875" style="90" customWidth="1"/>
    <col min="12" max="13" width="11.44140625" style="90"/>
    <col min="14" max="14" width="17" style="90" customWidth="1"/>
    <col min="15" max="15" width="19" style="90" customWidth="1"/>
    <col min="16"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ht="12.75" customHeight="1">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25.5" customHeight="1" thickBot="1">
      <c r="B34" s="208" t="s">
        <v>572</v>
      </c>
      <c r="C34" s="728" t="s">
        <v>574</v>
      </c>
      <c r="D34" s="729"/>
      <c r="E34" s="729"/>
      <c r="F34" s="729"/>
      <c r="G34" s="729"/>
      <c r="H34" s="729"/>
      <c r="I34" s="729"/>
      <c r="J34" s="729"/>
      <c r="K34" s="730"/>
      <c r="L34" s="703" t="s">
        <v>48</v>
      </c>
      <c r="M34" s="705"/>
      <c r="N34" s="209">
        <v>40</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201</v>
      </c>
      <c r="C39" s="596"/>
      <c r="D39" s="596"/>
      <c r="E39" s="596"/>
      <c r="F39" s="618"/>
      <c r="G39" s="641"/>
      <c r="H39" s="618"/>
      <c r="I39" s="641"/>
      <c r="J39" s="618"/>
      <c r="K39" s="147">
        <v>583000</v>
      </c>
      <c r="L39" s="603">
        <v>0.9</v>
      </c>
      <c r="M39" s="604"/>
      <c r="N39" s="148">
        <v>647777.77777777775</v>
      </c>
    </row>
    <row r="40" spans="2:14">
      <c r="B40" s="595" t="s">
        <v>202</v>
      </c>
      <c r="C40" s="596"/>
      <c r="D40" s="596"/>
      <c r="E40" s="596"/>
      <c r="F40" s="618"/>
      <c r="G40" s="641"/>
      <c r="H40" s="618"/>
      <c r="I40" s="641"/>
      <c r="J40" s="618"/>
      <c r="K40" s="147">
        <v>397000</v>
      </c>
      <c r="L40" s="603">
        <v>2.0499999999999998</v>
      </c>
      <c r="M40" s="604">
        <v>3</v>
      </c>
      <c r="N40" s="148">
        <v>193658.53658536586</v>
      </c>
    </row>
    <row r="41" spans="2:14">
      <c r="B41" s="595" t="s">
        <v>203</v>
      </c>
      <c r="C41" s="596"/>
      <c r="D41" s="596"/>
      <c r="E41" s="596"/>
      <c r="F41" s="618"/>
      <c r="G41" s="641"/>
      <c r="H41" s="618"/>
      <c r="I41" s="641"/>
      <c r="J41" s="618"/>
      <c r="K41" s="147">
        <v>219000</v>
      </c>
      <c r="L41" s="603">
        <v>2.0499999999999998</v>
      </c>
      <c r="M41" s="604">
        <v>3</v>
      </c>
      <c r="N41" s="148">
        <v>106829.26829268293</v>
      </c>
    </row>
    <row r="42" spans="2:14">
      <c r="B42" s="694" t="s">
        <v>296</v>
      </c>
      <c r="C42" s="695"/>
      <c r="D42" s="695"/>
      <c r="E42" s="173"/>
      <c r="F42" s="204"/>
      <c r="G42" s="641"/>
      <c r="H42" s="618"/>
      <c r="I42" s="641"/>
      <c r="J42" s="618"/>
      <c r="K42" s="147">
        <v>180000</v>
      </c>
      <c r="L42" s="603">
        <v>2.0499999999999998</v>
      </c>
      <c r="M42" s="604">
        <v>3</v>
      </c>
      <c r="N42" s="148">
        <v>87804.878048780491</v>
      </c>
    </row>
    <row r="43" spans="2:14">
      <c r="B43" s="595" t="s">
        <v>369</v>
      </c>
      <c r="C43" s="596"/>
      <c r="D43" s="596"/>
      <c r="E43" s="596"/>
      <c r="F43" s="618"/>
      <c r="G43" s="641"/>
      <c r="H43" s="618"/>
      <c r="I43" s="641"/>
      <c r="J43" s="618"/>
      <c r="K43" s="147">
        <v>47000</v>
      </c>
      <c r="L43" s="603">
        <v>0.9</v>
      </c>
      <c r="M43" s="604"/>
      <c r="N43" s="148">
        <v>52222.222222222219</v>
      </c>
    </row>
    <row r="44" spans="2:14">
      <c r="B44" s="595" t="s">
        <v>317</v>
      </c>
      <c r="C44" s="596"/>
      <c r="D44" s="596"/>
      <c r="E44" s="596"/>
      <c r="F44" s="618"/>
      <c r="G44" s="641"/>
      <c r="H44" s="618"/>
      <c r="I44" s="641"/>
      <c r="J44" s="618"/>
      <c r="K44" s="147">
        <v>75000</v>
      </c>
      <c r="L44" s="603">
        <v>2.0499999999999998</v>
      </c>
      <c r="M44" s="604">
        <v>3</v>
      </c>
      <c r="N44" s="148">
        <v>36585.365853658543</v>
      </c>
    </row>
    <row r="45" spans="2:14" ht="14.25" customHeight="1">
      <c r="B45" s="324" t="s">
        <v>492</v>
      </c>
      <c r="C45" s="325"/>
      <c r="D45" s="325"/>
      <c r="E45" s="325"/>
      <c r="F45" s="326"/>
      <c r="G45" s="327"/>
      <c r="H45" s="326"/>
      <c r="I45" s="327"/>
      <c r="J45" s="326"/>
      <c r="K45" s="252">
        <v>123000</v>
      </c>
      <c r="L45" s="603">
        <v>2.0499999999999998</v>
      </c>
      <c r="M45" s="604">
        <v>3</v>
      </c>
      <c r="N45" s="280">
        <v>60000.000000000007</v>
      </c>
    </row>
    <row r="46" spans="2:14">
      <c r="B46" s="96" t="s">
        <v>370</v>
      </c>
      <c r="C46" s="234"/>
      <c r="D46" s="234"/>
      <c r="E46" s="234"/>
      <c r="F46" s="235"/>
      <c r="G46" s="236"/>
      <c r="H46" s="235"/>
      <c r="I46" s="236"/>
      <c r="J46" s="235"/>
      <c r="K46" s="147">
        <v>17850</v>
      </c>
      <c r="L46" s="603">
        <v>0.9</v>
      </c>
      <c r="M46" s="604">
        <v>3</v>
      </c>
      <c r="N46" s="148">
        <v>19833.333333333332</v>
      </c>
    </row>
    <row r="47" spans="2:14" ht="14.4" thickBot="1">
      <c r="B47" s="595" t="s">
        <v>292</v>
      </c>
      <c r="C47" s="596"/>
      <c r="D47" s="596"/>
      <c r="E47" s="596"/>
      <c r="F47" s="618"/>
      <c r="G47" s="641"/>
      <c r="H47" s="618"/>
      <c r="I47" s="641"/>
      <c r="J47" s="618"/>
      <c r="K47" s="147"/>
      <c r="L47" s="726"/>
      <c r="M47" s="727"/>
      <c r="N47" s="148">
        <v>2820.1219512195125</v>
      </c>
    </row>
    <row r="48" spans="2:14" ht="14.4" thickBot="1">
      <c r="B48" s="586" t="s">
        <v>254</v>
      </c>
      <c r="C48" s="587"/>
      <c r="D48" s="587"/>
      <c r="E48" s="587"/>
      <c r="F48" s="587"/>
      <c r="G48" s="587"/>
      <c r="H48" s="587"/>
      <c r="I48" s="587"/>
      <c r="J48" s="587"/>
      <c r="K48" s="587"/>
      <c r="L48" s="587"/>
      <c r="M48" s="588"/>
      <c r="N48" s="154">
        <v>1207531.5040650407</v>
      </c>
    </row>
    <row r="49" spans="2:14">
      <c r="B49" s="609" t="s">
        <v>252</v>
      </c>
      <c r="C49" s="610"/>
      <c r="D49" s="610"/>
      <c r="E49" s="610"/>
      <c r="F49" s="610"/>
      <c r="G49" s="610"/>
      <c r="H49" s="610"/>
      <c r="I49" s="610"/>
      <c r="J49" s="610"/>
      <c r="K49" s="610"/>
      <c r="L49" s="610"/>
      <c r="M49" s="610"/>
      <c r="N49" s="611"/>
    </row>
    <row r="50" spans="2:14">
      <c r="B50" s="612"/>
      <c r="C50" s="613"/>
      <c r="D50" s="613"/>
      <c r="E50" s="613"/>
      <c r="F50" s="613"/>
      <c r="G50" s="613"/>
      <c r="H50" s="613"/>
      <c r="I50" s="613"/>
      <c r="J50" s="613"/>
      <c r="K50" s="613"/>
      <c r="L50" s="613"/>
      <c r="M50" s="613"/>
      <c r="N50" s="614"/>
    </row>
    <row r="51" spans="2:14" ht="14.4" thickBot="1">
      <c r="B51" s="615"/>
      <c r="C51" s="616"/>
      <c r="D51" s="616"/>
      <c r="E51" s="616"/>
      <c r="F51" s="616"/>
      <c r="G51" s="616"/>
      <c r="H51" s="616"/>
      <c r="I51" s="616"/>
      <c r="J51" s="616"/>
      <c r="K51" s="616"/>
      <c r="L51" s="616"/>
      <c r="M51" s="616"/>
      <c r="N51" s="617"/>
    </row>
    <row r="52" spans="2:14">
      <c r="B52" s="597" t="s">
        <v>243</v>
      </c>
      <c r="C52" s="598"/>
      <c r="D52" s="598"/>
      <c r="E52" s="598"/>
      <c r="F52" s="598"/>
      <c r="G52" s="598"/>
      <c r="H52" s="598"/>
      <c r="I52" s="623"/>
      <c r="J52" s="155" t="s">
        <v>198</v>
      </c>
      <c r="K52" s="145" t="s">
        <v>33</v>
      </c>
      <c r="L52" s="622" t="s">
        <v>253</v>
      </c>
      <c r="M52" s="623"/>
      <c r="N52" s="146" t="s">
        <v>249</v>
      </c>
    </row>
    <row r="53" spans="2:14" ht="27.75" customHeight="1">
      <c r="B53" s="595" t="s">
        <v>371</v>
      </c>
      <c r="C53" s="596"/>
      <c r="D53" s="596"/>
      <c r="E53" s="596"/>
      <c r="F53" s="596"/>
      <c r="G53" s="596"/>
      <c r="H53" s="596"/>
      <c r="I53" s="618"/>
      <c r="J53" s="210" t="s">
        <v>212</v>
      </c>
      <c r="K53" s="211">
        <v>1.1875220230569419</v>
      </c>
      <c r="L53" s="619">
        <v>418309.97499999998</v>
      </c>
      <c r="M53" s="620"/>
      <c r="N53" s="148">
        <v>496752.30777689873</v>
      </c>
    </row>
    <row r="54" spans="2:14">
      <c r="B54" s="595" t="s">
        <v>229</v>
      </c>
      <c r="C54" s="596"/>
      <c r="D54" s="596"/>
      <c r="E54" s="596"/>
      <c r="F54" s="596"/>
      <c r="G54" s="596"/>
      <c r="H54" s="596"/>
      <c r="I54" s="618"/>
      <c r="J54" s="237" t="s">
        <v>205</v>
      </c>
      <c r="K54" s="243">
        <v>2.82</v>
      </c>
      <c r="L54" s="619">
        <v>9000</v>
      </c>
      <c r="M54" s="620"/>
      <c r="N54" s="148">
        <v>25380</v>
      </c>
    </row>
    <row r="55" spans="2:14" ht="29.25" customHeight="1">
      <c r="B55" s="691" t="s">
        <v>591</v>
      </c>
      <c r="C55" s="692"/>
      <c r="D55" s="692"/>
      <c r="E55" s="692"/>
      <c r="F55" s="692"/>
      <c r="G55" s="692"/>
      <c r="H55" s="692"/>
      <c r="I55" s="693"/>
      <c r="J55" s="463" t="s">
        <v>212</v>
      </c>
      <c r="K55" s="464">
        <v>1.4702653618800232</v>
      </c>
      <c r="L55" s="619">
        <v>1500</v>
      </c>
      <c r="M55" s="620"/>
      <c r="N55" s="287">
        <v>2205.3980428200348</v>
      </c>
    </row>
    <row r="56" spans="2:14">
      <c r="B56" s="595"/>
      <c r="C56" s="596"/>
      <c r="D56" s="596"/>
      <c r="E56" s="596"/>
      <c r="F56" s="596"/>
      <c r="G56" s="596"/>
      <c r="H56" s="596"/>
      <c r="I56" s="618"/>
      <c r="J56" s="156"/>
      <c r="K56" s="247"/>
      <c r="L56" s="619"/>
      <c r="M56" s="620"/>
      <c r="N56" s="148"/>
    </row>
    <row r="57" spans="2:14">
      <c r="B57" s="595"/>
      <c r="C57" s="596"/>
      <c r="D57" s="596"/>
      <c r="E57" s="596"/>
      <c r="F57" s="596"/>
      <c r="G57" s="596"/>
      <c r="H57" s="596"/>
      <c r="I57" s="618"/>
      <c r="J57" s="237"/>
      <c r="K57" s="243"/>
      <c r="L57" s="619"/>
      <c r="M57" s="620"/>
      <c r="N57" s="148"/>
    </row>
    <row r="58" spans="2:14">
      <c r="B58" s="595"/>
      <c r="C58" s="596"/>
      <c r="D58" s="596"/>
      <c r="E58" s="596"/>
      <c r="F58" s="596"/>
      <c r="G58" s="596"/>
      <c r="H58" s="596"/>
      <c r="I58" s="618"/>
      <c r="J58" s="237"/>
      <c r="K58" s="243"/>
      <c r="L58" s="619"/>
      <c r="M58" s="620"/>
      <c r="N58" s="148"/>
    </row>
    <row r="59" spans="2:14" ht="14.4" thickBot="1">
      <c r="B59" s="595"/>
      <c r="C59" s="596"/>
      <c r="D59" s="596"/>
      <c r="E59" s="596"/>
      <c r="F59" s="596"/>
      <c r="G59" s="596"/>
      <c r="H59" s="596"/>
      <c r="I59" s="618"/>
      <c r="J59" s="244"/>
      <c r="K59" s="245"/>
      <c r="L59" s="619"/>
      <c r="M59" s="620"/>
      <c r="N59" s="148"/>
    </row>
    <row r="60" spans="2:14" ht="14.4" thickBot="1">
      <c r="B60" s="586" t="s">
        <v>254</v>
      </c>
      <c r="C60" s="587"/>
      <c r="D60" s="587"/>
      <c r="E60" s="587"/>
      <c r="F60" s="587"/>
      <c r="G60" s="587"/>
      <c r="H60" s="587"/>
      <c r="I60" s="587"/>
      <c r="J60" s="587"/>
      <c r="K60" s="587"/>
      <c r="L60" s="587"/>
      <c r="M60" s="588"/>
      <c r="N60" s="161">
        <v>524337.70581971877</v>
      </c>
    </row>
    <row r="61" spans="2:14">
      <c r="B61" s="609" t="s">
        <v>255</v>
      </c>
      <c r="C61" s="610"/>
      <c r="D61" s="610"/>
      <c r="E61" s="610"/>
      <c r="F61" s="610"/>
      <c r="G61" s="610"/>
      <c r="H61" s="610"/>
      <c r="I61" s="610"/>
      <c r="J61" s="610"/>
      <c r="K61" s="610"/>
      <c r="L61" s="610"/>
      <c r="M61" s="610"/>
      <c r="N61" s="611"/>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256</v>
      </c>
      <c r="C64" s="598"/>
      <c r="D64" s="598"/>
      <c r="E64" s="598"/>
      <c r="F64" s="598"/>
      <c r="G64" s="598"/>
      <c r="H64" s="598"/>
      <c r="I64" s="145" t="s">
        <v>257</v>
      </c>
      <c r="J64" s="162" t="s">
        <v>258</v>
      </c>
      <c r="K64" s="163" t="s">
        <v>259</v>
      </c>
      <c r="L64" s="622" t="s">
        <v>199</v>
      </c>
      <c r="M64" s="623"/>
      <c r="N64" s="146" t="s">
        <v>249</v>
      </c>
    </row>
    <row r="65" spans="2:15">
      <c r="B65" s="595" t="s">
        <v>373</v>
      </c>
      <c r="C65" s="596"/>
      <c r="D65" s="596"/>
      <c r="E65" s="596"/>
      <c r="F65" s="596"/>
      <c r="G65" s="596"/>
      <c r="H65" s="596"/>
      <c r="I65" s="157"/>
      <c r="J65" s="226"/>
      <c r="K65" s="217"/>
      <c r="L65" s="603"/>
      <c r="M65" s="604"/>
      <c r="N65" s="228">
        <v>30000</v>
      </c>
    </row>
    <row r="66" spans="2:15">
      <c r="B66" s="595" t="s">
        <v>354</v>
      </c>
      <c r="C66" s="596"/>
      <c r="D66" s="596"/>
      <c r="E66" s="596"/>
      <c r="F66" s="596"/>
      <c r="G66" s="596"/>
      <c r="H66" s="618"/>
      <c r="I66" s="157">
        <v>1.4702653618800232</v>
      </c>
      <c r="J66" s="226">
        <v>10</v>
      </c>
      <c r="K66" s="157">
        <v>14.702653618800232</v>
      </c>
      <c r="L66" s="624">
        <v>904</v>
      </c>
      <c r="M66" s="625"/>
      <c r="N66" s="287">
        <v>13291.198871395411</v>
      </c>
    </row>
    <row r="67" spans="2:15" ht="14.4" thickBot="1">
      <c r="B67" s="605"/>
      <c r="C67" s="606"/>
      <c r="D67" s="606"/>
      <c r="E67" s="606"/>
      <c r="F67" s="606"/>
      <c r="G67" s="606"/>
      <c r="H67" s="621"/>
      <c r="I67" s="246"/>
      <c r="J67" s="242"/>
      <c r="K67" s="217"/>
      <c r="L67" s="607"/>
      <c r="M67" s="608"/>
      <c r="N67" s="287"/>
    </row>
    <row r="68" spans="2:15" ht="14.4" thickBot="1">
      <c r="B68" s="586" t="s">
        <v>254</v>
      </c>
      <c r="C68" s="587"/>
      <c r="D68" s="587"/>
      <c r="E68" s="587"/>
      <c r="F68" s="587"/>
      <c r="G68" s="587"/>
      <c r="H68" s="587"/>
      <c r="I68" s="587"/>
      <c r="J68" s="587"/>
      <c r="K68" s="587"/>
      <c r="L68" s="587"/>
      <c r="M68" s="588"/>
      <c r="N68" s="284">
        <v>43291.198871395412</v>
      </c>
    </row>
    <row r="69" spans="2:15">
      <c r="B69" s="609" t="s">
        <v>261</v>
      </c>
      <c r="C69" s="610"/>
      <c r="D69" s="610"/>
      <c r="E69" s="610"/>
      <c r="F69" s="610"/>
      <c r="G69" s="610"/>
      <c r="H69" s="610"/>
      <c r="I69" s="610"/>
      <c r="J69" s="610"/>
      <c r="K69" s="610"/>
      <c r="L69" s="610"/>
      <c r="M69" s="610"/>
      <c r="N69" s="611"/>
    </row>
    <row r="70" spans="2:15">
      <c r="B70" s="612"/>
      <c r="C70" s="613"/>
      <c r="D70" s="613"/>
      <c r="E70" s="613"/>
      <c r="F70" s="613"/>
      <c r="G70" s="613"/>
      <c r="H70" s="613"/>
      <c r="I70" s="613"/>
      <c r="J70" s="613"/>
      <c r="K70" s="613"/>
      <c r="L70" s="613"/>
      <c r="M70" s="613"/>
      <c r="N70" s="614"/>
    </row>
    <row r="71" spans="2:15" ht="14.4" thickBot="1">
      <c r="B71" s="615"/>
      <c r="C71" s="616"/>
      <c r="D71" s="616"/>
      <c r="E71" s="616"/>
      <c r="F71" s="616"/>
      <c r="G71" s="616"/>
      <c r="H71" s="616"/>
      <c r="I71" s="616"/>
      <c r="J71" s="616"/>
      <c r="K71" s="616"/>
      <c r="L71" s="616"/>
      <c r="M71" s="616"/>
      <c r="N71" s="617"/>
    </row>
    <row r="72" spans="2:15">
      <c r="B72" s="597" t="s">
        <v>262</v>
      </c>
      <c r="C72" s="598"/>
      <c r="D72" s="598"/>
      <c r="E72" s="598"/>
      <c r="F72" s="598"/>
      <c r="G72" s="598"/>
      <c r="H72" s="598"/>
      <c r="I72" s="145" t="s">
        <v>263</v>
      </c>
      <c r="J72" s="162" t="s">
        <v>231</v>
      </c>
      <c r="K72" s="163" t="s">
        <v>264</v>
      </c>
      <c r="L72" s="622" t="s">
        <v>248</v>
      </c>
      <c r="M72" s="623"/>
      <c r="N72" s="146" t="s">
        <v>249</v>
      </c>
    </row>
    <row r="73" spans="2:15">
      <c r="B73" s="172" t="s">
        <v>341</v>
      </c>
      <c r="C73" s="173"/>
      <c r="D73" s="173"/>
      <c r="E73" s="173"/>
      <c r="F73" s="173"/>
      <c r="G73" s="173"/>
      <c r="H73" s="173"/>
      <c r="I73" s="174">
        <v>192000</v>
      </c>
      <c r="J73" s="175">
        <v>1.85</v>
      </c>
      <c r="K73" s="176">
        <v>355200</v>
      </c>
      <c r="L73" s="601">
        <v>16.399999999999999</v>
      </c>
      <c r="M73" s="602"/>
      <c r="N73" s="177">
        <v>21658.536585365855</v>
      </c>
    </row>
    <row r="74" spans="2:15">
      <c r="B74" s="172" t="s">
        <v>309</v>
      </c>
      <c r="C74" s="173"/>
      <c r="D74" s="173"/>
      <c r="E74" s="173"/>
      <c r="F74" s="173"/>
      <c r="G74" s="173"/>
      <c r="H74" s="173"/>
      <c r="I74" s="174">
        <v>58000</v>
      </c>
      <c r="J74" s="175">
        <v>1.85</v>
      </c>
      <c r="K74" s="176">
        <v>107300</v>
      </c>
      <c r="L74" s="601">
        <v>16.399999999999999</v>
      </c>
      <c r="M74" s="602"/>
      <c r="N74" s="177">
        <v>6542.6829268292686</v>
      </c>
    </row>
    <row r="75" spans="2:15">
      <c r="B75" s="172"/>
      <c r="C75" s="173"/>
      <c r="D75" s="173"/>
      <c r="E75" s="173"/>
      <c r="F75" s="173"/>
      <c r="G75" s="173"/>
      <c r="H75" s="173"/>
      <c r="I75" s="174"/>
      <c r="J75" s="175"/>
      <c r="K75" s="176"/>
      <c r="L75" s="603"/>
      <c r="M75" s="604"/>
      <c r="N75" s="177"/>
    </row>
    <row r="76" spans="2:15" ht="14.4" thickBot="1">
      <c r="B76" s="605"/>
      <c r="C76" s="606"/>
      <c r="D76" s="606"/>
      <c r="E76" s="606"/>
      <c r="F76" s="606"/>
      <c r="G76" s="606"/>
      <c r="H76" s="606"/>
      <c r="I76" s="166"/>
      <c r="J76" s="167"/>
      <c r="K76" s="166"/>
      <c r="L76" s="607"/>
      <c r="M76" s="608"/>
      <c r="N76" s="178"/>
    </row>
    <row r="77" spans="2:15" ht="14.4" thickBot="1">
      <c r="B77" s="586" t="s">
        <v>254</v>
      </c>
      <c r="C77" s="587"/>
      <c r="D77" s="587"/>
      <c r="E77" s="587"/>
      <c r="F77" s="587"/>
      <c r="G77" s="587"/>
      <c r="H77" s="587"/>
      <c r="I77" s="587"/>
      <c r="J77" s="587"/>
      <c r="K77" s="587"/>
      <c r="L77" s="587"/>
      <c r="M77" s="588"/>
      <c r="N77" s="179">
        <v>28201.219512195123</v>
      </c>
      <c r="O77" s="240"/>
    </row>
    <row r="78" spans="2:15" ht="14.4" thickBot="1">
      <c r="B78" s="141"/>
      <c r="C78" s="91"/>
      <c r="D78" s="91"/>
      <c r="E78" s="91"/>
      <c r="F78" s="91"/>
      <c r="G78" s="91"/>
      <c r="H78" s="91"/>
      <c r="I78" s="91"/>
      <c r="J78" s="91"/>
      <c r="K78" s="91"/>
      <c r="L78" s="91"/>
      <c r="M78" s="91"/>
      <c r="N78" s="130"/>
    </row>
    <row r="79" spans="2:15" ht="14.4" thickBot="1">
      <c r="B79" s="589" t="s">
        <v>265</v>
      </c>
      <c r="C79" s="590"/>
      <c r="D79" s="590"/>
      <c r="E79" s="590"/>
      <c r="F79" s="590"/>
      <c r="G79" s="590"/>
      <c r="H79" s="590"/>
      <c r="I79" s="590"/>
      <c r="J79" s="590"/>
      <c r="K79" s="590"/>
      <c r="L79" s="590"/>
      <c r="M79" s="591"/>
      <c r="N79" s="180">
        <v>1803361.6282683499</v>
      </c>
    </row>
    <row r="80" spans="2:15">
      <c r="B80" s="609" t="s">
        <v>266</v>
      </c>
      <c r="C80" s="610"/>
      <c r="D80" s="610"/>
      <c r="E80" s="610"/>
      <c r="F80" s="610"/>
      <c r="G80" s="610"/>
      <c r="H80" s="610"/>
      <c r="I80" s="610"/>
      <c r="J80" s="610"/>
      <c r="K80" s="610"/>
      <c r="L80" s="610"/>
      <c r="M80" s="610"/>
      <c r="N80" s="611"/>
    </row>
    <row r="81" spans="2:14">
      <c r="B81" s="612"/>
      <c r="C81" s="613"/>
      <c r="D81" s="613"/>
      <c r="E81" s="613"/>
      <c r="F81" s="613"/>
      <c r="G81" s="613"/>
      <c r="H81" s="613"/>
      <c r="I81" s="613"/>
      <c r="J81" s="613"/>
      <c r="K81" s="613"/>
      <c r="L81" s="613"/>
      <c r="M81" s="613"/>
      <c r="N81" s="614"/>
    </row>
    <row r="82" spans="2:14" ht="14.4" thickBot="1">
      <c r="B82" s="615"/>
      <c r="C82" s="616"/>
      <c r="D82" s="616"/>
      <c r="E82" s="616"/>
      <c r="F82" s="616"/>
      <c r="G82" s="616"/>
      <c r="H82" s="616"/>
      <c r="I82" s="616"/>
      <c r="J82" s="616"/>
      <c r="K82" s="616"/>
      <c r="L82" s="616"/>
      <c r="M82" s="616"/>
      <c r="N82" s="617"/>
    </row>
    <row r="83" spans="2:14">
      <c r="B83" s="597" t="s">
        <v>267</v>
      </c>
      <c r="C83" s="598"/>
      <c r="D83" s="598"/>
      <c r="E83" s="598"/>
      <c r="F83" s="598"/>
      <c r="G83" s="598"/>
      <c r="H83" s="598"/>
      <c r="I83" s="162"/>
      <c r="J83" s="181"/>
      <c r="K83" s="170" t="s">
        <v>268</v>
      </c>
      <c r="L83" s="599" t="s">
        <v>269</v>
      </c>
      <c r="M83" s="600"/>
      <c r="N83" s="171"/>
    </row>
    <row r="84" spans="2:14">
      <c r="B84" s="595" t="s">
        <v>193</v>
      </c>
      <c r="C84" s="596"/>
      <c r="D84" s="596"/>
      <c r="E84" s="596"/>
      <c r="F84" s="596"/>
      <c r="G84" s="596"/>
      <c r="H84" s="596"/>
      <c r="I84" s="182"/>
      <c r="J84" s="183"/>
      <c r="K84" s="184">
        <v>0.2</v>
      </c>
      <c r="L84" s="582">
        <v>360672.32565367001</v>
      </c>
      <c r="M84" s="583"/>
      <c r="N84" s="185"/>
    </row>
    <row r="85" spans="2:14">
      <c r="B85" s="149" t="s">
        <v>270</v>
      </c>
      <c r="C85" s="150"/>
      <c r="D85" s="150"/>
      <c r="E85" s="150"/>
      <c r="F85" s="150"/>
      <c r="G85" s="150"/>
      <c r="H85" s="150"/>
      <c r="I85" s="182"/>
      <c r="J85" s="183"/>
      <c r="K85" s="184">
        <v>0.05</v>
      </c>
      <c r="L85" s="582">
        <v>90168.081413417502</v>
      </c>
      <c r="M85" s="583"/>
      <c r="N85" s="185"/>
    </row>
    <row r="86" spans="2:14" ht="14.4" thickBot="1">
      <c r="B86" s="186" t="s">
        <v>230</v>
      </c>
      <c r="C86" s="187"/>
      <c r="D86" s="187"/>
      <c r="E86" s="187"/>
      <c r="F86" s="187"/>
      <c r="G86" s="187"/>
      <c r="H86" s="187"/>
      <c r="I86" s="188"/>
      <c r="J86" s="189"/>
      <c r="K86" s="184">
        <v>0.05</v>
      </c>
      <c r="L86" s="584">
        <v>90168.081413417502</v>
      </c>
      <c r="M86" s="585"/>
      <c r="N86" s="185"/>
    </row>
    <row r="87" spans="2:14" ht="14.4" thickBot="1">
      <c r="B87" s="586" t="s">
        <v>254</v>
      </c>
      <c r="C87" s="587"/>
      <c r="D87" s="587"/>
      <c r="E87" s="587"/>
      <c r="F87" s="587"/>
      <c r="G87" s="587"/>
      <c r="H87" s="587"/>
      <c r="I87" s="587"/>
      <c r="J87" s="587"/>
      <c r="K87" s="587"/>
      <c r="L87" s="587"/>
      <c r="M87" s="588"/>
      <c r="N87" s="190">
        <v>541008.48848050495</v>
      </c>
    </row>
    <row r="88" spans="2:14" ht="14.4" thickBot="1">
      <c r="B88" s="141"/>
      <c r="C88" s="91"/>
      <c r="D88" s="91"/>
      <c r="E88" s="91"/>
      <c r="F88" s="91"/>
      <c r="G88" s="91"/>
      <c r="H88" s="91"/>
      <c r="I88" s="91"/>
      <c r="J88" s="91"/>
      <c r="K88" s="91"/>
      <c r="L88" s="91"/>
      <c r="M88" s="91"/>
      <c r="N88" s="130"/>
    </row>
    <row r="89" spans="2:14" ht="14.4" thickBot="1">
      <c r="B89" s="589" t="s">
        <v>271</v>
      </c>
      <c r="C89" s="590"/>
      <c r="D89" s="590"/>
      <c r="E89" s="590"/>
      <c r="F89" s="590"/>
      <c r="G89" s="590"/>
      <c r="H89" s="590"/>
      <c r="I89" s="590"/>
      <c r="J89" s="590"/>
      <c r="K89" s="590"/>
      <c r="L89" s="590"/>
      <c r="M89" s="591"/>
      <c r="N89" s="191">
        <v>2344370</v>
      </c>
    </row>
    <row r="90" spans="2:14">
      <c r="B90" s="122"/>
      <c r="C90" s="123"/>
      <c r="D90" s="123"/>
      <c r="E90" s="123"/>
      <c r="F90" s="123"/>
      <c r="G90" s="123"/>
      <c r="H90" s="123"/>
      <c r="I90" s="123"/>
      <c r="J90" s="123"/>
      <c r="K90" s="123"/>
      <c r="L90" s="123"/>
      <c r="M90" s="123"/>
      <c r="N90" s="124"/>
    </row>
    <row r="91" spans="2:14">
      <c r="B91" s="141"/>
      <c r="C91" s="91"/>
      <c r="D91" s="91"/>
      <c r="E91" s="91"/>
      <c r="F91" s="91"/>
      <c r="G91" s="91"/>
      <c r="H91" s="91"/>
      <c r="I91" s="91"/>
      <c r="J91" s="91"/>
      <c r="K91" s="91"/>
      <c r="L91" s="91"/>
      <c r="M91" s="91"/>
      <c r="N91" s="130"/>
    </row>
    <row r="92" spans="2:14">
      <c r="B92" s="141"/>
      <c r="C92" s="91"/>
      <c r="D92" s="91"/>
      <c r="E92" s="91"/>
      <c r="F92" s="91"/>
      <c r="G92" s="91"/>
      <c r="H92" s="91"/>
      <c r="I92" s="91"/>
      <c r="J92" s="91"/>
      <c r="K92" s="91"/>
      <c r="L92" s="91"/>
      <c r="M92" s="91"/>
      <c r="N92" s="130"/>
    </row>
    <row r="93" spans="2:14">
      <c r="B93" s="141"/>
      <c r="C93" s="91"/>
      <c r="D93" s="91"/>
      <c r="E93" s="91"/>
      <c r="F93" s="91"/>
      <c r="G93" s="128" t="s">
        <v>272</v>
      </c>
      <c r="H93" s="128"/>
      <c r="I93" s="128"/>
      <c r="J93" s="128"/>
      <c r="K93" s="91"/>
      <c r="L93" s="91"/>
      <c r="M93" s="91"/>
      <c r="N93" s="130"/>
    </row>
    <row r="94" spans="2:14">
      <c r="B94" s="192"/>
      <c r="C94" s="193"/>
      <c r="D94" s="193"/>
      <c r="E94" s="193"/>
      <c r="F94" s="193"/>
      <c r="G94" s="128" t="s">
        <v>273</v>
      </c>
      <c r="H94" s="193"/>
      <c r="I94" s="193"/>
      <c r="J94" s="193"/>
      <c r="K94" s="193"/>
      <c r="L94" s="193"/>
      <c r="M94" s="193"/>
      <c r="N94" s="194"/>
    </row>
    <row r="95" spans="2:14">
      <c r="B95" s="192"/>
      <c r="C95" s="193"/>
      <c r="D95" s="193"/>
      <c r="E95" s="193"/>
      <c r="F95" s="193"/>
      <c r="G95" s="128" t="s">
        <v>274</v>
      </c>
      <c r="J95" s="193"/>
      <c r="K95" s="193"/>
      <c r="L95" s="193"/>
      <c r="M95" s="193"/>
      <c r="N95" s="194"/>
    </row>
    <row r="96" spans="2:14">
      <c r="B96" s="107"/>
      <c r="C96" s="137"/>
      <c r="D96" s="137"/>
      <c r="E96" s="137"/>
      <c r="F96" s="137"/>
      <c r="G96" s="128" t="s">
        <v>275</v>
      </c>
      <c r="H96" s="137"/>
      <c r="I96" s="137"/>
      <c r="J96" s="137"/>
      <c r="K96" s="137"/>
      <c r="L96" s="137"/>
      <c r="M96" s="137"/>
      <c r="N96" s="136"/>
    </row>
    <row r="97" spans="2:14">
      <c r="B97" s="141"/>
      <c r="C97" s="91"/>
      <c r="D97" s="91"/>
      <c r="E97" s="91"/>
      <c r="F97" s="91"/>
      <c r="G97" s="91" t="s">
        <v>276</v>
      </c>
      <c r="H97" s="91"/>
      <c r="I97" s="91"/>
      <c r="J97" s="91"/>
      <c r="K97" s="91"/>
      <c r="L97" s="91"/>
      <c r="M97" s="91"/>
      <c r="N97" s="130"/>
    </row>
    <row r="98" spans="2:14">
      <c r="B98" s="195" t="s">
        <v>277</v>
      </c>
      <c r="C98" s="196"/>
      <c r="D98" s="196"/>
      <c r="E98" s="196"/>
      <c r="F98" s="196"/>
      <c r="G98" s="196"/>
      <c r="H98" s="196"/>
      <c r="I98" s="196"/>
      <c r="J98" s="196"/>
      <c r="K98" s="196"/>
      <c r="L98" s="196"/>
      <c r="M98" s="196"/>
      <c r="N98" s="197"/>
    </row>
    <row r="99" spans="2:14">
      <c r="B99" s="592"/>
      <c r="C99" s="593"/>
      <c r="D99" s="593"/>
      <c r="E99" s="593"/>
      <c r="F99" s="593"/>
      <c r="G99" s="593"/>
      <c r="H99" s="593"/>
      <c r="I99" s="593"/>
      <c r="J99" s="593"/>
      <c r="K99" s="593"/>
      <c r="L99" s="593"/>
      <c r="M99" s="593"/>
      <c r="N99" s="594"/>
    </row>
    <row r="100" spans="2:14">
      <c r="B100" s="592"/>
      <c r="C100" s="593"/>
      <c r="D100" s="593"/>
      <c r="E100" s="593"/>
      <c r="F100" s="593"/>
      <c r="G100" s="593"/>
      <c r="H100" s="593"/>
      <c r="I100" s="593"/>
      <c r="J100" s="593"/>
      <c r="K100" s="593"/>
      <c r="L100" s="593"/>
      <c r="M100" s="593"/>
      <c r="N100" s="594"/>
    </row>
    <row r="101" spans="2:14">
      <c r="B101" s="107"/>
      <c r="C101" s="137"/>
      <c r="D101" s="137"/>
      <c r="E101" s="137"/>
      <c r="F101" s="137"/>
      <c r="G101" s="137"/>
      <c r="H101" s="137"/>
      <c r="I101" s="137"/>
      <c r="J101" s="137"/>
      <c r="K101" s="137"/>
      <c r="L101" s="137"/>
      <c r="M101" s="137"/>
      <c r="N101" s="136"/>
    </row>
    <row r="102" spans="2:14">
      <c r="B102" s="198" t="s">
        <v>278</v>
      </c>
      <c r="C102" s="137"/>
      <c r="D102" s="137"/>
      <c r="E102" s="137"/>
      <c r="F102" s="137"/>
      <c r="G102" s="137"/>
      <c r="H102" s="137"/>
      <c r="I102" s="137"/>
      <c r="J102" s="137"/>
      <c r="K102" s="137"/>
      <c r="L102" s="137"/>
      <c r="M102" s="137"/>
      <c r="N102" s="136"/>
    </row>
    <row r="103" spans="2:14" ht="12.75" customHeight="1">
      <c r="B103" s="573" t="s">
        <v>279</v>
      </c>
      <c r="C103" s="574"/>
      <c r="D103" s="574"/>
      <c r="E103" s="574"/>
      <c r="F103" s="574"/>
      <c r="G103" s="574"/>
      <c r="H103" s="574"/>
      <c r="I103" s="574"/>
      <c r="J103" s="574"/>
      <c r="K103" s="574"/>
      <c r="L103" s="574"/>
      <c r="M103" s="574"/>
      <c r="N103" s="575"/>
    </row>
    <row r="104" spans="2:14">
      <c r="B104" s="573"/>
      <c r="C104" s="574"/>
      <c r="D104" s="574"/>
      <c r="E104" s="574"/>
      <c r="F104" s="574"/>
      <c r="G104" s="574"/>
      <c r="H104" s="574"/>
      <c r="I104" s="574"/>
      <c r="J104" s="574"/>
      <c r="K104" s="574"/>
      <c r="L104" s="574"/>
      <c r="M104" s="574"/>
      <c r="N104" s="575"/>
    </row>
    <row r="105" spans="2:14">
      <c r="B105" s="573" t="s">
        <v>280</v>
      </c>
      <c r="C105" s="574"/>
      <c r="D105" s="574"/>
      <c r="E105" s="574"/>
      <c r="F105" s="574"/>
      <c r="G105" s="574"/>
      <c r="H105" s="574"/>
      <c r="I105" s="574"/>
      <c r="J105" s="574"/>
      <c r="K105" s="574"/>
      <c r="L105" s="574"/>
      <c r="M105" s="574"/>
      <c r="N105" s="575"/>
    </row>
    <row r="106" spans="2:14">
      <c r="B106" s="573"/>
      <c r="C106" s="574"/>
      <c r="D106" s="574"/>
      <c r="E106" s="574"/>
      <c r="F106" s="574"/>
      <c r="G106" s="574"/>
      <c r="H106" s="574"/>
      <c r="I106" s="574"/>
      <c r="J106" s="574"/>
      <c r="K106" s="574"/>
      <c r="L106" s="574"/>
      <c r="M106" s="574"/>
      <c r="N106" s="575"/>
    </row>
    <row r="107" spans="2:14">
      <c r="B107" s="107"/>
      <c r="C107" s="137"/>
      <c r="D107" s="137"/>
      <c r="E107" s="137"/>
      <c r="F107" s="137"/>
      <c r="G107" s="137"/>
      <c r="H107" s="137"/>
      <c r="I107" s="137"/>
      <c r="J107" s="137"/>
      <c r="K107" s="137"/>
      <c r="L107" s="137"/>
      <c r="M107" s="137"/>
      <c r="N107" s="136"/>
    </row>
    <row r="108" spans="2:14">
      <c r="B108" s="141"/>
      <c r="C108" s="91"/>
      <c r="D108" s="91"/>
      <c r="E108" s="91"/>
      <c r="F108" s="91"/>
      <c r="G108" s="128" t="s">
        <v>272</v>
      </c>
      <c r="H108" s="91"/>
      <c r="I108" s="91"/>
      <c r="J108" s="91"/>
      <c r="K108" s="91"/>
      <c r="L108" s="91"/>
      <c r="M108" s="91"/>
      <c r="N108" s="130"/>
    </row>
    <row r="109" spans="2:14">
      <c r="B109" s="141"/>
      <c r="C109" s="91"/>
      <c r="D109" s="91"/>
      <c r="E109" s="91"/>
      <c r="F109" s="91"/>
      <c r="G109" s="91" t="s">
        <v>273</v>
      </c>
      <c r="H109" s="158"/>
      <c r="I109" s="158"/>
      <c r="J109" s="158"/>
      <c r="K109" s="91"/>
      <c r="L109" s="91"/>
      <c r="M109" s="91"/>
      <c r="N109" s="130"/>
    </row>
    <row r="110" spans="2:14">
      <c r="B110" s="141"/>
      <c r="C110" s="91"/>
      <c r="D110" s="91"/>
      <c r="E110" s="91"/>
      <c r="F110" s="91"/>
      <c r="G110" s="91" t="s">
        <v>281</v>
      </c>
      <c r="H110" s="92"/>
      <c r="I110" s="92"/>
      <c r="J110" s="92"/>
      <c r="M110" s="91"/>
      <c r="N110" s="130"/>
    </row>
    <row r="111" spans="2:14">
      <c r="B111" s="199"/>
      <c r="C111" s="137"/>
      <c r="D111" s="137"/>
      <c r="E111" s="137"/>
      <c r="F111" s="137"/>
      <c r="G111" s="91" t="s">
        <v>275</v>
      </c>
      <c r="K111" s="137"/>
      <c r="L111" s="137"/>
      <c r="M111" s="137"/>
      <c r="N111" s="136"/>
    </row>
    <row r="112" spans="2:14" ht="17.25" customHeight="1">
      <c r="B112" s="200" t="s">
        <v>282</v>
      </c>
      <c r="C112" s="201"/>
      <c r="D112" s="201"/>
      <c r="E112" s="91"/>
      <c r="F112" s="91"/>
      <c r="G112" s="91"/>
      <c r="H112" s="91"/>
      <c r="I112" s="91"/>
      <c r="J112" s="576"/>
      <c r="K112" s="576"/>
      <c r="L112" s="576"/>
      <c r="M112" s="576"/>
      <c r="N112" s="577"/>
    </row>
    <row r="113" spans="2:14" ht="18.75" customHeight="1" thickBot="1">
      <c r="B113" s="580" t="s">
        <v>283</v>
      </c>
      <c r="C113" s="581"/>
      <c r="D113" s="581"/>
      <c r="E113" s="167"/>
      <c r="F113" s="167"/>
      <c r="G113" s="167"/>
      <c r="H113" s="167"/>
      <c r="I113" s="167"/>
      <c r="J113" s="578"/>
      <c r="K113" s="578"/>
      <c r="L113" s="578"/>
      <c r="M113" s="578"/>
      <c r="N113" s="579"/>
    </row>
  </sheetData>
  <mergeCells count="119">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F44"/>
    <mergeCell ref="G44:H44"/>
    <mergeCell ref="I44:J44"/>
    <mergeCell ref="L44:M44"/>
    <mergeCell ref="B41:F41"/>
    <mergeCell ref="G41:H41"/>
    <mergeCell ref="I41:J41"/>
    <mergeCell ref="L41:M41"/>
    <mergeCell ref="B42:D42"/>
    <mergeCell ref="G42:H42"/>
    <mergeCell ref="I42:J42"/>
    <mergeCell ref="L42:M42"/>
    <mergeCell ref="B49:N51"/>
    <mergeCell ref="B52:I52"/>
    <mergeCell ref="L52:M52"/>
    <mergeCell ref="B53:I53"/>
    <mergeCell ref="L53:M53"/>
    <mergeCell ref="B54:I54"/>
    <mergeCell ref="L54:M54"/>
    <mergeCell ref="L46:M46"/>
    <mergeCell ref="B47:F47"/>
    <mergeCell ref="G47:H47"/>
    <mergeCell ref="I47:J47"/>
    <mergeCell ref="L47:M47"/>
    <mergeCell ref="B48:M48"/>
    <mergeCell ref="B58:I58"/>
    <mergeCell ref="L58:M58"/>
    <mergeCell ref="B59:I59"/>
    <mergeCell ref="L59:M59"/>
    <mergeCell ref="B60:M60"/>
    <mergeCell ref="B61:N63"/>
    <mergeCell ref="B55:I55"/>
    <mergeCell ref="L55:M55"/>
    <mergeCell ref="B56:I56"/>
    <mergeCell ref="L56:M56"/>
    <mergeCell ref="B57:I57"/>
    <mergeCell ref="L57:M57"/>
    <mergeCell ref="L67:M67"/>
    <mergeCell ref="B68:M68"/>
    <mergeCell ref="B69:N71"/>
    <mergeCell ref="B72:H72"/>
    <mergeCell ref="L72:M72"/>
    <mergeCell ref="B64:H64"/>
    <mergeCell ref="L64:M64"/>
    <mergeCell ref="B65:H65"/>
    <mergeCell ref="L65:M65"/>
    <mergeCell ref="B66:H66"/>
    <mergeCell ref="L66:M66"/>
    <mergeCell ref="L45:M45"/>
    <mergeCell ref="B103:N104"/>
    <mergeCell ref="B105:N106"/>
    <mergeCell ref="J112:N113"/>
    <mergeCell ref="B113:D113"/>
    <mergeCell ref="L85:M85"/>
    <mergeCell ref="L86:M86"/>
    <mergeCell ref="B87:M87"/>
    <mergeCell ref="B89:M89"/>
    <mergeCell ref="B99:N99"/>
    <mergeCell ref="B100:N100"/>
    <mergeCell ref="B79:M79"/>
    <mergeCell ref="B80:N82"/>
    <mergeCell ref="B83:H83"/>
    <mergeCell ref="L83:M83"/>
    <mergeCell ref="B84:H84"/>
    <mergeCell ref="L84:M84"/>
    <mergeCell ref="L73:M73"/>
    <mergeCell ref="L74:M74"/>
    <mergeCell ref="L75:M75"/>
    <mergeCell ref="B76:H76"/>
    <mergeCell ref="L76:M76"/>
    <mergeCell ref="B77:M77"/>
    <mergeCell ref="B67:H67"/>
  </mergeCells>
  <pageMargins left="0.7" right="0.7" top="0.75" bottom="0.75" header="0.3" footer="0.3"/>
  <drawing r:id="rId1"/>
  <legacyDrawing r:id="rId2"/>
  <oleObjects>
    <mc:AlternateContent xmlns:mc="http://schemas.openxmlformats.org/markup-compatibility/2006">
      <mc:Choice Requires="x14">
        <oleObject progId="PBrush" shapeId="737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3729" r:id="rId3"/>
      </mc:Fallback>
    </mc:AlternateContent>
  </oleObjects>
  <mc:AlternateContent xmlns:mc="http://schemas.openxmlformats.org/markup-compatibility/2006">
    <mc:Choice Requires="x14">
      <controls>
        <mc:AlternateContent xmlns:mc="http://schemas.openxmlformats.org/markup-compatibility/2006">
          <mc:Choice Requires="x14">
            <control shapeId="737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37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O112"/>
  <sheetViews>
    <sheetView showGridLines="0" topLeftCell="A33" zoomScale="55" zoomScaleNormal="55" workbookViewId="0">
      <selection activeCell="A25" sqref="A1:XFD1048576"/>
    </sheetView>
  </sheetViews>
  <sheetFormatPr baseColWidth="10" defaultColWidth="11.44140625" defaultRowHeight="13.8"/>
  <cols>
    <col min="1" max="1" width="3.109375" style="90" customWidth="1"/>
    <col min="2" max="10" width="11.44140625" style="90"/>
    <col min="11" max="11" width="12.5546875" style="90" customWidth="1"/>
    <col min="12" max="13" width="11.44140625" style="90"/>
    <col min="14" max="14" width="17" style="90" customWidth="1"/>
    <col min="15" max="15" width="18.44140625" style="90" customWidth="1"/>
    <col min="16"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ht="12.75" customHeight="1">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25.5" customHeight="1" thickBot="1">
      <c r="B34" s="208" t="s">
        <v>573</v>
      </c>
      <c r="C34" s="728" t="s">
        <v>575</v>
      </c>
      <c r="D34" s="729"/>
      <c r="E34" s="729"/>
      <c r="F34" s="729"/>
      <c r="G34" s="729"/>
      <c r="H34" s="729"/>
      <c r="I34" s="729"/>
      <c r="J34" s="729"/>
      <c r="K34" s="730"/>
      <c r="L34" s="703" t="s">
        <v>48</v>
      </c>
      <c r="M34" s="705"/>
      <c r="N34" s="209">
        <v>192</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201</v>
      </c>
      <c r="C39" s="596"/>
      <c r="D39" s="596"/>
      <c r="E39" s="596"/>
      <c r="F39" s="618"/>
      <c r="G39" s="641"/>
      <c r="H39" s="618"/>
      <c r="I39" s="641"/>
      <c r="J39" s="618"/>
      <c r="K39" s="147">
        <v>583000</v>
      </c>
      <c r="L39" s="603">
        <v>0.8</v>
      </c>
      <c r="M39" s="604"/>
      <c r="N39" s="148">
        <v>728750</v>
      </c>
    </row>
    <row r="40" spans="2:14">
      <c r="B40" s="595" t="s">
        <v>202</v>
      </c>
      <c r="C40" s="596"/>
      <c r="D40" s="596"/>
      <c r="E40" s="596"/>
      <c r="F40" s="618"/>
      <c r="G40" s="641"/>
      <c r="H40" s="618"/>
      <c r="I40" s="641"/>
      <c r="J40" s="618"/>
      <c r="K40" s="147">
        <v>397000</v>
      </c>
      <c r="L40" s="726">
        <v>1.675</v>
      </c>
      <c r="M40" s="727"/>
      <c r="N40" s="148">
        <v>237014.92537313432</v>
      </c>
    </row>
    <row r="41" spans="2:14">
      <c r="B41" s="595" t="s">
        <v>203</v>
      </c>
      <c r="C41" s="596"/>
      <c r="D41" s="596"/>
      <c r="E41" s="596"/>
      <c r="F41" s="618"/>
      <c r="G41" s="641"/>
      <c r="H41" s="618"/>
      <c r="I41" s="641"/>
      <c r="J41" s="618"/>
      <c r="K41" s="147">
        <v>219000</v>
      </c>
      <c r="L41" s="726">
        <v>1.675</v>
      </c>
      <c r="M41" s="727"/>
      <c r="N41" s="148">
        <v>130746.26865671642</v>
      </c>
    </row>
    <row r="42" spans="2:14">
      <c r="B42" s="694" t="s">
        <v>296</v>
      </c>
      <c r="C42" s="695"/>
      <c r="D42" s="695"/>
      <c r="E42" s="173"/>
      <c r="F42" s="204"/>
      <c r="G42" s="641"/>
      <c r="H42" s="618"/>
      <c r="I42" s="641"/>
      <c r="J42" s="618"/>
      <c r="K42" s="147">
        <v>180000</v>
      </c>
      <c r="L42" s="726">
        <v>1.675</v>
      </c>
      <c r="M42" s="727"/>
      <c r="N42" s="148">
        <v>107462.68656716417</v>
      </c>
    </row>
    <row r="43" spans="2:14">
      <c r="B43" s="595" t="s">
        <v>369</v>
      </c>
      <c r="C43" s="596"/>
      <c r="D43" s="596"/>
      <c r="E43" s="596"/>
      <c r="F43" s="618"/>
      <c r="G43" s="641"/>
      <c r="H43" s="618"/>
      <c r="I43" s="641"/>
      <c r="J43" s="618"/>
      <c r="K43" s="147">
        <v>47000</v>
      </c>
      <c r="L43" s="603">
        <v>0.8</v>
      </c>
      <c r="M43" s="604"/>
      <c r="N43" s="148">
        <v>58750</v>
      </c>
    </row>
    <row r="44" spans="2:14">
      <c r="B44" s="595" t="s">
        <v>317</v>
      </c>
      <c r="C44" s="596"/>
      <c r="D44" s="596"/>
      <c r="E44" s="596"/>
      <c r="F44" s="618"/>
      <c r="G44" s="641"/>
      <c r="H44" s="618"/>
      <c r="I44" s="641"/>
      <c r="J44" s="618"/>
      <c r="K44" s="147">
        <v>75000</v>
      </c>
      <c r="L44" s="726">
        <v>1.675</v>
      </c>
      <c r="M44" s="727"/>
      <c r="N44" s="148">
        <v>44776.119402985074</v>
      </c>
    </row>
    <row r="45" spans="2:14" ht="14.25" customHeight="1">
      <c r="B45" s="324" t="s">
        <v>492</v>
      </c>
      <c r="C45" s="325"/>
      <c r="D45" s="325"/>
      <c r="E45" s="325"/>
      <c r="F45" s="326"/>
      <c r="G45" s="327"/>
      <c r="H45" s="326"/>
      <c r="I45" s="327"/>
      <c r="J45" s="326"/>
      <c r="K45" s="279">
        <v>123000</v>
      </c>
      <c r="L45" s="726">
        <v>1.675</v>
      </c>
      <c r="M45" s="727"/>
      <c r="N45" s="280">
        <v>73432.835820895518</v>
      </c>
    </row>
    <row r="46" spans="2:14">
      <c r="B46" s="96" t="s">
        <v>370</v>
      </c>
      <c r="C46" s="234"/>
      <c r="D46" s="234"/>
      <c r="E46" s="234"/>
      <c r="F46" s="235"/>
      <c r="G46" s="236"/>
      <c r="H46" s="235"/>
      <c r="I46" s="236"/>
      <c r="J46" s="235"/>
      <c r="K46" s="147">
        <v>17850</v>
      </c>
      <c r="L46" s="603">
        <v>0.8</v>
      </c>
      <c r="M46" s="604">
        <v>3</v>
      </c>
      <c r="N46" s="148">
        <v>22312.5</v>
      </c>
    </row>
    <row r="47" spans="2:14" ht="14.4" thickBot="1">
      <c r="B47" s="595" t="s">
        <v>292</v>
      </c>
      <c r="C47" s="596"/>
      <c r="D47" s="596"/>
      <c r="E47" s="596"/>
      <c r="F47" s="618"/>
      <c r="G47" s="641"/>
      <c r="H47" s="618"/>
      <c r="I47" s="641"/>
      <c r="J47" s="618"/>
      <c r="K47" s="147"/>
      <c r="L47" s="726"/>
      <c r="M47" s="727"/>
      <c r="N47" s="148">
        <v>3451.4925373134329</v>
      </c>
    </row>
    <row r="48" spans="2:14" ht="14.4" thickBot="1">
      <c r="B48" s="586" t="s">
        <v>254</v>
      </c>
      <c r="C48" s="587"/>
      <c r="D48" s="587"/>
      <c r="E48" s="587"/>
      <c r="F48" s="587"/>
      <c r="G48" s="587"/>
      <c r="H48" s="587"/>
      <c r="I48" s="587"/>
      <c r="J48" s="587"/>
      <c r="K48" s="587"/>
      <c r="L48" s="587"/>
      <c r="M48" s="588"/>
      <c r="N48" s="154">
        <v>1406696.828358209</v>
      </c>
    </row>
    <row r="49" spans="2:14">
      <c r="B49" s="609" t="s">
        <v>252</v>
      </c>
      <c r="C49" s="610"/>
      <c r="D49" s="610"/>
      <c r="E49" s="610"/>
      <c r="F49" s="610"/>
      <c r="G49" s="610"/>
      <c r="H49" s="610"/>
      <c r="I49" s="610"/>
      <c r="J49" s="610"/>
      <c r="K49" s="610"/>
      <c r="L49" s="610"/>
      <c r="M49" s="610"/>
      <c r="N49" s="611"/>
    </row>
    <row r="50" spans="2:14">
      <c r="B50" s="612"/>
      <c r="C50" s="613"/>
      <c r="D50" s="613"/>
      <c r="E50" s="613"/>
      <c r="F50" s="613"/>
      <c r="G50" s="613"/>
      <c r="H50" s="613"/>
      <c r="I50" s="613"/>
      <c r="J50" s="613"/>
      <c r="K50" s="613"/>
      <c r="L50" s="613"/>
      <c r="M50" s="613"/>
      <c r="N50" s="614"/>
    </row>
    <row r="51" spans="2:14" ht="14.4" thickBot="1">
      <c r="B51" s="615"/>
      <c r="C51" s="616"/>
      <c r="D51" s="616"/>
      <c r="E51" s="616"/>
      <c r="F51" s="616"/>
      <c r="G51" s="616"/>
      <c r="H51" s="616"/>
      <c r="I51" s="616"/>
      <c r="J51" s="616"/>
      <c r="K51" s="616"/>
      <c r="L51" s="616"/>
      <c r="M51" s="616"/>
      <c r="N51" s="617"/>
    </row>
    <row r="52" spans="2:14">
      <c r="B52" s="597" t="s">
        <v>243</v>
      </c>
      <c r="C52" s="598"/>
      <c r="D52" s="598"/>
      <c r="E52" s="598"/>
      <c r="F52" s="598"/>
      <c r="G52" s="598"/>
      <c r="H52" s="598"/>
      <c r="I52" s="623"/>
      <c r="J52" s="155" t="s">
        <v>198</v>
      </c>
      <c r="K52" s="145" t="s">
        <v>33</v>
      </c>
      <c r="L52" s="622" t="s">
        <v>253</v>
      </c>
      <c r="M52" s="623"/>
      <c r="N52" s="146" t="s">
        <v>249</v>
      </c>
    </row>
    <row r="53" spans="2:14">
      <c r="B53" s="595" t="s">
        <v>371</v>
      </c>
      <c r="C53" s="596"/>
      <c r="D53" s="596"/>
      <c r="E53" s="596"/>
      <c r="F53" s="596"/>
      <c r="G53" s="596"/>
      <c r="H53" s="596"/>
      <c r="I53" s="618"/>
      <c r="J53" s="210" t="s">
        <v>212</v>
      </c>
      <c r="K53" s="211">
        <v>1.8555031610264716</v>
      </c>
      <c r="L53" s="619">
        <v>418309.97499999998</v>
      </c>
      <c r="M53" s="620"/>
      <c r="N53" s="148">
        <v>776175.48090140428</v>
      </c>
    </row>
    <row r="54" spans="2:14">
      <c r="B54" s="595" t="s">
        <v>229</v>
      </c>
      <c r="C54" s="596"/>
      <c r="D54" s="596"/>
      <c r="E54" s="596"/>
      <c r="F54" s="596"/>
      <c r="G54" s="596"/>
      <c r="H54" s="596"/>
      <c r="I54" s="618"/>
      <c r="J54" s="237" t="s">
        <v>205</v>
      </c>
      <c r="K54" s="243">
        <v>3.53</v>
      </c>
      <c r="L54" s="619">
        <v>9000</v>
      </c>
      <c r="M54" s="620"/>
      <c r="N54" s="148">
        <v>31770</v>
      </c>
    </row>
    <row r="55" spans="2:14" ht="29.25" customHeight="1">
      <c r="B55" s="691" t="s">
        <v>591</v>
      </c>
      <c r="C55" s="692"/>
      <c r="D55" s="692"/>
      <c r="E55" s="692"/>
      <c r="F55" s="692"/>
      <c r="G55" s="692"/>
      <c r="H55" s="692"/>
      <c r="I55" s="693"/>
      <c r="J55" s="463" t="s">
        <v>212</v>
      </c>
      <c r="K55" s="464">
        <v>2.2972896279375363</v>
      </c>
      <c r="L55" s="619">
        <v>1500</v>
      </c>
      <c r="M55" s="620"/>
      <c r="N55" s="287">
        <v>3445.9344419063045</v>
      </c>
    </row>
    <row r="56" spans="2:14">
      <c r="B56" s="595"/>
      <c r="C56" s="596"/>
      <c r="D56" s="596"/>
      <c r="E56" s="596"/>
      <c r="F56" s="596"/>
      <c r="G56" s="596"/>
      <c r="H56" s="596"/>
      <c r="I56" s="618"/>
      <c r="J56" s="237"/>
      <c r="K56" s="243"/>
      <c r="L56" s="619"/>
      <c r="M56" s="620"/>
      <c r="N56" s="148"/>
    </row>
    <row r="57" spans="2:14">
      <c r="B57" s="595"/>
      <c r="C57" s="596"/>
      <c r="D57" s="596"/>
      <c r="E57" s="596"/>
      <c r="F57" s="596"/>
      <c r="G57" s="596"/>
      <c r="H57" s="596"/>
      <c r="I57" s="618"/>
      <c r="J57" s="237"/>
      <c r="K57" s="243"/>
      <c r="L57" s="619"/>
      <c r="M57" s="620"/>
      <c r="N57" s="148"/>
    </row>
    <row r="58" spans="2:14">
      <c r="B58" s="595"/>
      <c r="C58" s="596"/>
      <c r="D58" s="596"/>
      <c r="E58" s="596"/>
      <c r="F58" s="596"/>
      <c r="G58" s="596"/>
      <c r="H58" s="596"/>
      <c r="I58" s="618"/>
      <c r="J58" s="237"/>
      <c r="K58" s="243"/>
      <c r="L58" s="619"/>
      <c r="M58" s="620"/>
      <c r="N58" s="148"/>
    </row>
    <row r="59" spans="2:14" ht="14.4" thickBot="1">
      <c r="B59" s="595"/>
      <c r="C59" s="596"/>
      <c r="D59" s="596"/>
      <c r="E59" s="596"/>
      <c r="F59" s="596"/>
      <c r="G59" s="596"/>
      <c r="H59" s="596"/>
      <c r="I59" s="618"/>
      <c r="J59" s="244"/>
      <c r="K59" s="245"/>
      <c r="L59" s="619"/>
      <c r="M59" s="620"/>
      <c r="N59" s="148"/>
    </row>
    <row r="60" spans="2:14" ht="14.4" thickBot="1">
      <c r="B60" s="586" t="s">
        <v>254</v>
      </c>
      <c r="C60" s="587"/>
      <c r="D60" s="587"/>
      <c r="E60" s="587"/>
      <c r="F60" s="587"/>
      <c r="G60" s="587"/>
      <c r="H60" s="587"/>
      <c r="I60" s="587"/>
      <c r="J60" s="587"/>
      <c r="K60" s="587"/>
      <c r="L60" s="587"/>
      <c r="M60" s="588"/>
      <c r="N60" s="161">
        <v>811391.41534331057</v>
      </c>
    </row>
    <row r="61" spans="2:14">
      <c r="B61" s="609" t="s">
        <v>255</v>
      </c>
      <c r="C61" s="610"/>
      <c r="D61" s="610"/>
      <c r="E61" s="610"/>
      <c r="F61" s="610"/>
      <c r="G61" s="610"/>
      <c r="H61" s="610"/>
      <c r="I61" s="610"/>
      <c r="J61" s="610"/>
      <c r="K61" s="610"/>
      <c r="L61" s="610"/>
      <c r="M61" s="610"/>
      <c r="N61" s="611"/>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256</v>
      </c>
      <c r="C64" s="598"/>
      <c r="D64" s="598"/>
      <c r="E64" s="598"/>
      <c r="F64" s="598"/>
      <c r="G64" s="598"/>
      <c r="H64" s="598"/>
      <c r="I64" s="145" t="s">
        <v>257</v>
      </c>
      <c r="J64" s="162" t="s">
        <v>258</v>
      </c>
      <c r="K64" s="163" t="s">
        <v>259</v>
      </c>
      <c r="L64" s="622" t="s">
        <v>199</v>
      </c>
      <c r="M64" s="623"/>
      <c r="N64" s="146" t="s">
        <v>249</v>
      </c>
    </row>
    <row r="65" spans="2:15">
      <c r="B65" s="595" t="s">
        <v>373</v>
      </c>
      <c r="C65" s="596"/>
      <c r="D65" s="596"/>
      <c r="E65" s="596"/>
      <c r="F65" s="596"/>
      <c r="G65" s="596"/>
      <c r="H65" s="596"/>
      <c r="I65" s="157"/>
      <c r="J65" s="226"/>
      <c r="K65" s="217"/>
      <c r="L65" s="603"/>
      <c r="M65" s="604"/>
      <c r="N65" s="228">
        <v>30000</v>
      </c>
    </row>
    <row r="66" spans="2:15" ht="14.4" thickBot="1">
      <c r="B66" s="595" t="s">
        <v>354</v>
      </c>
      <c r="C66" s="596"/>
      <c r="D66" s="596"/>
      <c r="E66" s="596"/>
      <c r="F66" s="596"/>
      <c r="G66" s="596"/>
      <c r="H66" s="618"/>
      <c r="I66" s="157">
        <v>2.2972896279375363</v>
      </c>
      <c r="J66" s="226">
        <v>10</v>
      </c>
      <c r="K66" s="157">
        <v>22.972896279375362</v>
      </c>
      <c r="L66" s="624">
        <v>904</v>
      </c>
      <c r="M66" s="625"/>
      <c r="N66" s="287">
        <v>20767.498236555326</v>
      </c>
    </row>
    <row r="67" spans="2:15" ht="14.4" thickBot="1">
      <c r="B67" s="586" t="s">
        <v>254</v>
      </c>
      <c r="C67" s="587"/>
      <c r="D67" s="587"/>
      <c r="E67" s="587"/>
      <c r="F67" s="587"/>
      <c r="G67" s="587"/>
      <c r="H67" s="587"/>
      <c r="I67" s="587"/>
      <c r="J67" s="587"/>
      <c r="K67" s="587"/>
      <c r="L67" s="587"/>
      <c r="M67" s="588"/>
      <c r="N67" s="179">
        <v>50767.49823655533</v>
      </c>
    </row>
    <row r="68" spans="2:15">
      <c r="B68" s="609" t="s">
        <v>261</v>
      </c>
      <c r="C68" s="610"/>
      <c r="D68" s="610"/>
      <c r="E68" s="610"/>
      <c r="F68" s="610"/>
      <c r="G68" s="610"/>
      <c r="H68" s="610"/>
      <c r="I68" s="610"/>
      <c r="J68" s="610"/>
      <c r="K68" s="610"/>
      <c r="L68" s="610"/>
      <c r="M68" s="610"/>
      <c r="N68" s="611"/>
    </row>
    <row r="69" spans="2:15">
      <c r="B69" s="612"/>
      <c r="C69" s="613"/>
      <c r="D69" s="613"/>
      <c r="E69" s="613"/>
      <c r="F69" s="613"/>
      <c r="G69" s="613"/>
      <c r="H69" s="613"/>
      <c r="I69" s="613"/>
      <c r="J69" s="613"/>
      <c r="K69" s="613"/>
      <c r="L69" s="613"/>
      <c r="M69" s="613"/>
      <c r="N69" s="614"/>
    </row>
    <row r="70" spans="2:15" ht="14.4" thickBot="1">
      <c r="B70" s="615"/>
      <c r="C70" s="616"/>
      <c r="D70" s="616"/>
      <c r="E70" s="616"/>
      <c r="F70" s="616"/>
      <c r="G70" s="616"/>
      <c r="H70" s="616"/>
      <c r="I70" s="616"/>
      <c r="J70" s="616"/>
      <c r="K70" s="616"/>
      <c r="L70" s="616"/>
      <c r="M70" s="616"/>
      <c r="N70" s="617"/>
    </row>
    <row r="71" spans="2:15">
      <c r="B71" s="597" t="s">
        <v>262</v>
      </c>
      <c r="C71" s="598"/>
      <c r="D71" s="598"/>
      <c r="E71" s="598"/>
      <c r="F71" s="598"/>
      <c r="G71" s="598"/>
      <c r="H71" s="598"/>
      <c r="I71" s="145" t="s">
        <v>263</v>
      </c>
      <c r="J71" s="162" t="s">
        <v>231</v>
      </c>
      <c r="K71" s="163" t="s">
        <v>264</v>
      </c>
      <c r="L71" s="622" t="s">
        <v>248</v>
      </c>
      <c r="M71" s="623"/>
      <c r="N71" s="146" t="s">
        <v>249</v>
      </c>
    </row>
    <row r="72" spans="2:15">
      <c r="B72" s="172" t="s">
        <v>341</v>
      </c>
      <c r="C72" s="173"/>
      <c r="D72" s="173"/>
      <c r="E72" s="173"/>
      <c r="F72" s="173"/>
      <c r="G72" s="173"/>
      <c r="H72" s="173"/>
      <c r="I72" s="174">
        <v>192000</v>
      </c>
      <c r="J72" s="175">
        <v>1.85</v>
      </c>
      <c r="K72" s="176">
        <v>355200</v>
      </c>
      <c r="L72" s="601">
        <v>13.4</v>
      </c>
      <c r="M72" s="602"/>
      <c r="N72" s="177">
        <v>26507.462686567163</v>
      </c>
    </row>
    <row r="73" spans="2:15">
      <c r="B73" s="172" t="s">
        <v>309</v>
      </c>
      <c r="C73" s="173"/>
      <c r="D73" s="173"/>
      <c r="E73" s="173"/>
      <c r="F73" s="173"/>
      <c r="G73" s="173"/>
      <c r="H73" s="173"/>
      <c r="I73" s="174">
        <v>58000</v>
      </c>
      <c r="J73" s="175">
        <v>1.85</v>
      </c>
      <c r="K73" s="176">
        <v>107300</v>
      </c>
      <c r="L73" s="601">
        <v>13.4</v>
      </c>
      <c r="M73" s="602"/>
      <c r="N73" s="177">
        <v>8007.4626865671644</v>
      </c>
    </row>
    <row r="74" spans="2:15">
      <c r="B74" s="172"/>
      <c r="C74" s="173"/>
      <c r="D74" s="173"/>
      <c r="E74" s="173"/>
      <c r="F74" s="173"/>
      <c r="G74" s="173"/>
      <c r="H74" s="173"/>
      <c r="I74" s="174"/>
      <c r="J74" s="175"/>
      <c r="K74" s="176"/>
      <c r="L74" s="603"/>
      <c r="M74" s="604"/>
      <c r="N74" s="177"/>
    </row>
    <row r="75" spans="2:15" ht="14.4" thickBot="1">
      <c r="B75" s="605"/>
      <c r="C75" s="606"/>
      <c r="D75" s="606"/>
      <c r="E75" s="606"/>
      <c r="F75" s="606"/>
      <c r="G75" s="606"/>
      <c r="H75" s="606"/>
      <c r="I75" s="166"/>
      <c r="J75" s="167"/>
      <c r="K75" s="166"/>
      <c r="L75" s="607"/>
      <c r="M75" s="608"/>
      <c r="N75" s="178"/>
    </row>
    <row r="76" spans="2:15" ht="14.4" thickBot="1">
      <c r="B76" s="586" t="s">
        <v>254</v>
      </c>
      <c r="C76" s="587"/>
      <c r="D76" s="587"/>
      <c r="E76" s="587"/>
      <c r="F76" s="587"/>
      <c r="G76" s="587"/>
      <c r="H76" s="587"/>
      <c r="I76" s="587"/>
      <c r="J76" s="587"/>
      <c r="K76" s="587"/>
      <c r="L76" s="587"/>
      <c r="M76" s="588"/>
      <c r="N76" s="179">
        <v>34514.925373134327</v>
      </c>
      <c r="O76" s="240"/>
    </row>
    <row r="77" spans="2:15" ht="14.4" thickBot="1">
      <c r="B77" s="141"/>
      <c r="C77" s="91"/>
      <c r="D77" s="91"/>
      <c r="E77" s="91"/>
      <c r="F77" s="91"/>
      <c r="G77" s="91"/>
      <c r="H77" s="91"/>
      <c r="I77" s="91"/>
      <c r="J77" s="91"/>
      <c r="K77" s="91"/>
      <c r="L77" s="91"/>
      <c r="M77" s="91"/>
      <c r="N77" s="130"/>
    </row>
    <row r="78" spans="2:15" ht="14.4" thickBot="1">
      <c r="B78" s="589" t="s">
        <v>265</v>
      </c>
      <c r="C78" s="590"/>
      <c r="D78" s="590"/>
      <c r="E78" s="590"/>
      <c r="F78" s="590"/>
      <c r="G78" s="590"/>
      <c r="H78" s="590"/>
      <c r="I78" s="590"/>
      <c r="J78" s="590"/>
      <c r="K78" s="590"/>
      <c r="L78" s="590"/>
      <c r="M78" s="591"/>
      <c r="N78" s="180">
        <v>2303370.6673112093</v>
      </c>
    </row>
    <row r="79" spans="2:15">
      <c r="B79" s="609" t="s">
        <v>266</v>
      </c>
      <c r="C79" s="610"/>
      <c r="D79" s="610"/>
      <c r="E79" s="610"/>
      <c r="F79" s="610"/>
      <c r="G79" s="610"/>
      <c r="H79" s="610"/>
      <c r="I79" s="610"/>
      <c r="J79" s="610"/>
      <c r="K79" s="610"/>
      <c r="L79" s="610"/>
      <c r="M79" s="610"/>
      <c r="N79" s="611"/>
    </row>
    <row r="80" spans="2:15">
      <c r="B80" s="612"/>
      <c r="C80" s="613"/>
      <c r="D80" s="613"/>
      <c r="E80" s="613"/>
      <c r="F80" s="613"/>
      <c r="G80" s="613"/>
      <c r="H80" s="613"/>
      <c r="I80" s="613"/>
      <c r="J80" s="613"/>
      <c r="K80" s="613"/>
      <c r="L80" s="613"/>
      <c r="M80" s="613"/>
      <c r="N80" s="614"/>
    </row>
    <row r="81" spans="2:14" ht="14.4" thickBot="1">
      <c r="B81" s="615"/>
      <c r="C81" s="616"/>
      <c r="D81" s="616"/>
      <c r="E81" s="616"/>
      <c r="F81" s="616"/>
      <c r="G81" s="616"/>
      <c r="H81" s="616"/>
      <c r="I81" s="616"/>
      <c r="J81" s="616"/>
      <c r="K81" s="616"/>
      <c r="L81" s="616"/>
      <c r="M81" s="616"/>
      <c r="N81" s="617"/>
    </row>
    <row r="82" spans="2:14">
      <c r="B82" s="597" t="s">
        <v>267</v>
      </c>
      <c r="C82" s="598"/>
      <c r="D82" s="598"/>
      <c r="E82" s="598"/>
      <c r="F82" s="598"/>
      <c r="G82" s="598"/>
      <c r="H82" s="598"/>
      <c r="I82" s="162"/>
      <c r="J82" s="181"/>
      <c r="K82" s="170" t="s">
        <v>268</v>
      </c>
      <c r="L82" s="599" t="s">
        <v>269</v>
      </c>
      <c r="M82" s="600"/>
      <c r="N82" s="171"/>
    </row>
    <row r="83" spans="2:14">
      <c r="B83" s="595" t="s">
        <v>193</v>
      </c>
      <c r="C83" s="596"/>
      <c r="D83" s="596"/>
      <c r="E83" s="596"/>
      <c r="F83" s="596"/>
      <c r="G83" s="596"/>
      <c r="H83" s="596"/>
      <c r="I83" s="182"/>
      <c r="J83" s="183"/>
      <c r="K83" s="184">
        <v>0.2</v>
      </c>
      <c r="L83" s="582">
        <v>460674.13346224185</v>
      </c>
      <c r="M83" s="583"/>
      <c r="N83" s="185"/>
    </row>
    <row r="84" spans="2:14">
      <c r="B84" s="149" t="s">
        <v>270</v>
      </c>
      <c r="C84" s="150"/>
      <c r="D84" s="150"/>
      <c r="E84" s="150"/>
      <c r="F84" s="150"/>
      <c r="G84" s="150"/>
      <c r="H84" s="150"/>
      <c r="I84" s="182"/>
      <c r="J84" s="183"/>
      <c r="K84" s="184">
        <v>0.05</v>
      </c>
      <c r="L84" s="582">
        <v>115168.53336556046</v>
      </c>
      <c r="M84" s="583"/>
      <c r="N84" s="185"/>
    </row>
    <row r="85" spans="2:14" ht="14.4" thickBot="1">
      <c r="B85" s="186" t="s">
        <v>230</v>
      </c>
      <c r="C85" s="187"/>
      <c r="D85" s="187"/>
      <c r="E85" s="187"/>
      <c r="F85" s="187"/>
      <c r="G85" s="187"/>
      <c r="H85" s="187"/>
      <c r="I85" s="188"/>
      <c r="J85" s="189"/>
      <c r="K85" s="184">
        <v>0.05</v>
      </c>
      <c r="L85" s="584">
        <v>115168.53336556046</v>
      </c>
      <c r="M85" s="585"/>
      <c r="N85" s="185"/>
    </row>
    <row r="86" spans="2:14" ht="14.4" thickBot="1">
      <c r="B86" s="586" t="s">
        <v>254</v>
      </c>
      <c r="C86" s="587"/>
      <c r="D86" s="587"/>
      <c r="E86" s="587"/>
      <c r="F86" s="587"/>
      <c r="G86" s="587"/>
      <c r="H86" s="587"/>
      <c r="I86" s="587"/>
      <c r="J86" s="587"/>
      <c r="K86" s="587"/>
      <c r="L86" s="587"/>
      <c r="M86" s="588"/>
      <c r="N86" s="190">
        <v>691011.20019336278</v>
      </c>
    </row>
    <row r="87" spans="2:14" ht="14.4" thickBot="1">
      <c r="B87" s="141"/>
      <c r="C87" s="91"/>
      <c r="D87" s="91"/>
      <c r="E87" s="91"/>
      <c r="F87" s="91"/>
      <c r="G87" s="91"/>
      <c r="H87" s="91"/>
      <c r="I87" s="91"/>
      <c r="J87" s="91"/>
      <c r="K87" s="91"/>
      <c r="L87" s="91"/>
      <c r="M87" s="91"/>
      <c r="N87" s="130"/>
    </row>
    <row r="88" spans="2:14" ht="14.4" thickBot="1">
      <c r="B88" s="589" t="s">
        <v>271</v>
      </c>
      <c r="C88" s="590"/>
      <c r="D88" s="590"/>
      <c r="E88" s="590"/>
      <c r="F88" s="590"/>
      <c r="G88" s="590"/>
      <c r="H88" s="590"/>
      <c r="I88" s="590"/>
      <c r="J88" s="590"/>
      <c r="K88" s="590"/>
      <c r="L88" s="590"/>
      <c r="M88" s="591"/>
      <c r="N88" s="191">
        <v>2994382</v>
      </c>
    </row>
    <row r="89" spans="2:14">
      <c r="B89" s="122"/>
      <c r="C89" s="123"/>
      <c r="D89" s="123"/>
      <c r="E89" s="123"/>
      <c r="F89" s="123"/>
      <c r="G89" s="123"/>
      <c r="H89" s="123"/>
      <c r="I89" s="123"/>
      <c r="J89" s="123"/>
      <c r="K89" s="123"/>
      <c r="L89" s="123"/>
      <c r="M89" s="123"/>
      <c r="N89" s="124"/>
    </row>
    <row r="90" spans="2:14">
      <c r="B90" s="141"/>
      <c r="C90" s="91"/>
      <c r="D90" s="91"/>
      <c r="E90" s="91"/>
      <c r="F90" s="91"/>
      <c r="G90" s="91"/>
      <c r="H90" s="91"/>
      <c r="I90" s="91"/>
      <c r="J90" s="91"/>
      <c r="K90" s="91"/>
      <c r="L90" s="91"/>
      <c r="M90" s="91"/>
      <c r="N90" s="130"/>
    </row>
    <row r="91" spans="2:14">
      <c r="B91" s="141"/>
      <c r="C91" s="91"/>
      <c r="D91" s="91"/>
      <c r="E91" s="91"/>
      <c r="F91" s="91"/>
      <c r="G91" s="91"/>
      <c r="H91" s="91"/>
      <c r="I91" s="91"/>
      <c r="J91" s="91"/>
      <c r="K91" s="91"/>
      <c r="L91" s="91"/>
      <c r="M91" s="91"/>
      <c r="N91" s="130"/>
    </row>
    <row r="92" spans="2:14">
      <c r="B92" s="141"/>
      <c r="C92" s="91"/>
      <c r="D92" s="91"/>
      <c r="E92" s="91"/>
      <c r="F92" s="91"/>
      <c r="G92" s="128" t="s">
        <v>272</v>
      </c>
      <c r="H92" s="128"/>
      <c r="I92" s="128"/>
      <c r="J92" s="128"/>
      <c r="K92" s="91"/>
      <c r="L92" s="91"/>
      <c r="M92" s="91"/>
      <c r="N92" s="130"/>
    </row>
    <row r="93" spans="2:14">
      <c r="B93" s="192"/>
      <c r="C93" s="193"/>
      <c r="D93" s="193"/>
      <c r="E93" s="193"/>
      <c r="F93" s="193"/>
      <c r="G93" s="128" t="s">
        <v>273</v>
      </c>
      <c r="H93" s="193"/>
      <c r="I93" s="193"/>
      <c r="J93" s="193"/>
      <c r="K93" s="193"/>
      <c r="L93" s="193"/>
      <c r="M93" s="193"/>
      <c r="N93" s="194"/>
    </row>
    <row r="94" spans="2:14">
      <c r="B94" s="192"/>
      <c r="C94" s="193"/>
      <c r="D94" s="193"/>
      <c r="E94" s="193"/>
      <c r="F94" s="193"/>
      <c r="G94" s="128" t="s">
        <v>274</v>
      </c>
      <c r="J94" s="193"/>
      <c r="K94" s="193"/>
      <c r="L94" s="193"/>
      <c r="M94" s="193"/>
      <c r="N94" s="194"/>
    </row>
    <row r="95" spans="2:14">
      <c r="B95" s="107"/>
      <c r="C95" s="137"/>
      <c r="D95" s="137"/>
      <c r="E95" s="137"/>
      <c r="F95" s="137"/>
      <c r="G95" s="128" t="s">
        <v>275</v>
      </c>
      <c r="H95" s="137"/>
      <c r="I95" s="137"/>
      <c r="J95" s="137"/>
      <c r="K95" s="137"/>
      <c r="L95" s="137"/>
      <c r="M95" s="137"/>
      <c r="N95" s="136"/>
    </row>
    <row r="96" spans="2:14">
      <c r="B96" s="141"/>
      <c r="C96" s="91"/>
      <c r="D96" s="91"/>
      <c r="E96" s="91"/>
      <c r="F96" s="91"/>
      <c r="G96" s="91" t="s">
        <v>276</v>
      </c>
      <c r="H96" s="91"/>
      <c r="I96" s="91"/>
      <c r="J96" s="91"/>
      <c r="K96" s="91"/>
      <c r="L96" s="91"/>
      <c r="M96" s="91"/>
      <c r="N96" s="130"/>
    </row>
    <row r="97" spans="2:14">
      <c r="B97" s="195" t="s">
        <v>277</v>
      </c>
      <c r="C97" s="196"/>
      <c r="D97" s="196"/>
      <c r="E97" s="196"/>
      <c r="F97" s="196"/>
      <c r="G97" s="196"/>
      <c r="H97" s="196"/>
      <c r="I97" s="196"/>
      <c r="J97" s="196"/>
      <c r="K97" s="196"/>
      <c r="L97" s="196"/>
      <c r="M97" s="196"/>
      <c r="N97" s="197"/>
    </row>
    <row r="98" spans="2:14">
      <c r="B98" s="592"/>
      <c r="C98" s="593"/>
      <c r="D98" s="593"/>
      <c r="E98" s="593"/>
      <c r="F98" s="593"/>
      <c r="G98" s="593"/>
      <c r="H98" s="593"/>
      <c r="I98" s="593"/>
      <c r="J98" s="593"/>
      <c r="K98" s="593"/>
      <c r="L98" s="593"/>
      <c r="M98" s="593"/>
      <c r="N98" s="594"/>
    </row>
    <row r="99" spans="2:14">
      <c r="B99" s="592"/>
      <c r="C99" s="593"/>
      <c r="D99" s="593"/>
      <c r="E99" s="593"/>
      <c r="F99" s="593"/>
      <c r="G99" s="593"/>
      <c r="H99" s="593"/>
      <c r="I99" s="593"/>
      <c r="J99" s="593"/>
      <c r="K99" s="593"/>
      <c r="L99" s="593"/>
      <c r="M99" s="593"/>
      <c r="N99" s="594"/>
    </row>
    <row r="100" spans="2:14">
      <c r="B100" s="107"/>
      <c r="C100" s="137"/>
      <c r="D100" s="137"/>
      <c r="E100" s="137"/>
      <c r="F100" s="137"/>
      <c r="G100" s="137"/>
      <c r="H100" s="137"/>
      <c r="I100" s="137"/>
      <c r="J100" s="137"/>
      <c r="K100" s="137"/>
      <c r="L100" s="137"/>
      <c r="M100" s="137"/>
      <c r="N100" s="136"/>
    </row>
    <row r="101" spans="2:14">
      <c r="B101" s="198" t="s">
        <v>278</v>
      </c>
      <c r="C101" s="137"/>
      <c r="D101" s="137"/>
      <c r="E101" s="137"/>
      <c r="F101" s="137"/>
      <c r="G101" s="137"/>
      <c r="H101" s="137"/>
      <c r="I101" s="137"/>
      <c r="J101" s="137"/>
      <c r="K101" s="137"/>
      <c r="L101" s="137"/>
      <c r="M101" s="137"/>
      <c r="N101" s="136"/>
    </row>
    <row r="102" spans="2:14" ht="12.75" customHeight="1">
      <c r="B102" s="573" t="s">
        <v>279</v>
      </c>
      <c r="C102" s="574"/>
      <c r="D102" s="574"/>
      <c r="E102" s="574"/>
      <c r="F102" s="574"/>
      <c r="G102" s="574"/>
      <c r="H102" s="574"/>
      <c r="I102" s="574"/>
      <c r="J102" s="574"/>
      <c r="K102" s="574"/>
      <c r="L102" s="574"/>
      <c r="M102" s="574"/>
      <c r="N102" s="575"/>
    </row>
    <row r="103" spans="2:14">
      <c r="B103" s="573"/>
      <c r="C103" s="574"/>
      <c r="D103" s="574"/>
      <c r="E103" s="574"/>
      <c r="F103" s="574"/>
      <c r="G103" s="574"/>
      <c r="H103" s="574"/>
      <c r="I103" s="574"/>
      <c r="J103" s="574"/>
      <c r="K103" s="574"/>
      <c r="L103" s="574"/>
      <c r="M103" s="574"/>
      <c r="N103" s="575"/>
    </row>
    <row r="104" spans="2:14">
      <c r="B104" s="573" t="s">
        <v>280</v>
      </c>
      <c r="C104" s="574"/>
      <c r="D104" s="574"/>
      <c r="E104" s="574"/>
      <c r="F104" s="574"/>
      <c r="G104" s="574"/>
      <c r="H104" s="574"/>
      <c r="I104" s="574"/>
      <c r="J104" s="574"/>
      <c r="K104" s="574"/>
      <c r="L104" s="574"/>
      <c r="M104" s="574"/>
      <c r="N104" s="575"/>
    </row>
    <row r="105" spans="2:14">
      <c r="B105" s="573"/>
      <c r="C105" s="574"/>
      <c r="D105" s="574"/>
      <c r="E105" s="574"/>
      <c r="F105" s="574"/>
      <c r="G105" s="574"/>
      <c r="H105" s="574"/>
      <c r="I105" s="574"/>
      <c r="J105" s="574"/>
      <c r="K105" s="574"/>
      <c r="L105" s="574"/>
      <c r="M105" s="574"/>
      <c r="N105" s="575"/>
    </row>
    <row r="106" spans="2:14">
      <c r="B106" s="107"/>
      <c r="C106" s="137"/>
      <c r="D106" s="137"/>
      <c r="E106" s="137"/>
      <c r="F106" s="137"/>
      <c r="G106" s="137"/>
      <c r="H106" s="137"/>
      <c r="I106" s="137"/>
      <c r="J106" s="137"/>
      <c r="K106" s="137"/>
      <c r="L106" s="137"/>
      <c r="M106" s="137"/>
      <c r="N106" s="136"/>
    </row>
    <row r="107" spans="2:14">
      <c r="B107" s="141"/>
      <c r="C107" s="91"/>
      <c r="D107" s="91"/>
      <c r="E107" s="91"/>
      <c r="F107" s="91"/>
      <c r="G107" s="128" t="s">
        <v>272</v>
      </c>
      <c r="H107" s="91"/>
      <c r="I107" s="91"/>
      <c r="J107" s="91"/>
      <c r="K107" s="91"/>
      <c r="L107" s="91"/>
      <c r="M107" s="91"/>
      <c r="N107" s="130"/>
    </row>
    <row r="108" spans="2:14">
      <c r="B108" s="141"/>
      <c r="C108" s="91"/>
      <c r="D108" s="91"/>
      <c r="E108" s="91"/>
      <c r="F108" s="91"/>
      <c r="G108" s="91" t="s">
        <v>273</v>
      </c>
      <c r="H108" s="158"/>
      <c r="I108" s="158"/>
      <c r="J108" s="158"/>
      <c r="K108" s="91"/>
      <c r="L108" s="91"/>
      <c r="M108" s="91"/>
      <c r="N108" s="130"/>
    </row>
    <row r="109" spans="2:14">
      <c r="B109" s="141"/>
      <c r="C109" s="91"/>
      <c r="D109" s="91"/>
      <c r="E109" s="91"/>
      <c r="F109" s="91"/>
      <c r="G109" s="91" t="s">
        <v>281</v>
      </c>
      <c r="H109" s="92"/>
      <c r="I109" s="92"/>
      <c r="J109" s="92"/>
      <c r="M109" s="91"/>
      <c r="N109" s="130"/>
    </row>
    <row r="110" spans="2:14">
      <c r="B110" s="199"/>
      <c r="C110" s="137"/>
      <c r="D110" s="137"/>
      <c r="E110" s="137"/>
      <c r="F110" s="137"/>
      <c r="G110" s="91" t="s">
        <v>275</v>
      </c>
      <c r="K110" s="137"/>
      <c r="L110" s="137"/>
      <c r="M110" s="137"/>
      <c r="N110" s="136"/>
    </row>
    <row r="111" spans="2:14" ht="17.25" customHeight="1">
      <c r="B111" s="200" t="s">
        <v>282</v>
      </c>
      <c r="C111" s="201"/>
      <c r="D111" s="201"/>
      <c r="E111" s="91"/>
      <c r="F111" s="91"/>
      <c r="G111" s="91"/>
      <c r="H111" s="91"/>
      <c r="I111" s="91"/>
      <c r="J111" s="576"/>
      <c r="K111" s="576"/>
      <c r="L111" s="576"/>
      <c r="M111" s="576"/>
      <c r="N111" s="577"/>
    </row>
    <row r="112" spans="2:14" ht="18.75" customHeight="1" thickBot="1">
      <c r="B112" s="580" t="s">
        <v>283</v>
      </c>
      <c r="C112" s="581"/>
      <c r="D112" s="581"/>
      <c r="E112" s="167"/>
      <c r="F112" s="167"/>
      <c r="G112" s="167"/>
      <c r="H112" s="167"/>
      <c r="I112" s="167"/>
      <c r="J112" s="578"/>
      <c r="K112" s="578"/>
      <c r="L112" s="578"/>
      <c r="M112" s="578"/>
      <c r="N112" s="579"/>
    </row>
  </sheetData>
  <mergeCells count="117">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F44"/>
    <mergeCell ref="G44:H44"/>
    <mergeCell ref="I44:J44"/>
    <mergeCell ref="L44:M44"/>
    <mergeCell ref="B41:F41"/>
    <mergeCell ref="G41:H41"/>
    <mergeCell ref="I41:J41"/>
    <mergeCell ref="L41:M41"/>
    <mergeCell ref="B42:D42"/>
    <mergeCell ref="G42:H42"/>
    <mergeCell ref="I42:J42"/>
    <mergeCell ref="L42:M42"/>
    <mergeCell ref="B49:N51"/>
    <mergeCell ref="B52:I52"/>
    <mergeCell ref="L52:M52"/>
    <mergeCell ref="B53:I53"/>
    <mergeCell ref="L53:M53"/>
    <mergeCell ref="B54:I54"/>
    <mergeCell ref="L54:M54"/>
    <mergeCell ref="L46:M46"/>
    <mergeCell ref="B47:F47"/>
    <mergeCell ref="G47:H47"/>
    <mergeCell ref="I47:J47"/>
    <mergeCell ref="L47:M47"/>
    <mergeCell ref="B48:M48"/>
    <mergeCell ref="B58:I58"/>
    <mergeCell ref="L58:M58"/>
    <mergeCell ref="B59:I59"/>
    <mergeCell ref="L59:M59"/>
    <mergeCell ref="B60:M60"/>
    <mergeCell ref="B61:N63"/>
    <mergeCell ref="B55:I55"/>
    <mergeCell ref="L55:M55"/>
    <mergeCell ref="B56:I56"/>
    <mergeCell ref="L56:M56"/>
    <mergeCell ref="B57:I57"/>
    <mergeCell ref="L57:M57"/>
    <mergeCell ref="L66:M66"/>
    <mergeCell ref="B67:M67"/>
    <mergeCell ref="B68:N70"/>
    <mergeCell ref="B71:H71"/>
    <mergeCell ref="L71:M71"/>
    <mergeCell ref="B64:H64"/>
    <mergeCell ref="L64:M64"/>
    <mergeCell ref="B65:H65"/>
    <mergeCell ref="L65:M65"/>
    <mergeCell ref="L45:M45"/>
    <mergeCell ref="B102:N103"/>
    <mergeCell ref="B104:N105"/>
    <mergeCell ref="J111:N112"/>
    <mergeCell ref="B112:D112"/>
    <mergeCell ref="L84:M84"/>
    <mergeCell ref="L85:M85"/>
    <mergeCell ref="B86:M86"/>
    <mergeCell ref="B88:M88"/>
    <mergeCell ref="B98:N98"/>
    <mergeCell ref="B99:N99"/>
    <mergeCell ref="B78:M78"/>
    <mergeCell ref="B79:N81"/>
    <mergeCell ref="B82:H82"/>
    <mergeCell ref="L82:M82"/>
    <mergeCell ref="B83:H83"/>
    <mergeCell ref="L83:M83"/>
    <mergeCell ref="L72:M72"/>
    <mergeCell ref="L73:M73"/>
    <mergeCell ref="L74:M74"/>
    <mergeCell ref="B75:H75"/>
    <mergeCell ref="L75:M75"/>
    <mergeCell ref="B76:M76"/>
    <mergeCell ref="B66:H66"/>
  </mergeCells>
  <pageMargins left="0.7" right="0.7" top="0.75" bottom="0.75" header="0.3" footer="0.3"/>
  <drawing r:id="rId1"/>
  <legacyDrawing r:id="rId2"/>
  <oleObjects>
    <mc:AlternateContent xmlns:mc="http://schemas.openxmlformats.org/markup-compatibility/2006">
      <mc:Choice Requires="x14">
        <oleObject progId="PBrush" shapeId="757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5777" r:id="rId3"/>
      </mc:Fallback>
    </mc:AlternateContent>
  </oleObjects>
  <mc:AlternateContent xmlns:mc="http://schemas.openxmlformats.org/markup-compatibility/2006">
    <mc:Choice Requires="x14">
      <controls>
        <mc:AlternateContent xmlns:mc="http://schemas.openxmlformats.org/markup-compatibility/2006">
          <mc:Choice Requires="x14">
            <control shapeId="757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57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6"/>
  <sheetViews>
    <sheetView showGridLines="0" topLeftCell="A22" zoomScale="55" zoomScaleNormal="55" workbookViewId="0">
      <selection activeCell="B2" sqref="B2:J8"/>
    </sheetView>
  </sheetViews>
  <sheetFormatPr baseColWidth="10" defaultColWidth="11.44140625" defaultRowHeight="13.8"/>
  <cols>
    <col min="1" max="1" width="3.109375" style="90" customWidth="1"/>
    <col min="2" max="10" width="11.44140625" style="90"/>
    <col min="11" max="11" width="12.5546875" style="90" customWidth="1"/>
    <col min="12" max="13" width="11.44140625" style="90"/>
    <col min="14" max="14" width="17" style="90" customWidth="1"/>
    <col min="15" max="16384" width="11.44140625" style="90"/>
  </cols>
  <sheetData>
    <row r="1" spans="2:14" ht="14.4" thickBot="1"/>
    <row r="2" spans="2:14">
      <c r="B2" s="655"/>
      <c r="C2" s="657" t="s">
        <v>0</v>
      </c>
      <c r="D2" s="658"/>
      <c r="E2" s="658"/>
      <c r="F2" s="658"/>
      <c r="G2" s="658"/>
      <c r="H2" s="658"/>
      <c r="I2" s="658"/>
      <c r="J2" s="659"/>
      <c r="K2" s="660" t="s">
        <v>1</v>
      </c>
      <c r="L2" s="662" t="s">
        <v>2</v>
      </c>
      <c r="M2" s="663"/>
      <c r="N2" s="664"/>
    </row>
    <row r="3" spans="2:14">
      <c r="B3" s="656"/>
      <c r="C3" s="668" t="s">
        <v>3</v>
      </c>
      <c r="D3" s="669"/>
      <c r="E3" s="669"/>
      <c r="F3" s="669"/>
      <c r="G3" s="669"/>
      <c r="H3" s="669"/>
      <c r="I3" s="669"/>
      <c r="J3" s="670"/>
      <c r="K3" s="661"/>
      <c r="L3" s="665"/>
      <c r="M3" s="666"/>
      <c r="N3" s="667"/>
    </row>
    <row r="4" spans="2:14">
      <c r="B4" s="656"/>
      <c r="C4" s="671" t="s">
        <v>4</v>
      </c>
      <c r="D4" s="672"/>
      <c r="E4" s="672"/>
      <c r="F4" s="672"/>
      <c r="G4" s="672"/>
      <c r="H4" s="672"/>
      <c r="I4" s="672"/>
      <c r="J4" s="673"/>
      <c r="K4" s="674" t="s">
        <v>5</v>
      </c>
      <c r="L4" s="676">
        <v>2</v>
      </c>
      <c r="M4" s="677"/>
      <c r="N4" s="678"/>
    </row>
    <row r="5" spans="2:14">
      <c r="B5" s="656"/>
      <c r="C5" s="682" t="s">
        <v>6</v>
      </c>
      <c r="D5" s="683"/>
      <c r="E5" s="683"/>
      <c r="F5" s="683"/>
      <c r="G5" s="683"/>
      <c r="H5" s="683"/>
      <c r="I5" s="683"/>
      <c r="J5" s="684"/>
      <c r="K5" s="675"/>
      <c r="L5" s="679"/>
      <c r="M5" s="680"/>
      <c r="N5" s="681"/>
    </row>
    <row r="6" spans="2:14">
      <c r="B6" s="656"/>
      <c r="C6" s="685" t="e">
        <f>+#REF!</f>
        <v>#REF!</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ht="12.75" customHeight="1">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e">
        <f>+#REF!</f>
        <v>#REF!</v>
      </c>
      <c r="M11" s="110" t="e">
        <f>+#REF!</f>
        <v>#REF!</v>
      </c>
      <c r="N11" s="111" t="e">
        <f>+#REF!</f>
        <v>#REF!</v>
      </c>
    </row>
    <row r="12" spans="2:14">
      <c r="B12" s="113" t="s">
        <v>16</v>
      </c>
      <c r="C12" s="114"/>
      <c r="D12" s="642" t="e">
        <f>+#REF!</f>
        <v>#REF!</v>
      </c>
      <c r="E12" s="642"/>
      <c r="F12" s="642"/>
      <c r="G12" s="642"/>
      <c r="H12" s="114"/>
      <c r="I12" s="114" t="s">
        <v>18</v>
      </c>
      <c r="J12" s="642" t="e">
        <f>+#REF!</f>
        <v>#REF!</v>
      </c>
      <c r="K12" s="642"/>
      <c r="L12" s="642"/>
      <c r="M12" s="642"/>
      <c r="N12" s="115"/>
    </row>
    <row r="13" spans="2:14">
      <c r="B13" s="113"/>
      <c r="C13" s="114"/>
      <c r="D13" s="116"/>
      <c r="E13" s="116"/>
      <c r="F13" s="116"/>
      <c r="G13" s="116"/>
      <c r="H13" s="114"/>
      <c r="I13" s="116"/>
      <c r="J13" s="114"/>
      <c r="K13" s="116"/>
      <c r="L13" s="643"/>
      <c r="M13" s="643"/>
      <c r="N13" s="644"/>
    </row>
    <row r="14" spans="2:14">
      <c r="B14" s="113"/>
      <c r="C14" s="114"/>
      <c r="D14" s="116"/>
      <c r="E14" s="116"/>
      <c r="F14" s="116"/>
      <c r="G14" s="116"/>
      <c r="H14" s="114"/>
      <c r="I14" s="116"/>
      <c r="J14" s="114"/>
      <c r="K14" s="116"/>
      <c r="L14" s="116"/>
      <c r="M14" s="116"/>
      <c r="N14" s="115"/>
    </row>
    <row r="15" spans="2:14">
      <c r="B15" s="117"/>
      <c r="C15" s="118"/>
      <c r="D15" s="118"/>
      <c r="E15" s="118"/>
      <c r="F15" s="118"/>
      <c r="G15" s="118"/>
      <c r="H15" s="118"/>
      <c r="I15" s="118"/>
      <c r="J15" s="118"/>
      <c r="K15" s="118"/>
      <c r="L15" s="118"/>
      <c r="M15" s="118"/>
      <c r="N15" s="119"/>
    </row>
    <row r="16" spans="2:14" ht="14.4" thickBot="1">
      <c r="B16" s="97"/>
      <c r="C16" s="120"/>
      <c r="D16" s="120"/>
      <c r="E16" s="120"/>
      <c r="F16" s="120"/>
      <c r="G16" s="120"/>
      <c r="H16" s="120"/>
      <c r="I16" s="120"/>
      <c r="J16" s="120"/>
      <c r="K16" s="120"/>
      <c r="L16" s="120"/>
      <c r="M16" s="120"/>
      <c r="N16" s="121"/>
    </row>
    <row r="17" spans="2:14">
      <c r="B17" s="122"/>
      <c r="C17" s="123"/>
      <c r="D17" s="123"/>
      <c r="E17" s="123"/>
      <c r="F17" s="123"/>
      <c r="G17" s="123"/>
      <c r="H17" s="91"/>
      <c r="I17" s="91"/>
      <c r="J17" s="123"/>
      <c r="K17" s="123"/>
      <c r="L17" s="123"/>
      <c r="M17" s="123"/>
      <c r="N17" s="124"/>
    </row>
    <row r="18" spans="2:14">
      <c r="B18" s="125" t="s">
        <v>19</v>
      </c>
      <c r="C18" s="126"/>
      <c r="D18" s="127" t="e">
        <f>+#REF!</f>
        <v>#REF!</v>
      </c>
      <c r="E18" s="128"/>
      <c r="F18" s="128"/>
      <c r="G18" s="129" t="s">
        <v>9</v>
      </c>
      <c r="H18" s="645" t="e">
        <f>+#REF!</f>
        <v>#REF!</v>
      </c>
      <c r="I18" s="645"/>
      <c r="J18" s="645"/>
      <c r="K18" s="645"/>
      <c r="L18" s="645"/>
      <c r="M18" s="645"/>
      <c r="N18" s="130"/>
    </row>
    <row r="19" spans="2:14">
      <c r="B19" s="131" t="s">
        <v>20</v>
      </c>
      <c r="C19" s="132"/>
      <c r="D19" s="646" t="e">
        <f>+#REF!</f>
        <v>#REF!</v>
      </c>
      <c r="E19" s="646"/>
      <c r="F19" s="646"/>
      <c r="G19" s="646"/>
      <c r="H19" s="646"/>
      <c r="I19" s="646"/>
      <c r="J19" s="646"/>
      <c r="K19" s="646"/>
      <c r="L19" s="646"/>
      <c r="M19" s="646"/>
      <c r="N19" s="133"/>
    </row>
    <row r="20" spans="2:14">
      <c r="B20" s="131"/>
      <c r="C20" s="132"/>
      <c r="D20" s="647"/>
      <c r="E20" s="647"/>
      <c r="F20" s="647"/>
      <c r="G20" s="647"/>
      <c r="H20" s="647"/>
      <c r="I20" s="647"/>
      <c r="J20" s="647"/>
      <c r="K20" s="647"/>
      <c r="L20" s="647"/>
      <c r="M20" s="647"/>
      <c r="N20" s="133"/>
    </row>
    <row r="21" spans="2:14">
      <c r="B21" s="131"/>
      <c r="C21" s="132"/>
      <c r="D21" s="134"/>
      <c r="E21" s="134"/>
      <c r="F21" s="134"/>
      <c r="G21" s="134"/>
      <c r="H21" s="134"/>
      <c r="I21" s="134"/>
      <c r="J21" s="134"/>
      <c r="K21" s="134"/>
      <c r="L21" s="134"/>
      <c r="M21" s="135"/>
      <c r="N21" s="133"/>
    </row>
    <row r="22" spans="2:14">
      <c r="B22" s="131" t="s">
        <v>21</v>
      </c>
      <c r="C22" s="132"/>
      <c r="D22" s="648" t="e">
        <f>+#REF!</f>
        <v>#REF!</v>
      </c>
      <c r="E22" s="648"/>
      <c r="F22" s="648"/>
      <c r="G22" s="648"/>
      <c r="H22" s="648"/>
      <c r="I22" s="648"/>
      <c r="J22" s="648"/>
      <c r="K22" s="648"/>
      <c r="L22" s="648"/>
      <c r="M22" s="648"/>
      <c r="N22" s="136"/>
    </row>
    <row r="23" spans="2:14">
      <c r="B23" s="131"/>
      <c r="C23" s="132"/>
      <c r="D23" s="92"/>
      <c r="E23" s="92"/>
      <c r="F23" s="92"/>
      <c r="G23" s="92"/>
      <c r="H23" s="92"/>
      <c r="I23" s="92"/>
      <c r="J23" s="92"/>
      <c r="K23" s="92"/>
      <c r="L23" s="92"/>
      <c r="M23" s="137"/>
      <c r="N23" s="136"/>
    </row>
    <row r="24" spans="2:14">
      <c r="B24" s="131" t="s">
        <v>22</v>
      </c>
      <c r="C24" s="132"/>
      <c r="D24" s="648" t="e">
        <f>+#REF!</f>
        <v>#REF!</v>
      </c>
      <c r="E24" s="648"/>
      <c r="F24" s="648"/>
      <c r="G24" s="648"/>
      <c r="H24" s="648"/>
      <c r="I24" s="648"/>
      <c r="J24" s="648"/>
      <c r="K24" s="648"/>
      <c r="L24" s="648"/>
      <c r="M24" s="648"/>
      <c r="N24" s="136"/>
    </row>
    <row r="25" spans="2:14">
      <c r="B25" s="131"/>
      <c r="C25" s="132"/>
      <c r="D25" s="92"/>
      <c r="E25" s="92"/>
      <c r="F25" s="92"/>
      <c r="G25" s="92"/>
      <c r="H25" s="92"/>
      <c r="I25" s="92"/>
      <c r="J25" s="92"/>
      <c r="K25" s="92"/>
      <c r="L25" s="92"/>
      <c r="M25" s="137"/>
      <c r="N25" s="136"/>
    </row>
    <row r="26" spans="2:14">
      <c r="B26" s="131" t="s">
        <v>23</v>
      </c>
      <c r="C26" s="131"/>
      <c r="D26" s="92"/>
      <c r="E26" s="648" t="e">
        <f>+#REF!</f>
        <v>#REF!</v>
      </c>
      <c r="F26" s="648"/>
      <c r="G26" s="648"/>
      <c r="H26" s="648"/>
      <c r="I26" s="648"/>
      <c r="J26" s="648"/>
      <c r="K26" s="648"/>
      <c r="L26" s="648"/>
      <c r="M26" s="648"/>
      <c r="N26" s="136"/>
    </row>
    <row r="27" spans="2:14">
      <c r="B27" s="125"/>
      <c r="C27" s="126"/>
      <c r="D27" s="92"/>
      <c r="E27" s="92"/>
      <c r="F27" s="92"/>
      <c r="G27" s="92"/>
      <c r="H27" s="92"/>
      <c r="I27" s="92"/>
      <c r="J27" s="92"/>
      <c r="K27" s="92"/>
      <c r="L27" s="92"/>
      <c r="M27" s="137"/>
      <c r="N27" s="136"/>
    </row>
    <row r="28" spans="2:14">
      <c r="B28" s="131" t="s">
        <v>24</v>
      </c>
      <c r="C28" s="132"/>
      <c r="D28" s="92"/>
      <c r="E28" s="92"/>
      <c r="F28" s="92"/>
      <c r="G28" s="649" t="e">
        <f>+#REF!</f>
        <v>#REF!</v>
      </c>
      <c r="H28" s="649"/>
      <c r="I28" s="649"/>
      <c r="J28" s="649"/>
      <c r="K28" s="649"/>
      <c r="L28" s="649"/>
      <c r="M28" s="649"/>
      <c r="N28" s="136"/>
    </row>
    <row r="29" spans="2:14" ht="14.4" thickBot="1">
      <c r="B29" s="138"/>
      <c r="C29" s="139"/>
      <c r="D29" s="139"/>
      <c r="E29" s="139"/>
      <c r="F29" s="139"/>
      <c r="G29" s="139"/>
      <c r="H29" s="139"/>
      <c r="I29" s="139"/>
      <c r="J29" s="139"/>
      <c r="K29" s="139"/>
      <c r="L29" s="139"/>
      <c r="M29" s="139"/>
      <c r="N29" s="140"/>
    </row>
    <row r="30" spans="2:14">
      <c r="B30" s="650" t="s">
        <v>241</v>
      </c>
      <c r="C30" s="651"/>
      <c r="D30" s="651"/>
      <c r="E30" s="651"/>
      <c r="F30" s="651"/>
      <c r="G30" s="651"/>
      <c r="H30" s="651"/>
      <c r="I30" s="651"/>
      <c r="J30" s="651"/>
      <c r="K30" s="651"/>
      <c r="L30" s="651"/>
      <c r="M30" s="651"/>
      <c r="N30" s="652"/>
    </row>
    <row r="31" spans="2:14" ht="14.4" thickBot="1">
      <c r="B31" s="141"/>
      <c r="C31" s="91"/>
      <c r="D31" s="91"/>
      <c r="E31" s="91"/>
      <c r="F31" s="91"/>
      <c r="G31" s="91"/>
      <c r="H31" s="91"/>
      <c r="I31" s="91"/>
      <c r="J31" s="91"/>
      <c r="K31" s="91"/>
      <c r="L31" s="91"/>
      <c r="M31" s="91"/>
      <c r="N31" s="130"/>
    </row>
    <row r="32" spans="2:14" ht="13.5" customHeight="1">
      <c r="B32" s="207" t="s">
        <v>242</v>
      </c>
      <c r="C32" s="699" t="s">
        <v>243</v>
      </c>
      <c r="D32" s="700"/>
      <c r="E32" s="700"/>
      <c r="F32" s="700"/>
      <c r="G32" s="700"/>
      <c r="H32" s="700"/>
      <c r="I32" s="700"/>
      <c r="J32" s="700"/>
      <c r="K32" s="701" t="s">
        <v>310</v>
      </c>
      <c r="L32" s="597" t="s">
        <v>198</v>
      </c>
      <c r="M32" s="702"/>
      <c r="N32" s="207" t="s">
        <v>33</v>
      </c>
    </row>
    <row r="33" spans="2:14" ht="25.5" customHeight="1" thickBot="1">
      <c r="B33" s="208" t="str">
        <f>'PRESUPUESTO OFICIAL '!D56</f>
        <v>621,1.2P</v>
      </c>
      <c r="C33" s="728" t="str">
        <f>'PRESUPUESTO OFICIAL '!G56</f>
        <v>Pilote de concreto vaciado in situ de diametro 1,50 m (incluye excavación y No incluye refuerzo)</v>
      </c>
      <c r="D33" s="729"/>
      <c r="E33" s="729"/>
      <c r="F33" s="729"/>
      <c r="G33" s="729"/>
      <c r="H33" s="729"/>
      <c r="I33" s="729"/>
      <c r="J33" s="729"/>
      <c r="K33" s="730"/>
      <c r="L33" s="703" t="str">
        <f>'PRESUPUESTO OFICIAL '!H56</f>
        <v>m</v>
      </c>
      <c r="M33" s="705"/>
      <c r="N33" s="209">
        <f>'PRESUPUESTO OFICIAL '!I56</f>
        <v>192</v>
      </c>
    </row>
    <row r="34" spans="2:14">
      <c r="B34" s="609" t="s">
        <v>244</v>
      </c>
      <c r="C34" s="610"/>
      <c r="D34" s="610"/>
      <c r="E34" s="610"/>
      <c r="F34" s="610"/>
      <c r="G34" s="610"/>
      <c r="H34" s="610"/>
      <c r="I34" s="610"/>
      <c r="J34" s="610"/>
      <c r="K34" s="610"/>
      <c r="L34" s="610"/>
      <c r="M34" s="610"/>
      <c r="N34" s="611"/>
    </row>
    <row r="35" spans="2:14">
      <c r="B35" s="612"/>
      <c r="C35" s="613"/>
      <c r="D35" s="613"/>
      <c r="E35" s="613"/>
      <c r="F35" s="613"/>
      <c r="G35" s="613"/>
      <c r="H35" s="613"/>
      <c r="I35" s="613"/>
      <c r="J35" s="613"/>
      <c r="K35" s="613"/>
      <c r="L35" s="613"/>
      <c r="M35" s="613"/>
      <c r="N35" s="614"/>
    </row>
    <row r="36" spans="2:14" ht="14.4" thickBot="1">
      <c r="B36" s="615"/>
      <c r="C36" s="616"/>
      <c r="D36" s="616"/>
      <c r="E36" s="616"/>
      <c r="F36" s="616"/>
      <c r="G36" s="616"/>
      <c r="H36" s="616"/>
      <c r="I36" s="616"/>
      <c r="J36" s="616"/>
      <c r="K36" s="616"/>
      <c r="L36" s="616"/>
      <c r="M36" s="616"/>
      <c r="N36" s="617"/>
    </row>
    <row r="37" spans="2:14">
      <c r="B37" s="597" t="s">
        <v>243</v>
      </c>
      <c r="C37" s="637"/>
      <c r="D37" s="637"/>
      <c r="E37" s="637"/>
      <c r="F37" s="638"/>
      <c r="G37" s="622" t="s">
        <v>245</v>
      </c>
      <c r="H37" s="637"/>
      <c r="I37" s="639" t="s">
        <v>246</v>
      </c>
      <c r="J37" s="640"/>
      <c r="K37" s="145" t="s">
        <v>247</v>
      </c>
      <c r="L37" s="622" t="s">
        <v>248</v>
      </c>
      <c r="M37" s="623"/>
      <c r="N37" s="146" t="s">
        <v>249</v>
      </c>
    </row>
    <row r="38" spans="2:14">
      <c r="B38" s="595" t="s">
        <v>201</v>
      </c>
      <c r="C38" s="596"/>
      <c r="D38" s="596"/>
      <c r="E38" s="596"/>
      <c r="F38" s="618"/>
      <c r="G38" s="641"/>
      <c r="H38" s="618"/>
      <c r="I38" s="641"/>
      <c r="J38" s="618"/>
      <c r="K38" s="147" t="e">
        <f>#REF!</f>
        <v>#REF!</v>
      </c>
      <c r="L38" s="603">
        <v>1</v>
      </c>
      <c r="M38" s="604"/>
      <c r="N38" s="148" t="e">
        <f t="shared" ref="N38:N44" si="0">+K38/L38</f>
        <v>#REF!</v>
      </c>
    </row>
    <row r="39" spans="2:14">
      <c r="B39" s="595" t="s">
        <v>202</v>
      </c>
      <c r="C39" s="596"/>
      <c r="D39" s="596"/>
      <c r="E39" s="596"/>
      <c r="F39" s="618"/>
      <c r="G39" s="641"/>
      <c r="H39" s="618"/>
      <c r="I39" s="641"/>
      <c r="J39" s="618"/>
      <c r="K39" s="147" t="e">
        <f>#REF!</f>
        <v>#REF!</v>
      </c>
      <c r="L39" s="603">
        <v>2</v>
      </c>
      <c r="M39" s="604">
        <v>3</v>
      </c>
      <c r="N39" s="148" t="e">
        <f t="shared" si="0"/>
        <v>#REF!</v>
      </c>
    </row>
    <row r="40" spans="2:14">
      <c r="B40" s="595" t="s">
        <v>203</v>
      </c>
      <c r="C40" s="596"/>
      <c r="D40" s="596"/>
      <c r="E40" s="596"/>
      <c r="F40" s="618"/>
      <c r="G40" s="641"/>
      <c r="H40" s="618"/>
      <c r="I40" s="641"/>
      <c r="J40" s="618"/>
      <c r="K40" s="147" t="e">
        <f>#REF!</f>
        <v>#REF!</v>
      </c>
      <c r="L40" s="603">
        <v>2</v>
      </c>
      <c r="M40" s="604">
        <v>3</v>
      </c>
      <c r="N40" s="148" t="e">
        <f t="shared" si="0"/>
        <v>#REF!</v>
      </c>
    </row>
    <row r="41" spans="2:14">
      <c r="B41" s="694" t="s">
        <v>296</v>
      </c>
      <c r="C41" s="695"/>
      <c r="D41" s="695"/>
      <c r="E41" s="173"/>
      <c r="F41" s="204"/>
      <c r="G41" s="641"/>
      <c r="H41" s="618"/>
      <c r="I41" s="641"/>
      <c r="J41" s="618"/>
      <c r="K41" s="147" t="e">
        <f>+#REF!</f>
        <v>#REF!</v>
      </c>
      <c r="L41" s="603">
        <v>2</v>
      </c>
      <c r="M41" s="604"/>
      <c r="N41" s="148" t="e">
        <f t="shared" si="0"/>
        <v>#REF!</v>
      </c>
    </row>
    <row r="42" spans="2:14">
      <c r="B42" s="595" t="s">
        <v>369</v>
      </c>
      <c r="C42" s="596"/>
      <c r="D42" s="596"/>
      <c r="E42" s="596"/>
      <c r="F42" s="618"/>
      <c r="G42" s="641"/>
      <c r="H42" s="618"/>
      <c r="I42" s="641"/>
      <c r="J42" s="618"/>
      <c r="K42" s="147" t="e">
        <f>#REF!</f>
        <v>#REF!</v>
      </c>
      <c r="L42" s="603">
        <v>2</v>
      </c>
      <c r="M42" s="604"/>
      <c r="N42" s="148" t="e">
        <f t="shared" si="0"/>
        <v>#REF!</v>
      </c>
    </row>
    <row r="43" spans="2:14">
      <c r="B43" s="595" t="s">
        <v>317</v>
      </c>
      <c r="C43" s="596"/>
      <c r="D43" s="596"/>
      <c r="E43" s="596"/>
      <c r="F43" s="618"/>
      <c r="G43" s="641"/>
      <c r="H43" s="618"/>
      <c r="I43" s="641"/>
      <c r="J43" s="618"/>
      <c r="K43" s="147" t="e">
        <f>#REF!</f>
        <v>#REF!</v>
      </c>
      <c r="L43" s="603">
        <v>3</v>
      </c>
      <c r="M43" s="604">
        <v>3</v>
      </c>
      <c r="N43" s="148" t="e">
        <f t="shared" si="0"/>
        <v>#REF!</v>
      </c>
    </row>
    <row r="44" spans="2:14">
      <c r="B44" s="96" t="s">
        <v>370</v>
      </c>
      <c r="C44" s="234"/>
      <c r="D44" s="234"/>
      <c r="E44" s="234"/>
      <c r="F44" s="235"/>
      <c r="G44" s="236"/>
      <c r="H44" s="235"/>
      <c r="I44" s="236"/>
      <c r="J44" s="235"/>
      <c r="K44" s="147" t="e">
        <f>#REF!</f>
        <v>#REF!</v>
      </c>
      <c r="L44" s="603">
        <v>2</v>
      </c>
      <c r="M44" s="604">
        <v>3</v>
      </c>
      <c r="N44" s="148" t="e">
        <f t="shared" si="0"/>
        <v>#REF!</v>
      </c>
    </row>
    <row r="45" spans="2:14" ht="14.4" thickBot="1">
      <c r="B45" s="595" t="s">
        <v>292</v>
      </c>
      <c r="C45" s="596"/>
      <c r="D45" s="596"/>
      <c r="E45" s="596"/>
      <c r="F45" s="618"/>
      <c r="G45" s="641"/>
      <c r="H45" s="618"/>
      <c r="I45" s="641"/>
      <c r="J45" s="618"/>
      <c r="K45" s="147"/>
      <c r="L45" s="726"/>
      <c r="M45" s="727"/>
      <c r="N45" s="148" t="e">
        <f>+N75*0.1</f>
        <v>#REF!</v>
      </c>
    </row>
    <row r="46" spans="2:14" ht="14.4" thickBot="1">
      <c r="B46" s="586" t="s">
        <v>254</v>
      </c>
      <c r="C46" s="587"/>
      <c r="D46" s="587"/>
      <c r="E46" s="587"/>
      <c r="F46" s="587"/>
      <c r="G46" s="587"/>
      <c r="H46" s="587"/>
      <c r="I46" s="587"/>
      <c r="J46" s="587"/>
      <c r="K46" s="587"/>
      <c r="L46" s="587"/>
      <c r="M46" s="588"/>
      <c r="N46" s="154" t="e">
        <f>SUM(N38:N45)</f>
        <v>#REF!</v>
      </c>
    </row>
    <row r="47" spans="2:14">
      <c r="B47" s="609" t="s">
        <v>252</v>
      </c>
      <c r="C47" s="610"/>
      <c r="D47" s="610"/>
      <c r="E47" s="610"/>
      <c r="F47" s="610"/>
      <c r="G47" s="610"/>
      <c r="H47" s="610"/>
      <c r="I47" s="610"/>
      <c r="J47" s="610"/>
      <c r="K47" s="610"/>
      <c r="L47" s="610"/>
      <c r="M47" s="610"/>
      <c r="N47" s="611"/>
    </row>
    <row r="48" spans="2:14">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155" t="s">
        <v>198</v>
      </c>
      <c r="K50" s="145" t="s">
        <v>33</v>
      </c>
      <c r="L50" s="622" t="s">
        <v>253</v>
      </c>
      <c r="M50" s="623"/>
      <c r="N50" s="146" t="s">
        <v>249</v>
      </c>
    </row>
    <row r="51" spans="2:14">
      <c r="B51" s="595" t="s">
        <v>374</v>
      </c>
      <c r="C51" s="596"/>
      <c r="D51" s="596"/>
      <c r="E51" s="596"/>
      <c r="F51" s="596"/>
      <c r="G51" s="596"/>
      <c r="H51" s="596"/>
      <c r="I51" s="618"/>
      <c r="J51" s="210" t="s">
        <v>212</v>
      </c>
      <c r="K51" s="211">
        <v>0.73499999999999999</v>
      </c>
      <c r="L51" s="619" t="e">
        <f>'Aux Concre C'!N74</f>
        <v>#REF!</v>
      </c>
      <c r="M51" s="620"/>
      <c r="N51" s="148" t="e">
        <f>+L51*K51</f>
        <v>#REF!</v>
      </c>
    </row>
    <row r="52" spans="2:14">
      <c r="B52" s="595" t="s">
        <v>229</v>
      </c>
      <c r="C52" s="596"/>
      <c r="D52" s="596"/>
      <c r="E52" s="596"/>
      <c r="F52" s="596"/>
      <c r="G52" s="596"/>
      <c r="H52" s="596"/>
      <c r="I52" s="618"/>
      <c r="J52" s="237" t="s">
        <v>205</v>
      </c>
      <c r="K52" s="243">
        <v>2.355</v>
      </c>
      <c r="L52" s="619" t="e">
        <f>#REF!</f>
        <v>#REF!</v>
      </c>
      <c r="M52" s="620"/>
      <c r="N52" s="148" t="e">
        <f>+L52*K52</f>
        <v>#REF!</v>
      </c>
    </row>
    <row r="53" spans="2:14">
      <c r="B53" s="595" t="s">
        <v>372</v>
      </c>
      <c r="C53" s="596"/>
      <c r="D53" s="596"/>
      <c r="E53" s="596"/>
      <c r="F53" s="596"/>
      <c r="G53" s="596"/>
      <c r="H53" s="596"/>
      <c r="I53" s="618"/>
      <c r="J53" s="237" t="s">
        <v>205</v>
      </c>
      <c r="K53" s="243">
        <v>127</v>
      </c>
      <c r="L53" s="619" t="e">
        <f>#REF!</f>
        <v>#REF!</v>
      </c>
      <c r="M53" s="620"/>
      <c r="N53" s="148" t="e">
        <f>+L53*K53</f>
        <v>#REF!</v>
      </c>
    </row>
    <row r="54" spans="2:14">
      <c r="B54" s="595"/>
      <c r="C54" s="596"/>
      <c r="D54" s="596"/>
      <c r="E54" s="596"/>
      <c r="F54" s="596"/>
      <c r="G54" s="596"/>
      <c r="H54" s="596"/>
      <c r="I54" s="618"/>
      <c r="J54" s="237"/>
      <c r="K54" s="243"/>
      <c r="L54" s="619"/>
      <c r="M54" s="620"/>
      <c r="N54" s="148"/>
    </row>
    <row r="55" spans="2:14">
      <c r="B55" s="595"/>
      <c r="C55" s="596"/>
      <c r="D55" s="596"/>
      <c r="E55" s="596"/>
      <c r="F55" s="596"/>
      <c r="G55" s="596"/>
      <c r="H55" s="596"/>
      <c r="I55" s="618"/>
      <c r="J55" s="237"/>
      <c r="K55" s="243"/>
      <c r="L55" s="619"/>
      <c r="M55" s="620"/>
      <c r="N55" s="148"/>
    </row>
    <row r="56" spans="2:14">
      <c r="B56" s="595"/>
      <c r="C56" s="596"/>
      <c r="D56" s="596"/>
      <c r="E56" s="596"/>
      <c r="F56" s="596"/>
      <c r="G56" s="596"/>
      <c r="H56" s="596"/>
      <c r="I56" s="618"/>
      <c r="J56" s="237"/>
      <c r="K56" s="243"/>
      <c r="L56" s="619"/>
      <c r="M56" s="620"/>
      <c r="N56" s="148"/>
    </row>
    <row r="57" spans="2:14" ht="14.4" thickBot="1">
      <c r="B57" s="595"/>
      <c r="C57" s="596"/>
      <c r="D57" s="596"/>
      <c r="E57" s="596"/>
      <c r="F57" s="596"/>
      <c r="G57" s="596"/>
      <c r="H57" s="596"/>
      <c r="I57" s="618"/>
      <c r="J57" s="244"/>
      <c r="K57" s="245"/>
      <c r="L57" s="619"/>
      <c r="M57" s="620"/>
      <c r="N57" s="148"/>
    </row>
    <row r="58" spans="2:14" ht="14.4" thickBot="1">
      <c r="B58" s="586" t="s">
        <v>254</v>
      </c>
      <c r="C58" s="587"/>
      <c r="D58" s="587"/>
      <c r="E58" s="587"/>
      <c r="F58" s="587"/>
      <c r="G58" s="587"/>
      <c r="H58" s="587"/>
      <c r="I58" s="587"/>
      <c r="J58" s="587"/>
      <c r="K58" s="587"/>
      <c r="L58" s="587"/>
      <c r="M58" s="588"/>
      <c r="N58" s="161" t="e">
        <f>SUM(N51:N57)</f>
        <v>#REF!</v>
      </c>
    </row>
    <row r="59" spans="2:14">
      <c r="B59" s="609" t="s">
        <v>255</v>
      </c>
      <c r="C59" s="610"/>
      <c r="D59" s="610"/>
      <c r="E59" s="610"/>
      <c r="F59" s="610"/>
      <c r="G59" s="610"/>
      <c r="H59" s="610"/>
      <c r="I59" s="610"/>
      <c r="J59" s="610"/>
      <c r="K59" s="610"/>
      <c r="L59" s="610"/>
      <c r="M59" s="610"/>
      <c r="N59" s="611"/>
    </row>
    <row r="60" spans="2:14">
      <c r="B60" s="612"/>
      <c r="C60" s="613"/>
      <c r="D60" s="613"/>
      <c r="E60" s="613"/>
      <c r="F60" s="613"/>
      <c r="G60" s="613"/>
      <c r="H60" s="613"/>
      <c r="I60" s="613"/>
      <c r="J60" s="613"/>
      <c r="K60" s="613"/>
      <c r="L60" s="613"/>
      <c r="M60" s="613"/>
      <c r="N60" s="614"/>
    </row>
    <row r="61" spans="2:14" ht="14.4" thickBot="1">
      <c r="B61" s="615"/>
      <c r="C61" s="616"/>
      <c r="D61" s="616"/>
      <c r="E61" s="616"/>
      <c r="F61" s="616"/>
      <c r="G61" s="616"/>
      <c r="H61" s="616"/>
      <c r="I61" s="616"/>
      <c r="J61" s="616"/>
      <c r="K61" s="616"/>
      <c r="L61" s="616"/>
      <c r="M61" s="616"/>
      <c r="N61" s="617"/>
    </row>
    <row r="62" spans="2:14">
      <c r="B62" s="597" t="s">
        <v>256</v>
      </c>
      <c r="C62" s="598"/>
      <c r="D62" s="598"/>
      <c r="E62" s="598"/>
      <c r="F62" s="598"/>
      <c r="G62" s="598"/>
      <c r="H62" s="598"/>
      <c r="I62" s="145" t="s">
        <v>257</v>
      </c>
      <c r="J62" s="162" t="s">
        <v>258</v>
      </c>
      <c r="K62" s="163" t="s">
        <v>259</v>
      </c>
      <c r="L62" s="622" t="s">
        <v>199</v>
      </c>
      <c r="M62" s="623"/>
      <c r="N62" s="146" t="s">
        <v>249</v>
      </c>
    </row>
    <row r="63" spans="2:14">
      <c r="B63" s="595" t="s">
        <v>353</v>
      </c>
      <c r="C63" s="596"/>
      <c r="D63" s="596"/>
      <c r="E63" s="596"/>
      <c r="F63" s="596"/>
      <c r="G63" s="596"/>
      <c r="H63" s="596"/>
      <c r="I63" s="157">
        <v>1.05</v>
      </c>
      <c r="J63" s="226" t="e">
        <f>+#REF!</f>
        <v>#REF!</v>
      </c>
      <c r="K63" s="217" t="e">
        <f>+J63*I63</f>
        <v>#REF!</v>
      </c>
      <c r="L63" s="603" t="e">
        <f>+#REF!</f>
        <v>#REF!</v>
      </c>
      <c r="M63" s="604"/>
      <c r="N63" s="228" t="e">
        <f>+L63*K63</f>
        <v>#REF!</v>
      </c>
    </row>
    <row r="64" spans="2:14">
      <c r="B64" s="595"/>
      <c r="C64" s="596"/>
      <c r="D64" s="596"/>
      <c r="E64" s="596"/>
      <c r="F64" s="596"/>
      <c r="G64" s="596"/>
      <c r="H64" s="596"/>
      <c r="I64" s="157"/>
      <c r="J64" s="226"/>
      <c r="K64" s="217"/>
      <c r="L64" s="603"/>
      <c r="M64" s="604"/>
      <c r="N64" s="228"/>
    </row>
    <row r="65" spans="2:14" ht="14.4" thickBot="1">
      <c r="B65" s="605"/>
      <c r="C65" s="606"/>
      <c r="D65" s="606"/>
      <c r="E65" s="606"/>
      <c r="F65" s="606"/>
      <c r="G65" s="606"/>
      <c r="H65" s="606"/>
      <c r="I65" s="246"/>
      <c r="J65" s="242"/>
      <c r="K65" s="217"/>
      <c r="L65" s="607"/>
      <c r="M65" s="608"/>
      <c r="N65" s="228"/>
    </row>
    <row r="66" spans="2:14" ht="14.4" thickBot="1">
      <c r="B66" s="586" t="s">
        <v>254</v>
      </c>
      <c r="C66" s="587"/>
      <c r="D66" s="587"/>
      <c r="E66" s="587"/>
      <c r="F66" s="587"/>
      <c r="G66" s="587"/>
      <c r="H66" s="587"/>
      <c r="I66" s="587"/>
      <c r="J66" s="587"/>
      <c r="K66" s="587"/>
      <c r="L66" s="587"/>
      <c r="M66" s="588"/>
      <c r="N66" s="179" t="e">
        <f>SUM(N63:N65)</f>
        <v>#REF!</v>
      </c>
    </row>
    <row r="67" spans="2:14">
      <c r="B67" s="609" t="s">
        <v>261</v>
      </c>
      <c r="C67" s="610"/>
      <c r="D67" s="610"/>
      <c r="E67" s="610"/>
      <c r="F67" s="610"/>
      <c r="G67" s="610"/>
      <c r="H67" s="610"/>
      <c r="I67" s="610"/>
      <c r="J67" s="610"/>
      <c r="K67" s="610"/>
      <c r="L67" s="610"/>
      <c r="M67" s="610"/>
      <c r="N67" s="611"/>
    </row>
    <row r="68" spans="2:14">
      <c r="B68" s="612"/>
      <c r="C68" s="613"/>
      <c r="D68" s="613"/>
      <c r="E68" s="613"/>
      <c r="F68" s="613"/>
      <c r="G68" s="613"/>
      <c r="H68" s="613"/>
      <c r="I68" s="613"/>
      <c r="J68" s="613"/>
      <c r="K68" s="613"/>
      <c r="L68" s="613"/>
      <c r="M68" s="613"/>
      <c r="N68" s="614"/>
    </row>
    <row r="69" spans="2:14" ht="14.4" thickBot="1">
      <c r="B69" s="615"/>
      <c r="C69" s="616"/>
      <c r="D69" s="616"/>
      <c r="E69" s="616"/>
      <c r="F69" s="616"/>
      <c r="G69" s="616"/>
      <c r="H69" s="616"/>
      <c r="I69" s="616"/>
      <c r="J69" s="616"/>
      <c r="K69" s="616"/>
      <c r="L69" s="616"/>
      <c r="M69" s="616"/>
      <c r="N69" s="617"/>
    </row>
    <row r="70" spans="2:14">
      <c r="B70" s="597" t="s">
        <v>262</v>
      </c>
      <c r="C70" s="598"/>
      <c r="D70" s="598"/>
      <c r="E70" s="598"/>
      <c r="F70" s="598"/>
      <c r="G70" s="598"/>
      <c r="H70" s="598"/>
      <c r="I70" s="145" t="s">
        <v>263</v>
      </c>
      <c r="J70" s="162" t="s">
        <v>231</v>
      </c>
      <c r="K70" s="163" t="s">
        <v>264</v>
      </c>
      <c r="L70" s="622" t="s">
        <v>248</v>
      </c>
      <c r="M70" s="623"/>
      <c r="N70" s="146" t="s">
        <v>249</v>
      </c>
    </row>
    <row r="71" spans="2:14">
      <c r="B71" s="172" t="s">
        <v>328</v>
      </c>
      <c r="C71" s="173"/>
      <c r="D71" s="173"/>
      <c r="E71" s="173"/>
      <c r="F71" s="173"/>
      <c r="G71" s="173"/>
      <c r="H71" s="173"/>
      <c r="I71" s="174" t="e">
        <f>+#REF!*4</f>
        <v>#REF!</v>
      </c>
      <c r="J71" s="175" t="e">
        <f>+#REF!</f>
        <v>#REF!</v>
      </c>
      <c r="K71" s="176" t="e">
        <f>+J71*I71</f>
        <v>#REF!</v>
      </c>
      <c r="L71" s="601">
        <v>24</v>
      </c>
      <c r="M71" s="602"/>
      <c r="N71" s="177" t="e">
        <f>+K71/L71</f>
        <v>#REF!</v>
      </c>
    </row>
    <row r="72" spans="2:14">
      <c r="B72" s="172" t="s">
        <v>309</v>
      </c>
      <c r="C72" s="173"/>
      <c r="D72" s="173"/>
      <c r="E72" s="173"/>
      <c r="F72" s="173"/>
      <c r="G72" s="173"/>
      <c r="H72" s="173"/>
      <c r="I72" s="174" t="e">
        <f>+#REF!*1</f>
        <v>#REF!</v>
      </c>
      <c r="J72" s="175" t="e">
        <f>+#REF!</f>
        <v>#REF!</v>
      </c>
      <c r="K72" s="176" t="e">
        <f>+J72*I72</f>
        <v>#REF!</v>
      </c>
      <c r="L72" s="601">
        <v>24</v>
      </c>
      <c r="M72" s="602"/>
      <c r="N72" s="177" t="e">
        <f>+K72/L72</f>
        <v>#REF!</v>
      </c>
    </row>
    <row r="73" spans="2:14">
      <c r="B73" s="172"/>
      <c r="C73" s="173"/>
      <c r="D73" s="173"/>
      <c r="E73" s="173"/>
      <c r="F73" s="173"/>
      <c r="G73" s="173"/>
      <c r="H73" s="173"/>
      <c r="I73" s="174"/>
      <c r="J73" s="175"/>
      <c r="K73" s="176"/>
      <c r="L73" s="603"/>
      <c r="M73" s="604"/>
      <c r="N73" s="177"/>
    </row>
    <row r="74" spans="2:14" ht="14.4" thickBot="1">
      <c r="B74" s="605"/>
      <c r="C74" s="606"/>
      <c r="D74" s="606"/>
      <c r="E74" s="606"/>
      <c r="F74" s="606"/>
      <c r="G74" s="606"/>
      <c r="H74" s="606"/>
      <c r="I74" s="166"/>
      <c r="J74" s="167"/>
      <c r="K74" s="166"/>
      <c r="L74" s="607"/>
      <c r="M74" s="608"/>
      <c r="N74" s="178"/>
    </row>
    <row r="75" spans="2:14" ht="14.4" thickBot="1">
      <c r="B75" s="586" t="s">
        <v>254</v>
      </c>
      <c r="C75" s="587"/>
      <c r="D75" s="587"/>
      <c r="E75" s="587"/>
      <c r="F75" s="587"/>
      <c r="G75" s="587"/>
      <c r="H75" s="587"/>
      <c r="I75" s="587"/>
      <c r="J75" s="587"/>
      <c r="K75" s="587"/>
      <c r="L75" s="587"/>
      <c r="M75" s="588"/>
      <c r="N75" s="179" t="e">
        <f>SUM(N71:N74)</f>
        <v>#REF!</v>
      </c>
    </row>
    <row r="76" spans="2:14" ht="14.4" thickBot="1">
      <c r="B76" s="141"/>
      <c r="C76" s="91"/>
      <c r="D76" s="91"/>
      <c r="E76" s="91"/>
      <c r="F76" s="91"/>
      <c r="G76" s="91"/>
      <c r="H76" s="91"/>
      <c r="I76" s="91"/>
      <c r="J76" s="91"/>
      <c r="K76" s="91"/>
      <c r="L76" s="91"/>
      <c r="M76" s="91"/>
      <c r="N76" s="130"/>
    </row>
    <row r="77" spans="2:14" ht="14.4" thickBot="1">
      <c r="B77" s="589" t="s">
        <v>265</v>
      </c>
      <c r="C77" s="590"/>
      <c r="D77" s="590"/>
      <c r="E77" s="590"/>
      <c r="F77" s="590"/>
      <c r="G77" s="590"/>
      <c r="H77" s="590"/>
      <c r="I77" s="590"/>
      <c r="J77" s="590"/>
      <c r="K77" s="590"/>
      <c r="L77" s="590"/>
      <c r="M77" s="591"/>
      <c r="N77" s="180" t="e">
        <f>+N75+N66+N58+N46</f>
        <v>#REF!</v>
      </c>
    </row>
    <row r="78" spans="2:14">
      <c r="B78" s="609" t="s">
        <v>266</v>
      </c>
      <c r="C78" s="610"/>
      <c r="D78" s="610"/>
      <c r="E78" s="610"/>
      <c r="F78" s="610"/>
      <c r="G78" s="610"/>
      <c r="H78" s="610"/>
      <c r="I78" s="610"/>
      <c r="J78" s="610"/>
      <c r="K78" s="610"/>
      <c r="L78" s="610"/>
      <c r="M78" s="610"/>
      <c r="N78" s="611"/>
    </row>
    <row r="79" spans="2:14">
      <c r="B79" s="612"/>
      <c r="C79" s="613"/>
      <c r="D79" s="613"/>
      <c r="E79" s="613"/>
      <c r="F79" s="613"/>
      <c r="G79" s="613"/>
      <c r="H79" s="613"/>
      <c r="I79" s="613"/>
      <c r="J79" s="613"/>
      <c r="K79" s="613"/>
      <c r="L79" s="613"/>
      <c r="M79" s="613"/>
      <c r="N79" s="614"/>
    </row>
    <row r="80" spans="2:14" ht="14.4" thickBot="1">
      <c r="B80" s="615"/>
      <c r="C80" s="616"/>
      <c r="D80" s="616"/>
      <c r="E80" s="616"/>
      <c r="F80" s="616"/>
      <c r="G80" s="616"/>
      <c r="H80" s="616"/>
      <c r="I80" s="616"/>
      <c r="J80" s="616"/>
      <c r="K80" s="616"/>
      <c r="L80" s="616"/>
      <c r="M80" s="616"/>
      <c r="N80" s="617"/>
    </row>
    <row r="81" spans="2:14">
      <c r="B81" s="597" t="s">
        <v>267</v>
      </c>
      <c r="C81" s="598"/>
      <c r="D81" s="598"/>
      <c r="E81" s="598"/>
      <c r="F81" s="598"/>
      <c r="G81" s="598"/>
      <c r="H81" s="598"/>
      <c r="I81" s="162"/>
      <c r="J81" s="181"/>
      <c r="K81" s="170" t="s">
        <v>268</v>
      </c>
      <c r="L81" s="599" t="s">
        <v>269</v>
      </c>
      <c r="M81" s="600"/>
      <c r="N81" s="171"/>
    </row>
    <row r="82" spans="2:14">
      <c r="B82" s="595" t="s">
        <v>193</v>
      </c>
      <c r="C82" s="596"/>
      <c r="D82" s="596"/>
      <c r="E82" s="596"/>
      <c r="F82" s="596"/>
      <c r="G82" s="596"/>
      <c r="H82" s="596"/>
      <c r="I82" s="182"/>
      <c r="J82" s="183"/>
      <c r="K82" s="184" t="e">
        <f>+#REF!</f>
        <v>#REF!</v>
      </c>
      <c r="L82" s="582" t="e">
        <f>+N77*K82</f>
        <v>#REF!</v>
      </c>
      <c r="M82" s="583"/>
      <c r="N82" s="185"/>
    </row>
    <row r="83" spans="2:14">
      <c r="B83" s="149" t="s">
        <v>270</v>
      </c>
      <c r="C83" s="150"/>
      <c r="D83" s="150"/>
      <c r="E83" s="150"/>
      <c r="F83" s="150"/>
      <c r="G83" s="150"/>
      <c r="H83" s="150"/>
      <c r="I83" s="182"/>
      <c r="J83" s="183"/>
      <c r="K83" s="184" t="e">
        <f>+#REF!</f>
        <v>#REF!</v>
      </c>
      <c r="L83" s="582" t="e">
        <f>+N77*K83</f>
        <v>#REF!</v>
      </c>
      <c r="M83" s="583"/>
      <c r="N83" s="185"/>
    </row>
    <row r="84" spans="2:14" ht="14.4" thickBot="1">
      <c r="B84" s="186" t="s">
        <v>230</v>
      </c>
      <c r="C84" s="187"/>
      <c r="D84" s="187"/>
      <c r="E84" s="187"/>
      <c r="F84" s="187"/>
      <c r="G84" s="187"/>
      <c r="H84" s="187"/>
      <c r="I84" s="188"/>
      <c r="J84" s="189"/>
      <c r="K84" s="184" t="e">
        <f>+#REF!</f>
        <v>#REF!</v>
      </c>
      <c r="L84" s="584" t="e">
        <f>+N77*K84</f>
        <v>#REF!</v>
      </c>
      <c r="M84" s="585"/>
      <c r="N84" s="185"/>
    </row>
    <row r="85" spans="2:14" ht="14.4" thickBot="1">
      <c r="B85" s="586" t="s">
        <v>254</v>
      </c>
      <c r="C85" s="587"/>
      <c r="D85" s="587"/>
      <c r="E85" s="587"/>
      <c r="F85" s="587"/>
      <c r="G85" s="587"/>
      <c r="H85" s="587"/>
      <c r="I85" s="587"/>
      <c r="J85" s="587"/>
      <c r="K85" s="587"/>
      <c r="L85" s="587"/>
      <c r="M85" s="588"/>
      <c r="N85" s="190" t="e">
        <f>SUM(L82:M84)</f>
        <v>#REF!</v>
      </c>
    </row>
    <row r="86" spans="2:14" ht="14.4" thickBot="1">
      <c r="B86" s="141"/>
      <c r="C86" s="91"/>
      <c r="D86" s="91"/>
      <c r="E86" s="91"/>
      <c r="F86" s="91"/>
      <c r="G86" s="91"/>
      <c r="H86" s="91"/>
      <c r="I86" s="91"/>
      <c r="J86" s="91"/>
      <c r="K86" s="91"/>
      <c r="L86" s="91"/>
      <c r="M86" s="91"/>
      <c r="N86" s="130"/>
    </row>
    <row r="87" spans="2:14" ht="14.4" thickBot="1">
      <c r="B87" s="589" t="s">
        <v>271</v>
      </c>
      <c r="C87" s="590"/>
      <c r="D87" s="590"/>
      <c r="E87" s="590"/>
      <c r="F87" s="590"/>
      <c r="G87" s="590"/>
      <c r="H87" s="590"/>
      <c r="I87" s="590"/>
      <c r="J87" s="590"/>
      <c r="K87" s="590"/>
      <c r="L87" s="590"/>
      <c r="M87" s="591"/>
      <c r="N87" s="191" t="e">
        <f>ROUND(N77+N85,0)</f>
        <v>#REF!</v>
      </c>
    </row>
    <row r="88" spans="2:14">
      <c r="B88" s="122"/>
      <c r="C88" s="123"/>
      <c r="D88" s="123"/>
      <c r="E88" s="123"/>
      <c r="F88" s="123"/>
      <c r="G88" s="123"/>
      <c r="H88" s="123"/>
      <c r="I88" s="123"/>
      <c r="J88" s="123"/>
      <c r="K88" s="123"/>
      <c r="L88" s="123"/>
      <c r="M88" s="123"/>
      <c r="N88" s="124"/>
    </row>
    <row r="89" spans="2:14">
      <c r="B89" s="141"/>
      <c r="C89" s="91"/>
      <c r="D89" s="91"/>
      <c r="E89" s="91"/>
      <c r="F89" s="91"/>
      <c r="G89" s="91"/>
      <c r="H89" s="91"/>
      <c r="I89" s="91"/>
      <c r="J89" s="91"/>
      <c r="K89" s="91"/>
      <c r="L89" s="91"/>
      <c r="M89" s="91"/>
      <c r="N89" s="130"/>
    </row>
    <row r="90" spans="2:14">
      <c r="B90" s="141"/>
      <c r="C90" s="91"/>
      <c r="D90" s="91"/>
      <c r="E90" s="91"/>
      <c r="F90" s="91"/>
      <c r="G90" s="91"/>
      <c r="H90" s="91"/>
      <c r="I90" s="91"/>
      <c r="J90" s="91"/>
      <c r="K90" s="91"/>
      <c r="L90" s="91"/>
      <c r="M90" s="91"/>
      <c r="N90" s="130"/>
    </row>
    <row r="91" spans="2:14">
      <c r="B91" s="141"/>
      <c r="C91" s="91"/>
      <c r="D91" s="91"/>
      <c r="E91" s="91"/>
      <c r="F91" s="91"/>
      <c r="G91" s="128" t="e">
        <f>+#REF!</f>
        <v>#REF!</v>
      </c>
      <c r="H91" s="128"/>
      <c r="I91" s="128"/>
      <c r="J91" s="128"/>
      <c r="K91" s="91"/>
      <c r="L91" s="91"/>
      <c r="M91" s="91"/>
      <c r="N91" s="130"/>
    </row>
    <row r="92" spans="2:14">
      <c r="B92" s="192"/>
      <c r="C92" s="193"/>
      <c r="D92" s="193"/>
      <c r="E92" s="193"/>
      <c r="F92" s="193"/>
      <c r="G92" s="128" t="e">
        <f>+#REF!</f>
        <v>#REF!</v>
      </c>
      <c r="H92" s="193"/>
      <c r="I92" s="193"/>
      <c r="J92" s="193"/>
      <c r="K92" s="193"/>
      <c r="L92" s="193"/>
      <c r="M92" s="193"/>
      <c r="N92" s="194"/>
    </row>
    <row r="93" spans="2:14">
      <c r="B93" s="192"/>
      <c r="C93" s="193"/>
      <c r="D93" s="193"/>
      <c r="E93" s="193"/>
      <c r="F93" s="193"/>
      <c r="G93" s="128" t="e">
        <f>+#REF!</f>
        <v>#REF!</v>
      </c>
      <c r="J93" s="193"/>
      <c r="K93" s="193"/>
      <c r="L93" s="193"/>
      <c r="M93" s="193"/>
      <c r="N93" s="194"/>
    </row>
    <row r="94" spans="2:14">
      <c r="B94" s="107"/>
      <c r="C94" s="137"/>
      <c r="D94" s="137"/>
      <c r="E94" s="137"/>
      <c r="F94" s="137"/>
      <c r="G94" s="128" t="e">
        <f>+#REF!</f>
        <v>#REF!</v>
      </c>
      <c r="H94" s="137"/>
      <c r="I94" s="137"/>
      <c r="J94" s="137"/>
      <c r="K94" s="137"/>
      <c r="L94" s="137"/>
      <c r="M94" s="137"/>
      <c r="N94" s="136"/>
    </row>
    <row r="95" spans="2:14">
      <c r="B95" s="141"/>
      <c r="C95" s="91"/>
      <c r="D95" s="91"/>
      <c r="E95" s="91"/>
      <c r="F95" s="91"/>
      <c r="G95" s="91" t="s">
        <v>276</v>
      </c>
      <c r="H95" s="91"/>
      <c r="I95" s="91"/>
      <c r="J95" s="91"/>
      <c r="K95" s="91"/>
      <c r="L95" s="91"/>
      <c r="M95" s="91"/>
      <c r="N95" s="130"/>
    </row>
    <row r="96" spans="2:14">
      <c r="B96" s="195" t="e">
        <f>+#REF!</f>
        <v>#REF!</v>
      </c>
      <c r="C96" s="196"/>
      <c r="D96" s="196"/>
      <c r="E96" s="196"/>
      <c r="F96" s="196"/>
      <c r="G96" s="196"/>
      <c r="H96" s="196"/>
      <c r="I96" s="196"/>
      <c r="J96" s="196"/>
      <c r="K96" s="196"/>
      <c r="L96" s="196"/>
      <c r="M96" s="196"/>
      <c r="N96" s="197"/>
    </row>
    <row r="97" spans="2:14">
      <c r="B97" s="731"/>
      <c r="C97" s="732"/>
      <c r="D97" s="732"/>
      <c r="E97" s="732"/>
      <c r="F97" s="732"/>
      <c r="G97" s="732"/>
      <c r="H97" s="732"/>
      <c r="I97" s="732"/>
      <c r="J97" s="732"/>
      <c r="K97" s="732"/>
      <c r="L97" s="732"/>
      <c r="M97" s="732"/>
      <c r="N97" s="733"/>
    </row>
    <row r="98" spans="2:14">
      <c r="B98" s="592"/>
      <c r="C98" s="593"/>
      <c r="D98" s="593"/>
      <c r="E98" s="593"/>
      <c r="F98" s="593"/>
      <c r="G98" s="593"/>
      <c r="H98" s="593"/>
      <c r="I98" s="593"/>
      <c r="J98" s="593"/>
      <c r="K98" s="593"/>
      <c r="L98" s="593"/>
      <c r="M98" s="593"/>
      <c r="N98" s="594"/>
    </row>
    <row r="99" spans="2:14">
      <c r="B99" s="107"/>
      <c r="C99" s="137"/>
      <c r="D99" s="137"/>
      <c r="E99" s="137"/>
      <c r="F99" s="137"/>
      <c r="G99" s="137"/>
      <c r="H99" s="137"/>
      <c r="I99" s="137"/>
      <c r="J99" s="137"/>
      <c r="K99" s="137"/>
      <c r="L99" s="137"/>
      <c r="M99" s="137"/>
      <c r="N99" s="136"/>
    </row>
    <row r="100" spans="2:14">
      <c r="B100" s="141"/>
      <c r="C100" s="91"/>
      <c r="D100" s="91"/>
      <c r="E100" s="91"/>
      <c r="F100" s="91"/>
      <c r="G100" s="128" t="e">
        <f>+#REF!</f>
        <v>#REF!</v>
      </c>
      <c r="H100" s="91"/>
      <c r="I100" s="91"/>
      <c r="J100" s="91"/>
      <c r="K100" s="91"/>
      <c r="L100" s="91"/>
      <c r="M100" s="91"/>
      <c r="N100" s="130"/>
    </row>
    <row r="101" spans="2:14">
      <c r="B101" s="141"/>
      <c r="C101" s="91"/>
      <c r="D101" s="91"/>
      <c r="E101" s="91"/>
      <c r="F101" s="91"/>
      <c r="G101" s="91" t="e">
        <f>+#REF!</f>
        <v>#REF!</v>
      </c>
      <c r="H101" s="158"/>
      <c r="I101" s="158"/>
      <c r="J101" s="158"/>
      <c r="K101" s="91"/>
      <c r="L101" s="91"/>
      <c r="M101" s="91"/>
      <c r="N101" s="130"/>
    </row>
    <row r="102" spans="2:14">
      <c r="B102" s="141"/>
      <c r="C102" s="91"/>
      <c r="D102" s="91"/>
      <c r="E102" s="91"/>
      <c r="F102" s="91"/>
      <c r="G102" s="91" t="e">
        <f>+#REF!</f>
        <v>#REF!</v>
      </c>
      <c r="H102" s="92"/>
      <c r="I102" s="92"/>
      <c r="J102" s="92"/>
      <c r="M102" s="91"/>
      <c r="N102" s="130"/>
    </row>
    <row r="103" spans="2:14">
      <c r="B103" s="199"/>
      <c r="C103" s="137"/>
      <c r="D103" s="137"/>
      <c r="E103" s="137"/>
      <c r="F103" s="137"/>
      <c r="G103" s="91" t="e">
        <f>+#REF!</f>
        <v>#REF!</v>
      </c>
      <c r="K103" s="137"/>
      <c r="L103" s="137"/>
      <c r="M103" s="137"/>
      <c r="N103" s="136"/>
    </row>
    <row r="104" spans="2:14" ht="12.75" customHeight="1">
      <c r="B104" s="200" t="e">
        <f>+#REF!</f>
        <v>#REF!</v>
      </c>
      <c r="C104" s="201"/>
      <c r="D104" s="201"/>
      <c r="E104" s="91"/>
      <c r="F104" s="91"/>
      <c r="G104" s="91"/>
      <c r="H104" s="91"/>
      <c r="I104" s="91"/>
      <c r="J104" s="576"/>
      <c r="K104" s="576"/>
      <c r="L104" s="576"/>
      <c r="M104" s="576"/>
      <c r="N104" s="577"/>
    </row>
    <row r="105" spans="2:14" ht="12.75" customHeight="1">
      <c r="B105" s="200" t="e">
        <f>+#REF!</f>
        <v>#REF!</v>
      </c>
      <c r="C105" s="201"/>
      <c r="D105" s="201"/>
      <c r="E105" s="91"/>
      <c r="F105" s="91"/>
      <c r="G105" s="91"/>
      <c r="H105" s="91"/>
      <c r="I105" s="91"/>
      <c r="J105" s="576"/>
      <c r="K105" s="576"/>
      <c r="L105" s="576"/>
      <c r="M105" s="576"/>
      <c r="N105" s="577"/>
    </row>
    <row r="106" spans="2:14" ht="13.5" customHeight="1" thickBot="1">
      <c r="B106" s="580"/>
      <c r="C106" s="581"/>
      <c r="D106" s="581"/>
      <c r="E106" s="167"/>
      <c r="F106" s="167"/>
      <c r="G106" s="167"/>
      <c r="H106" s="167"/>
      <c r="I106" s="167"/>
      <c r="J106" s="578"/>
      <c r="K106" s="578"/>
      <c r="L106" s="578"/>
      <c r="M106" s="578"/>
      <c r="N106" s="579"/>
    </row>
  </sheetData>
  <mergeCells count="115">
    <mergeCell ref="K6:K8"/>
    <mergeCell ref="L6:L8"/>
    <mergeCell ref="M6:M8"/>
    <mergeCell ref="N6:N8"/>
    <mergeCell ref="C8:J8"/>
    <mergeCell ref="D12:G12"/>
    <mergeCell ref="J12:M12"/>
    <mergeCell ref="B2:B8"/>
    <mergeCell ref="C2:J2"/>
    <mergeCell ref="K2:K3"/>
    <mergeCell ref="L2:N3"/>
    <mergeCell ref="C3:J3"/>
    <mergeCell ref="C4:J4"/>
    <mergeCell ref="K4:K5"/>
    <mergeCell ref="L4:N5"/>
    <mergeCell ref="C5:J5"/>
    <mergeCell ref="C6:J7"/>
    <mergeCell ref="G28:M28"/>
    <mergeCell ref="B30:N30"/>
    <mergeCell ref="C32:K32"/>
    <mergeCell ref="L32:M32"/>
    <mergeCell ref="C33:K33"/>
    <mergeCell ref="L33:M33"/>
    <mergeCell ref="L13:N13"/>
    <mergeCell ref="H18:M18"/>
    <mergeCell ref="D19:M20"/>
    <mergeCell ref="D22:M22"/>
    <mergeCell ref="D24:M24"/>
    <mergeCell ref="E26:M26"/>
    <mergeCell ref="B34:N36"/>
    <mergeCell ref="B37:F37"/>
    <mergeCell ref="G37:H37"/>
    <mergeCell ref="I37:J37"/>
    <mergeCell ref="L37:M37"/>
    <mergeCell ref="B38:F38"/>
    <mergeCell ref="G38:H38"/>
    <mergeCell ref="I38:J38"/>
    <mergeCell ref="L38:M38"/>
    <mergeCell ref="B41:D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3:F43"/>
    <mergeCell ref="G43:H43"/>
    <mergeCell ref="I43:J43"/>
    <mergeCell ref="L43:M43"/>
    <mergeCell ref="L44:M44"/>
    <mergeCell ref="B45:F45"/>
    <mergeCell ref="G45:H45"/>
    <mergeCell ref="I45:J45"/>
    <mergeCell ref="L45:M45"/>
    <mergeCell ref="B52:I52"/>
    <mergeCell ref="L52:M52"/>
    <mergeCell ref="B53:I53"/>
    <mergeCell ref="L53:M53"/>
    <mergeCell ref="B54:I54"/>
    <mergeCell ref="L54:M54"/>
    <mergeCell ref="B46:M46"/>
    <mergeCell ref="B47:N49"/>
    <mergeCell ref="B50:I50"/>
    <mergeCell ref="L50:M50"/>
    <mergeCell ref="B51:I51"/>
    <mergeCell ref="L51:M51"/>
    <mergeCell ref="B58:M58"/>
    <mergeCell ref="B59:N61"/>
    <mergeCell ref="B62:H62"/>
    <mergeCell ref="L62:M62"/>
    <mergeCell ref="B63:H63"/>
    <mergeCell ref="L63:M63"/>
    <mergeCell ref="B55:I55"/>
    <mergeCell ref="L55:M55"/>
    <mergeCell ref="B56:I56"/>
    <mergeCell ref="L56:M56"/>
    <mergeCell ref="B57:I57"/>
    <mergeCell ref="L57:M57"/>
    <mergeCell ref="B70:H70"/>
    <mergeCell ref="L70:M70"/>
    <mergeCell ref="L71:M71"/>
    <mergeCell ref="L72:M72"/>
    <mergeCell ref="L73:M73"/>
    <mergeCell ref="B74:H74"/>
    <mergeCell ref="L74:M74"/>
    <mergeCell ref="B64:H64"/>
    <mergeCell ref="L64:M64"/>
    <mergeCell ref="B65:H65"/>
    <mergeCell ref="L65:M65"/>
    <mergeCell ref="B66:M66"/>
    <mergeCell ref="B67:N69"/>
    <mergeCell ref="J104:N106"/>
    <mergeCell ref="B106:D106"/>
    <mergeCell ref="L83:M83"/>
    <mergeCell ref="L84:M84"/>
    <mergeCell ref="B85:M85"/>
    <mergeCell ref="B87:M87"/>
    <mergeCell ref="B97:N97"/>
    <mergeCell ref="B98:N98"/>
    <mergeCell ref="B75:M75"/>
    <mergeCell ref="B77:M77"/>
    <mergeCell ref="B78:N80"/>
    <mergeCell ref="B81:H81"/>
    <mergeCell ref="L81:M81"/>
    <mergeCell ref="B82:H82"/>
    <mergeCell ref="L82:M82"/>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06"/>
  <sheetViews>
    <sheetView showGridLines="0" topLeftCell="A28" zoomScale="55" zoomScaleNormal="55" workbookViewId="0">
      <selection activeCell="R51" sqref="R51"/>
    </sheetView>
  </sheetViews>
  <sheetFormatPr baseColWidth="10" defaultColWidth="11.44140625" defaultRowHeight="13.8"/>
  <cols>
    <col min="1" max="1" width="3.109375" style="90" customWidth="1"/>
    <col min="2" max="10" width="11.44140625" style="90"/>
    <col min="11" max="11" width="12.5546875" style="90" customWidth="1"/>
    <col min="12" max="13" width="11.44140625" style="90"/>
    <col min="14" max="14" width="17" style="90" customWidth="1"/>
    <col min="15" max="16384" width="11.44140625" style="90"/>
  </cols>
  <sheetData>
    <row r="1" spans="2:14" ht="14.4" thickBot="1"/>
    <row r="2" spans="2:14">
      <c r="B2" s="655"/>
      <c r="C2" s="657" t="s">
        <v>0</v>
      </c>
      <c r="D2" s="658"/>
      <c r="E2" s="658"/>
      <c r="F2" s="658"/>
      <c r="G2" s="658"/>
      <c r="H2" s="658"/>
      <c r="I2" s="658"/>
      <c r="J2" s="659"/>
      <c r="K2" s="660" t="s">
        <v>1</v>
      </c>
      <c r="L2" s="662" t="s">
        <v>2</v>
      </c>
      <c r="M2" s="663"/>
      <c r="N2" s="664"/>
    </row>
    <row r="3" spans="2:14">
      <c r="B3" s="656"/>
      <c r="C3" s="668" t="s">
        <v>3</v>
      </c>
      <c r="D3" s="669"/>
      <c r="E3" s="669"/>
      <c r="F3" s="669"/>
      <c r="G3" s="669"/>
      <c r="H3" s="669"/>
      <c r="I3" s="669"/>
      <c r="J3" s="670"/>
      <c r="K3" s="661"/>
      <c r="L3" s="665"/>
      <c r="M3" s="666"/>
      <c r="N3" s="667"/>
    </row>
    <row r="4" spans="2:14">
      <c r="B4" s="656"/>
      <c r="C4" s="671" t="s">
        <v>4</v>
      </c>
      <c r="D4" s="672"/>
      <c r="E4" s="672"/>
      <c r="F4" s="672"/>
      <c r="G4" s="672"/>
      <c r="H4" s="672"/>
      <c r="I4" s="672"/>
      <c r="J4" s="673"/>
      <c r="K4" s="674" t="s">
        <v>5</v>
      </c>
      <c r="L4" s="676">
        <v>2</v>
      </c>
      <c r="M4" s="677"/>
      <c r="N4" s="678"/>
    </row>
    <row r="5" spans="2:14">
      <c r="B5" s="656"/>
      <c r="C5" s="682" t="s">
        <v>6</v>
      </c>
      <c r="D5" s="683"/>
      <c r="E5" s="683"/>
      <c r="F5" s="683"/>
      <c r="G5" s="683"/>
      <c r="H5" s="683"/>
      <c r="I5" s="683"/>
      <c r="J5" s="684"/>
      <c r="K5" s="675"/>
      <c r="L5" s="679"/>
      <c r="M5" s="680"/>
      <c r="N5" s="681"/>
    </row>
    <row r="6" spans="2:14">
      <c r="B6" s="656"/>
      <c r="C6" s="685" t="e">
        <f>+#REF!</f>
        <v>#REF!</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ht="12.75" customHeight="1">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e">
        <f>+#REF!</f>
        <v>#REF!</v>
      </c>
      <c r="M11" s="110" t="e">
        <f>+#REF!</f>
        <v>#REF!</v>
      </c>
      <c r="N11" s="111" t="e">
        <f>+#REF!</f>
        <v>#REF!</v>
      </c>
    </row>
    <row r="12" spans="2:14">
      <c r="B12" s="113" t="s">
        <v>16</v>
      </c>
      <c r="C12" s="114"/>
      <c r="D12" s="642" t="e">
        <f>+#REF!</f>
        <v>#REF!</v>
      </c>
      <c r="E12" s="642"/>
      <c r="F12" s="642"/>
      <c r="G12" s="642"/>
      <c r="H12" s="114"/>
      <c r="I12" s="114" t="s">
        <v>18</v>
      </c>
      <c r="J12" s="642" t="e">
        <f>+#REF!</f>
        <v>#REF!</v>
      </c>
      <c r="K12" s="642"/>
      <c r="L12" s="642"/>
      <c r="M12" s="642"/>
      <c r="N12" s="115"/>
    </row>
    <row r="13" spans="2:14">
      <c r="B13" s="113"/>
      <c r="C13" s="114"/>
      <c r="D13" s="116"/>
      <c r="E13" s="116"/>
      <c r="F13" s="116"/>
      <c r="G13" s="116"/>
      <c r="H13" s="114"/>
      <c r="I13" s="116"/>
      <c r="J13" s="114"/>
      <c r="K13" s="116"/>
      <c r="L13" s="643"/>
      <c r="M13" s="643"/>
      <c r="N13" s="644"/>
    </row>
    <row r="14" spans="2:14">
      <c r="B14" s="113"/>
      <c r="C14" s="114"/>
      <c r="D14" s="116"/>
      <c r="E14" s="116"/>
      <c r="F14" s="116"/>
      <c r="G14" s="116"/>
      <c r="H14" s="114"/>
      <c r="I14" s="116"/>
      <c r="J14" s="114"/>
      <c r="K14" s="116"/>
      <c r="L14" s="116"/>
      <c r="M14" s="116"/>
      <c r="N14" s="115"/>
    </row>
    <row r="15" spans="2:14">
      <c r="B15" s="117"/>
      <c r="C15" s="118"/>
      <c r="D15" s="118"/>
      <c r="E15" s="118"/>
      <c r="F15" s="118"/>
      <c r="G15" s="118"/>
      <c r="H15" s="118"/>
      <c r="I15" s="118"/>
      <c r="J15" s="118"/>
      <c r="K15" s="118"/>
      <c r="L15" s="118"/>
      <c r="M15" s="118"/>
      <c r="N15" s="119"/>
    </row>
    <row r="16" spans="2:14" ht="14.4" thickBot="1">
      <c r="B16" s="97"/>
      <c r="C16" s="120"/>
      <c r="D16" s="120"/>
      <c r="E16" s="120"/>
      <c r="F16" s="120"/>
      <c r="G16" s="120"/>
      <c r="H16" s="120"/>
      <c r="I16" s="120"/>
      <c r="J16" s="120"/>
      <c r="K16" s="120"/>
      <c r="L16" s="120"/>
      <c r="M16" s="120"/>
      <c r="N16" s="121"/>
    </row>
    <row r="17" spans="2:14">
      <c r="B17" s="122"/>
      <c r="C17" s="123"/>
      <c r="D17" s="123"/>
      <c r="E17" s="123"/>
      <c r="F17" s="123"/>
      <c r="G17" s="123"/>
      <c r="H17" s="91"/>
      <c r="I17" s="91"/>
      <c r="J17" s="123"/>
      <c r="K17" s="123"/>
      <c r="L17" s="123"/>
      <c r="M17" s="123"/>
      <c r="N17" s="124"/>
    </row>
    <row r="18" spans="2:14">
      <c r="B18" s="125" t="s">
        <v>19</v>
      </c>
      <c r="C18" s="126"/>
      <c r="D18" s="127" t="e">
        <f>+#REF!</f>
        <v>#REF!</v>
      </c>
      <c r="E18" s="128"/>
      <c r="F18" s="128"/>
      <c r="G18" s="129" t="s">
        <v>9</v>
      </c>
      <c r="H18" s="645" t="e">
        <f>+#REF!</f>
        <v>#REF!</v>
      </c>
      <c r="I18" s="645"/>
      <c r="J18" s="645"/>
      <c r="K18" s="645"/>
      <c r="L18" s="645"/>
      <c r="M18" s="645"/>
      <c r="N18" s="130"/>
    </row>
    <row r="19" spans="2:14">
      <c r="B19" s="131" t="s">
        <v>20</v>
      </c>
      <c r="C19" s="132"/>
      <c r="D19" s="646" t="e">
        <f>+#REF!</f>
        <v>#REF!</v>
      </c>
      <c r="E19" s="646"/>
      <c r="F19" s="646"/>
      <c r="G19" s="646"/>
      <c r="H19" s="646"/>
      <c r="I19" s="646"/>
      <c r="J19" s="646"/>
      <c r="K19" s="646"/>
      <c r="L19" s="646"/>
      <c r="M19" s="646"/>
      <c r="N19" s="133"/>
    </row>
    <row r="20" spans="2:14">
      <c r="B20" s="131"/>
      <c r="C20" s="132"/>
      <c r="D20" s="647"/>
      <c r="E20" s="647"/>
      <c r="F20" s="647"/>
      <c r="G20" s="647"/>
      <c r="H20" s="647"/>
      <c r="I20" s="647"/>
      <c r="J20" s="647"/>
      <c r="K20" s="647"/>
      <c r="L20" s="647"/>
      <c r="M20" s="647"/>
      <c r="N20" s="133"/>
    </row>
    <row r="21" spans="2:14">
      <c r="B21" s="131"/>
      <c r="C21" s="132"/>
      <c r="D21" s="134"/>
      <c r="E21" s="134"/>
      <c r="F21" s="134"/>
      <c r="G21" s="134"/>
      <c r="H21" s="134"/>
      <c r="I21" s="134"/>
      <c r="J21" s="134"/>
      <c r="K21" s="134"/>
      <c r="L21" s="134"/>
      <c r="M21" s="135"/>
      <c r="N21" s="133"/>
    </row>
    <row r="22" spans="2:14">
      <c r="B22" s="131" t="s">
        <v>21</v>
      </c>
      <c r="C22" s="132"/>
      <c r="D22" s="648" t="e">
        <f>+#REF!</f>
        <v>#REF!</v>
      </c>
      <c r="E22" s="648"/>
      <c r="F22" s="648"/>
      <c r="G22" s="648"/>
      <c r="H22" s="648"/>
      <c r="I22" s="648"/>
      <c r="J22" s="648"/>
      <c r="K22" s="648"/>
      <c r="L22" s="648"/>
      <c r="M22" s="648"/>
      <c r="N22" s="136"/>
    </row>
    <row r="23" spans="2:14">
      <c r="B23" s="131"/>
      <c r="C23" s="132"/>
      <c r="D23" s="92"/>
      <c r="E23" s="92"/>
      <c r="F23" s="92"/>
      <c r="G23" s="92"/>
      <c r="H23" s="92"/>
      <c r="I23" s="92"/>
      <c r="J23" s="92"/>
      <c r="K23" s="92"/>
      <c r="L23" s="92"/>
      <c r="M23" s="137"/>
      <c r="N23" s="136"/>
    </row>
    <row r="24" spans="2:14">
      <c r="B24" s="131" t="s">
        <v>22</v>
      </c>
      <c r="C24" s="132"/>
      <c r="D24" s="648" t="e">
        <f>+#REF!</f>
        <v>#REF!</v>
      </c>
      <c r="E24" s="648"/>
      <c r="F24" s="648"/>
      <c r="G24" s="648"/>
      <c r="H24" s="648"/>
      <c r="I24" s="648"/>
      <c r="J24" s="648"/>
      <c r="K24" s="648"/>
      <c r="L24" s="648"/>
      <c r="M24" s="648"/>
      <c r="N24" s="136"/>
    </row>
    <row r="25" spans="2:14">
      <c r="B25" s="131"/>
      <c r="C25" s="132"/>
      <c r="D25" s="92"/>
      <c r="E25" s="92"/>
      <c r="F25" s="92"/>
      <c r="G25" s="92"/>
      <c r="H25" s="92"/>
      <c r="I25" s="92"/>
      <c r="J25" s="92"/>
      <c r="K25" s="92"/>
      <c r="L25" s="92"/>
      <c r="M25" s="137"/>
      <c r="N25" s="136"/>
    </row>
    <row r="26" spans="2:14">
      <c r="B26" s="131" t="s">
        <v>23</v>
      </c>
      <c r="C26" s="131"/>
      <c r="D26" s="92"/>
      <c r="E26" s="648" t="e">
        <f>+#REF!</f>
        <v>#REF!</v>
      </c>
      <c r="F26" s="648"/>
      <c r="G26" s="648"/>
      <c r="H26" s="648"/>
      <c r="I26" s="648"/>
      <c r="J26" s="648"/>
      <c r="K26" s="648"/>
      <c r="L26" s="648"/>
      <c r="M26" s="648"/>
      <c r="N26" s="136"/>
    </row>
    <row r="27" spans="2:14">
      <c r="B27" s="125"/>
      <c r="C27" s="126"/>
      <c r="D27" s="92"/>
      <c r="E27" s="92"/>
      <c r="F27" s="92"/>
      <c r="G27" s="92"/>
      <c r="H27" s="92"/>
      <c r="I27" s="92"/>
      <c r="J27" s="92"/>
      <c r="K27" s="92"/>
      <c r="L27" s="92"/>
      <c r="M27" s="137"/>
      <c r="N27" s="136"/>
    </row>
    <row r="28" spans="2:14">
      <c r="B28" s="131" t="s">
        <v>24</v>
      </c>
      <c r="C28" s="132"/>
      <c r="D28" s="92"/>
      <c r="E28" s="92"/>
      <c r="F28" s="92"/>
      <c r="G28" s="649" t="e">
        <f>+#REF!</f>
        <v>#REF!</v>
      </c>
      <c r="H28" s="649"/>
      <c r="I28" s="649"/>
      <c r="J28" s="649"/>
      <c r="K28" s="649"/>
      <c r="L28" s="649"/>
      <c r="M28" s="649"/>
      <c r="N28" s="136"/>
    </row>
    <row r="29" spans="2:14" ht="14.4" thickBot="1">
      <c r="B29" s="138"/>
      <c r="C29" s="139"/>
      <c r="D29" s="139"/>
      <c r="E29" s="139"/>
      <c r="F29" s="139"/>
      <c r="G29" s="139"/>
      <c r="H29" s="139"/>
      <c r="I29" s="139"/>
      <c r="J29" s="139"/>
      <c r="K29" s="139"/>
      <c r="L29" s="139"/>
      <c r="M29" s="139"/>
      <c r="N29" s="140"/>
    </row>
    <row r="30" spans="2:14">
      <c r="B30" s="650" t="s">
        <v>241</v>
      </c>
      <c r="C30" s="651"/>
      <c r="D30" s="651"/>
      <c r="E30" s="651"/>
      <c r="F30" s="651"/>
      <c r="G30" s="651"/>
      <c r="H30" s="651"/>
      <c r="I30" s="651"/>
      <c r="J30" s="651"/>
      <c r="K30" s="651"/>
      <c r="L30" s="651"/>
      <c r="M30" s="651"/>
      <c r="N30" s="652"/>
    </row>
    <row r="31" spans="2:14" ht="14.4" thickBot="1">
      <c r="B31" s="141"/>
      <c r="C31" s="91"/>
      <c r="D31" s="91"/>
      <c r="E31" s="91"/>
      <c r="F31" s="91"/>
      <c r="G31" s="91"/>
      <c r="H31" s="91"/>
      <c r="I31" s="91"/>
      <c r="J31" s="91"/>
      <c r="K31" s="91"/>
      <c r="L31" s="91"/>
      <c r="M31" s="91"/>
      <c r="N31" s="130"/>
    </row>
    <row r="32" spans="2:14" ht="13.5" customHeight="1">
      <c r="B32" s="207" t="s">
        <v>242</v>
      </c>
      <c r="C32" s="699" t="s">
        <v>243</v>
      </c>
      <c r="D32" s="700"/>
      <c r="E32" s="700"/>
      <c r="F32" s="700"/>
      <c r="G32" s="700"/>
      <c r="H32" s="700"/>
      <c r="I32" s="700"/>
      <c r="J32" s="700"/>
      <c r="K32" s="701" t="s">
        <v>310</v>
      </c>
      <c r="L32" s="597" t="s">
        <v>198</v>
      </c>
      <c r="M32" s="702"/>
      <c r="N32" s="207" t="s">
        <v>33</v>
      </c>
    </row>
    <row r="33" spans="2:14" ht="25.5" customHeight="1" thickBot="1">
      <c r="B33" s="208" t="str">
        <f>'PRESUPUESTO OFICIAL '!D56</f>
        <v>621,1.2P</v>
      </c>
      <c r="C33" s="728" t="str">
        <f>'PRESUPUESTO OFICIAL '!G56</f>
        <v>Pilote de concreto vaciado in situ de diametro 1,50 m (incluye excavación y No incluye refuerzo)</v>
      </c>
      <c r="D33" s="729"/>
      <c r="E33" s="729"/>
      <c r="F33" s="729"/>
      <c r="G33" s="729"/>
      <c r="H33" s="729"/>
      <c r="I33" s="729"/>
      <c r="J33" s="729"/>
      <c r="K33" s="730"/>
      <c r="L33" s="703" t="str">
        <f>'PRESUPUESTO OFICIAL '!H56</f>
        <v>m</v>
      </c>
      <c r="M33" s="705"/>
      <c r="N33" s="209">
        <f>'PRESUPUESTO OFICIAL '!I56</f>
        <v>192</v>
      </c>
    </row>
    <row r="34" spans="2:14">
      <c r="B34" s="609" t="s">
        <v>244</v>
      </c>
      <c r="C34" s="610"/>
      <c r="D34" s="610"/>
      <c r="E34" s="610"/>
      <c r="F34" s="610"/>
      <c r="G34" s="610"/>
      <c r="H34" s="610"/>
      <c r="I34" s="610"/>
      <c r="J34" s="610"/>
      <c r="K34" s="610"/>
      <c r="L34" s="610"/>
      <c r="M34" s="610"/>
      <c r="N34" s="611"/>
    </row>
    <row r="35" spans="2:14">
      <c r="B35" s="612"/>
      <c r="C35" s="613"/>
      <c r="D35" s="613"/>
      <c r="E35" s="613"/>
      <c r="F35" s="613"/>
      <c r="G35" s="613"/>
      <c r="H35" s="613"/>
      <c r="I35" s="613"/>
      <c r="J35" s="613"/>
      <c r="K35" s="613"/>
      <c r="L35" s="613"/>
      <c r="M35" s="613"/>
      <c r="N35" s="614"/>
    </row>
    <row r="36" spans="2:14" ht="14.4" thickBot="1">
      <c r="B36" s="615"/>
      <c r="C36" s="616"/>
      <c r="D36" s="616"/>
      <c r="E36" s="616"/>
      <c r="F36" s="616"/>
      <c r="G36" s="616"/>
      <c r="H36" s="616"/>
      <c r="I36" s="616"/>
      <c r="J36" s="616"/>
      <c r="K36" s="616"/>
      <c r="L36" s="616"/>
      <c r="M36" s="616"/>
      <c r="N36" s="617"/>
    </row>
    <row r="37" spans="2:14">
      <c r="B37" s="597" t="s">
        <v>243</v>
      </c>
      <c r="C37" s="637"/>
      <c r="D37" s="637"/>
      <c r="E37" s="637"/>
      <c r="F37" s="638"/>
      <c r="G37" s="622" t="s">
        <v>245</v>
      </c>
      <c r="H37" s="637"/>
      <c r="I37" s="639" t="s">
        <v>246</v>
      </c>
      <c r="J37" s="640"/>
      <c r="K37" s="145" t="s">
        <v>247</v>
      </c>
      <c r="L37" s="622" t="s">
        <v>248</v>
      </c>
      <c r="M37" s="623"/>
      <c r="N37" s="146" t="s">
        <v>249</v>
      </c>
    </row>
    <row r="38" spans="2:14">
      <c r="B38" s="595" t="s">
        <v>201</v>
      </c>
      <c r="C38" s="596"/>
      <c r="D38" s="596"/>
      <c r="E38" s="596"/>
      <c r="F38" s="618"/>
      <c r="G38" s="641"/>
      <c r="H38" s="618"/>
      <c r="I38" s="641"/>
      <c r="J38" s="618"/>
      <c r="K38" s="147" t="e">
        <f>#REF!</f>
        <v>#REF!</v>
      </c>
      <c r="L38" s="603">
        <v>0.3</v>
      </c>
      <c r="M38" s="604"/>
      <c r="N38" s="148" t="e">
        <f t="shared" ref="N38:N44" si="0">+K38/L38</f>
        <v>#REF!</v>
      </c>
    </row>
    <row r="39" spans="2:14">
      <c r="B39" s="595" t="s">
        <v>202</v>
      </c>
      <c r="C39" s="596"/>
      <c r="D39" s="596"/>
      <c r="E39" s="596"/>
      <c r="F39" s="618"/>
      <c r="G39" s="641"/>
      <c r="H39" s="618"/>
      <c r="I39" s="641"/>
      <c r="J39" s="618"/>
      <c r="K39" s="147" t="e">
        <f>#REF!</f>
        <v>#REF!</v>
      </c>
      <c r="L39" s="603">
        <v>0.3</v>
      </c>
      <c r="M39" s="604">
        <v>3</v>
      </c>
      <c r="N39" s="148" t="e">
        <f t="shared" si="0"/>
        <v>#REF!</v>
      </c>
    </row>
    <row r="40" spans="2:14">
      <c r="B40" s="595" t="s">
        <v>203</v>
      </c>
      <c r="C40" s="596"/>
      <c r="D40" s="596"/>
      <c r="E40" s="596"/>
      <c r="F40" s="618"/>
      <c r="G40" s="641"/>
      <c r="H40" s="618"/>
      <c r="I40" s="641"/>
      <c r="J40" s="618"/>
      <c r="K40" s="147" t="e">
        <f>#REF!</f>
        <v>#REF!</v>
      </c>
      <c r="L40" s="603">
        <v>0.3</v>
      </c>
      <c r="M40" s="604">
        <v>3</v>
      </c>
      <c r="N40" s="148" t="e">
        <f t="shared" si="0"/>
        <v>#REF!</v>
      </c>
    </row>
    <row r="41" spans="2:14">
      <c r="B41" s="694" t="s">
        <v>296</v>
      </c>
      <c r="C41" s="695"/>
      <c r="D41" s="695"/>
      <c r="E41" s="173"/>
      <c r="F41" s="204"/>
      <c r="G41" s="641"/>
      <c r="H41" s="618"/>
      <c r="I41" s="641"/>
      <c r="J41" s="618"/>
      <c r="K41" s="147" t="e">
        <f>+#REF!</f>
        <v>#REF!</v>
      </c>
      <c r="L41" s="603">
        <v>0.3</v>
      </c>
      <c r="M41" s="604"/>
      <c r="N41" s="148" t="e">
        <f t="shared" si="0"/>
        <v>#REF!</v>
      </c>
    </row>
    <row r="42" spans="2:14">
      <c r="B42" s="595" t="s">
        <v>369</v>
      </c>
      <c r="C42" s="596"/>
      <c r="D42" s="596"/>
      <c r="E42" s="596"/>
      <c r="F42" s="618"/>
      <c r="G42" s="641"/>
      <c r="H42" s="618"/>
      <c r="I42" s="641"/>
      <c r="J42" s="618"/>
      <c r="K42" s="147" t="e">
        <f>#REF!</f>
        <v>#REF!</v>
      </c>
      <c r="L42" s="603">
        <v>0.3</v>
      </c>
      <c r="M42" s="604"/>
      <c r="N42" s="148" t="e">
        <f t="shared" si="0"/>
        <v>#REF!</v>
      </c>
    </row>
    <row r="43" spans="2:14">
      <c r="B43" s="595" t="s">
        <v>317</v>
      </c>
      <c r="C43" s="596"/>
      <c r="D43" s="596"/>
      <c r="E43" s="596"/>
      <c r="F43" s="618"/>
      <c r="G43" s="641"/>
      <c r="H43" s="618"/>
      <c r="I43" s="641"/>
      <c r="J43" s="618"/>
      <c r="K43" s="147" t="e">
        <f>#REF!</f>
        <v>#REF!</v>
      </c>
      <c r="L43" s="603">
        <v>0.3</v>
      </c>
      <c r="M43" s="604">
        <v>3</v>
      </c>
      <c r="N43" s="148" t="e">
        <f t="shared" si="0"/>
        <v>#REF!</v>
      </c>
    </row>
    <row r="44" spans="2:14">
      <c r="B44" s="96" t="s">
        <v>370</v>
      </c>
      <c r="C44" s="234"/>
      <c r="D44" s="234"/>
      <c r="E44" s="234"/>
      <c r="F44" s="235"/>
      <c r="G44" s="236"/>
      <c r="H44" s="235"/>
      <c r="I44" s="236"/>
      <c r="J44" s="235"/>
      <c r="K44" s="147" t="e">
        <f>#REF!</f>
        <v>#REF!</v>
      </c>
      <c r="L44" s="603">
        <v>0.3</v>
      </c>
      <c r="M44" s="604">
        <v>3</v>
      </c>
      <c r="N44" s="148" t="e">
        <f t="shared" si="0"/>
        <v>#REF!</v>
      </c>
    </row>
    <row r="45" spans="2:14" ht="14.4" thickBot="1">
      <c r="B45" s="595" t="s">
        <v>292</v>
      </c>
      <c r="C45" s="596"/>
      <c r="D45" s="596"/>
      <c r="E45" s="596"/>
      <c r="F45" s="618"/>
      <c r="G45" s="641"/>
      <c r="H45" s="618"/>
      <c r="I45" s="641"/>
      <c r="J45" s="618"/>
      <c r="K45" s="147"/>
      <c r="L45" s="726"/>
      <c r="M45" s="727"/>
      <c r="N45" s="148" t="e">
        <f>+N75*0.1</f>
        <v>#REF!</v>
      </c>
    </row>
    <row r="46" spans="2:14" ht="14.4" thickBot="1">
      <c r="B46" s="586" t="s">
        <v>254</v>
      </c>
      <c r="C46" s="587"/>
      <c r="D46" s="587"/>
      <c r="E46" s="587"/>
      <c r="F46" s="587"/>
      <c r="G46" s="587"/>
      <c r="H46" s="587"/>
      <c r="I46" s="587"/>
      <c r="J46" s="587"/>
      <c r="K46" s="587"/>
      <c r="L46" s="587"/>
      <c r="M46" s="588"/>
      <c r="N46" s="154" t="e">
        <f>SUM(N38:N45)</f>
        <v>#REF!</v>
      </c>
    </row>
    <row r="47" spans="2:14">
      <c r="B47" s="609" t="s">
        <v>252</v>
      </c>
      <c r="C47" s="610"/>
      <c r="D47" s="610"/>
      <c r="E47" s="610"/>
      <c r="F47" s="610"/>
      <c r="G47" s="610"/>
      <c r="H47" s="610"/>
      <c r="I47" s="610"/>
      <c r="J47" s="610"/>
      <c r="K47" s="610"/>
      <c r="L47" s="610"/>
      <c r="M47" s="610"/>
      <c r="N47" s="611"/>
    </row>
    <row r="48" spans="2:14">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155" t="s">
        <v>198</v>
      </c>
      <c r="K50" s="145" t="s">
        <v>33</v>
      </c>
      <c r="L50" s="622" t="s">
        <v>253</v>
      </c>
      <c r="M50" s="623"/>
      <c r="N50" s="146" t="s">
        <v>249</v>
      </c>
    </row>
    <row r="51" spans="2:14">
      <c r="B51" s="595" t="s">
        <v>374</v>
      </c>
      <c r="C51" s="596"/>
      <c r="D51" s="596"/>
      <c r="E51" s="596"/>
      <c r="F51" s="596"/>
      <c r="G51" s="596"/>
      <c r="H51" s="596"/>
      <c r="I51" s="618"/>
      <c r="J51" s="210" t="s">
        <v>212</v>
      </c>
      <c r="K51" s="211">
        <v>0.73499999999999999</v>
      </c>
      <c r="L51" s="619" t="e">
        <f>'Aux Concre C'!N74</f>
        <v>#REF!</v>
      </c>
      <c r="M51" s="620"/>
      <c r="N51" s="148" t="e">
        <f>+L51*K51</f>
        <v>#REF!</v>
      </c>
    </row>
    <row r="52" spans="2:14">
      <c r="B52" s="595" t="s">
        <v>229</v>
      </c>
      <c r="C52" s="596"/>
      <c r="D52" s="596"/>
      <c r="E52" s="596"/>
      <c r="F52" s="596"/>
      <c r="G52" s="596"/>
      <c r="H52" s="596"/>
      <c r="I52" s="618"/>
      <c r="J52" s="237" t="s">
        <v>205</v>
      </c>
      <c r="K52" s="243">
        <v>2.355</v>
      </c>
      <c r="L52" s="619" t="e">
        <f>#REF!</f>
        <v>#REF!</v>
      </c>
      <c r="M52" s="620"/>
      <c r="N52" s="148" t="e">
        <f>+L52*K52</f>
        <v>#REF!</v>
      </c>
    </row>
    <row r="53" spans="2:14">
      <c r="B53" s="595" t="s">
        <v>372</v>
      </c>
      <c r="C53" s="596"/>
      <c r="D53" s="596"/>
      <c r="E53" s="596"/>
      <c r="F53" s="596"/>
      <c r="G53" s="596"/>
      <c r="H53" s="596"/>
      <c r="I53" s="618"/>
      <c r="J53" s="237" t="s">
        <v>205</v>
      </c>
      <c r="K53" s="243">
        <v>127</v>
      </c>
      <c r="L53" s="619" t="e">
        <f>#REF!</f>
        <v>#REF!</v>
      </c>
      <c r="M53" s="620"/>
      <c r="N53" s="148" t="e">
        <f>+L53*K53</f>
        <v>#REF!</v>
      </c>
    </row>
    <row r="54" spans="2:14">
      <c r="B54" s="595"/>
      <c r="C54" s="596"/>
      <c r="D54" s="596"/>
      <c r="E54" s="596"/>
      <c r="F54" s="596"/>
      <c r="G54" s="596"/>
      <c r="H54" s="596"/>
      <c r="I54" s="618"/>
      <c r="J54" s="237"/>
      <c r="K54" s="243"/>
      <c r="L54" s="619"/>
      <c r="M54" s="620"/>
      <c r="N54" s="148"/>
    </row>
    <row r="55" spans="2:14">
      <c r="B55" s="595"/>
      <c r="C55" s="596"/>
      <c r="D55" s="596"/>
      <c r="E55" s="596"/>
      <c r="F55" s="596"/>
      <c r="G55" s="596"/>
      <c r="H55" s="596"/>
      <c r="I55" s="618"/>
      <c r="J55" s="237"/>
      <c r="K55" s="243"/>
      <c r="L55" s="619"/>
      <c r="M55" s="620"/>
      <c r="N55" s="148"/>
    </row>
    <row r="56" spans="2:14">
      <c r="B56" s="595"/>
      <c r="C56" s="596"/>
      <c r="D56" s="596"/>
      <c r="E56" s="596"/>
      <c r="F56" s="596"/>
      <c r="G56" s="596"/>
      <c r="H56" s="596"/>
      <c r="I56" s="618"/>
      <c r="J56" s="237"/>
      <c r="K56" s="243"/>
      <c r="L56" s="619"/>
      <c r="M56" s="620"/>
      <c r="N56" s="148"/>
    </row>
    <row r="57" spans="2:14" ht="14.4" thickBot="1">
      <c r="B57" s="595"/>
      <c r="C57" s="596"/>
      <c r="D57" s="596"/>
      <c r="E57" s="596"/>
      <c r="F57" s="596"/>
      <c r="G57" s="596"/>
      <c r="H57" s="596"/>
      <c r="I57" s="618"/>
      <c r="J57" s="244"/>
      <c r="K57" s="245"/>
      <c r="L57" s="619"/>
      <c r="M57" s="620"/>
      <c r="N57" s="148"/>
    </row>
    <row r="58" spans="2:14" ht="14.4" thickBot="1">
      <c r="B58" s="586" t="s">
        <v>254</v>
      </c>
      <c r="C58" s="587"/>
      <c r="D58" s="587"/>
      <c r="E58" s="587"/>
      <c r="F58" s="587"/>
      <c r="G58" s="587"/>
      <c r="H58" s="587"/>
      <c r="I58" s="587"/>
      <c r="J58" s="587"/>
      <c r="K58" s="587"/>
      <c r="L58" s="587"/>
      <c r="M58" s="588"/>
      <c r="N58" s="161" t="e">
        <f>SUM(N51:N57)</f>
        <v>#REF!</v>
      </c>
    </row>
    <row r="59" spans="2:14">
      <c r="B59" s="609" t="s">
        <v>255</v>
      </c>
      <c r="C59" s="610"/>
      <c r="D59" s="610"/>
      <c r="E59" s="610"/>
      <c r="F59" s="610"/>
      <c r="G59" s="610"/>
      <c r="H59" s="610"/>
      <c r="I59" s="610"/>
      <c r="J59" s="610"/>
      <c r="K59" s="610"/>
      <c r="L59" s="610"/>
      <c r="M59" s="610"/>
      <c r="N59" s="611"/>
    </row>
    <row r="60" spans="2:14">
      <c r="B60" s="612"/>
      <c r="C60" s="613"/>
      <c r="D60" s="613"/>
      <c r="E60" s="613"/>
      <c r="F60" s="613"/>
      <c r="G60" s="613"/>
      <c r="H60" s="613"/>
      <c r="I60" s="613"/>
      <c r="J60" s="613"/>
      <c r="K60" s="613"/>
      <c r="L60" s="613"/>
      <c r="M60" s="613"/>
      <c r="N60" s="614"/>
    </row>
    <row r="61" spans="2:14" ht="14.4" thickBot="1">
      <c r="B61" s="615"/>
      <c r="C61" s="616"/>
      <c r="D61" s="616"/>
      <c r="E61" s="616"/>
      <c r="F61" s="616"/>
      <c r="G61" s="616"/>
      <c r="H61" s="616"/>
      <c r="I61" s="616"/>
      <c r="J61" s="616"/>
      <c r="K61" s="616"/>
      <c r="L61" s="616"/>
      <c r="M61" s="616"/>
      <c r="N61" s="617"/>
    </row>
    <row r="62" spans="2:14">
      <c r="B62" s="597" t="s">
        <v>256</v>
      </c>
      <c r="C62" s="598"/>
      <c r="D62" s="598"/>
      <c r="E62" s="598"/>
      <c r="F62" s="598"/>
      <c r="G62" s="598"/>
      <c r="H62" s="598"/>
      <c r="I62" s="145" t="s">
        <v>257</v>
      </c>
      <c r="J62" s="162" t="s">
        <v>258</v>
      </c>
      <c r="K62" s="163" t="s">
        <v>259</v>
      </c>
      <c r="L62" s="622" t="s">
        <v>199</v>
      </c>
      <c r="M62" s="623"/>
      <c r="N62" s="146" t="s">
        <v>249</v>
      </c>
    </row>
    <row r="63" spans="2:14">
      <c r="B63" s="595" t="s">
        <v>353</v>
      </c>
      <c r="C63" s="596"/>
      <c r="D63" s="596"/>
      <c r="E63" s="596"/>
      <c r="F63" s="596"/>
      <c r="G63" s="596"/>
      <c r="H63" s="596"/>
      <c r="I63" s="157">
        <v>1.05</v>
      </c>
      <c r="J63" s="226" t="e">
        <f>+#REF!</f>
        <v>#REF!</v>
      </c>
      <c r="K63" s="217" t="e">
        <f>+J63*I63</f>
        <v>#REF!</v>
      </c>
      <c r="L63" s="603" t="e">
        <f>+#REF!</f>
        <v>#REF!</v>
      </c>
      <c r="M63" s="604"/>
      <c r="N63" s="228" t="e">
        <f>+L63*K63</f>
        <v>#REF!</v>
      </c>
    </row>
    <row r="64" spans="2:14">
      <c r="B64" s="595"/>
      <c r="C64" s="596"/>
      <c r="D64" s="596"/>
      <c r="E64" s="596"/>
      <c r="F64" s="596"/>
      <c r="G64" s="596"/>
      <c r="H64" s="596"/>
      <c r="I64" s="157"/>
      <c r="J64" s="226"/>
      <c r="K64" s="217"/>
      <c r="L64" s="603"/>
      <c r="M64" s="604"/>
      <c r="N64" s="228"/>
    </row>
    <row r="65" spans="2:14" ht="14.4" thickBot="1">
      <c r="B65" s="605"/>
      <c r="C65" s="606"/>
      <c r="D65" s="606"/>
      <c r="E65" s="606"/>
      <c r="F65" s="606"/>
      <c r="G65" s="606"/>
      <c r="H65" s="606"/>
      <c r="I65" s="246"/>
      <c r="J65" s="242"/>
      <c r="K65" s="217"/>
      <c r="L65" s="607"/>
      <c r="M65" s="608"/>
      <c r="N65" s="228"/>
    </row>
    <row r="66" spans="2:14" ht="14.4" thickBot="1">
      <c r="B66" s="586" t="s">
        <v>254</v>
      </c>
      <c r="C66" s="587"/>
      <c r="D66" s="587"/>
      <c r="E66" s="587"/>
      <c r="F66" s="587"/>
      <c r="G66" s="587"/>
      <c r="H66" s="587"/>
      <c r="I66" s="587"/>
      <c r="J66" s="587"/>
      <c r="K66" s="587"/>
      <c r="L66" s="587"/>
      <c r="M66" s="588"/>
      <c r="N66" s="179" t="e">
        <f>SUM(N63:N65)</f>
        <v>#REF!</v>
      </c>
    </row>
    <row r="67" spans="2:14">
      <c r="B67" s="609" t="s">
        <v>261</v>
      </c>
      <c r="C67" s="610"/>
      <c r="D67" s="610"/>
      <c r="E67" s="610"/>
      <c r="F67" s="610"/>
      <c r="G67" s="610"/>
      <c r="H67" s="610"/>
      <c r="I67" s="610"/>
      <c r="J67" s="610"/>
      <c r="K67" s="610"/>
      <c r="L67" s="610"/>
      <c r="M67" s="610"/>
      <c r="N67" s="611"/>
    </row>
    <row r="68" spans="2:14">
      <c r="B68" s="612"/>
      <c r="C68" s="613"/>
      <c r="D68" s="613"/>
      <c r="E68" s="613"/>
      <c r="F68" s="613"/>
      <c r="G68" s="613"/>
      <c r="H68" s="613"/>
      <c r="I68" s="613"/>
      <c r="J68" s="613"/>
      <c r="K68" s="613"/>
      <c r="L68" s="613"/>
      <c r="M68" s="613"/>
      <c r="N68" s="614"/>
    </row>
    <row r="69" spans="2:14" ht="14.4" thickBot="1">
      <c r="B69" s="615"/>
      <c r="C69" s="616"/>
      <c r="D69" s="616"/>
      <c r="E69" s="616"/>
      <c r="F69" s="616"/>
      <c r="G69" s="616"/>
      <c r="H69" s="616"/>
      <c r="I69" s="616"/>
      <c r="J69" s="616"/>
      <c r="K69" s="616"/>
      <c r="L69" s="616"/>
      <c r="M69" s="616"/>
      <c r="N69" s="617"/>
    </row>
    <row r="70" spans="2:14">
      <c r="B70" s="597" t="s">
        <v>262</v>
      </c>
      <c r="C70" s="598"/>
      <c r="D70" s="598"/>
      <c r="E70" s="598"/>
      <c r="F70" s="598"/>
      <c r="G70" s="598"/>
      <c r="H70" s="598"/>
      <c r="I70" s="145" t="s">
        <v>263</v>
      </c>
      <c r="J70" s="162" t="s">
        <v>231</v>
      </c>
      <c r="K70" s="163" t="s">
        <v>264</v>
      </c>
      <c r="L70" s="622" t="s">
        <v>248</v>
      </c>
      <c r="M70" s="623"/>
      <c r="N70" s="146" t="s">
        <v>249</v>
      </c>
    </row>
    <row r="71" spans="2:14">
      <c r="B71" s="172" t="s">
        <v>328</v>
      </c>
      <c r="C71" s="173"/>
      <c r="D71" s="173"/>
      <c r="E71" s="173"/>
      <c r="F71" s="173"/>
      <c r="G71" s="173"/>
      <c r="H71" s="173"/>
      <c r="I71" s="174" t="e">
        <f>+#REF!*4</f>
        <v>#REF!</v>
      </c>
      <c r="J71" s="175" t="e">
        <f>+#REF!</f>
        <v>#REF!</v>
      </c>
      <c r="K71" s="176" t="e">
        <f>+J71*I71</f>
        <v>#REF!</v>
      </c>
      <c r="L71" s="601">
        <v>2</v>
      </c>
      <c r="M71" s="602"/>
      <c r="N71" s="177" t="e">
        <f>+K71/L71</f>
        <v>#REF!</v>
      </c>
    </row>
    <row r="72" spans="2:14">
      <c r="B72" s="172" t="s">
        <v>309</v>
      </c>
      <c r="C72" s="173"/>
      <c r="D72" s="173"/>
      <c r="E72" s="173"/>
      <c r="F72" s="173"/>
      <c r="G72" s="173"/>
      <c r="H72" s="173"/>
      <c r="I72" s="174" t="e">
        <f>+#REF!*1</f>
        <v>#REF!</v>
      </c>
      <c r="J72" s="175" t="e">
        <f>+#REF!</f>
        <v>#REF!</v>
      </c>
      <c r="K72" s="176" t="e">
        <f>+J72*I72</f>
        <v>#REF!</v>
      </c>
      <c r="L72" s="601">
        <v>2</v>
      </c>
      <c r="M72" s="602"/>
      <c r="N72" s="177" t="e">
        <f>+K72/L72</f>
        <v>#REF!</v>
      </c>
    </row>
    <row r="73" spans="2:14">
      <c r="B73" s="172"/>
      <c r="C73" s="173"/>
      <c r="D73" s="173"/>
      <c r="E73" s="173"/>
      <c r="F73" s="173"/>
      <c r="G73" s="173"/>
      <c r="H73" s="173"/>
      <c r="I73" s="174"/>
      <c r="J73" s="175"/>
      <c r="K73" s="176"/>
      <c r="L73" s="603"/>
      <c r="M73" s="604"/>
      <c r="N73" s="177"/>
    </row>
    <row r="74" spans="2:14" ht="14.4" thickBot="1">
      <c r="B74" s="605"/>
      <c r="C74" s="606"/>
      <c r="D74" s="606"/>
      <c r="E74" s="606"/>
      <c r="F74" s="606"/>
      <c r="G74" s="606"/>
      <c r="H74" s="606"/>
      <c r="I74" s="166"/>
      <c r="J74" s="167"/>
      <c r="K74" s="166"/>
      <c r="L74" s="607"/>
      <c r="M74" s="608"/>
      <c r="N74" s="178"/>
    </row>
    <row r="75" spans="2:14" ht="14.4" thickBot="1">
      <c r="B75" s="586" t="s">
        <v>254</v>
      </c>
      <c r="C75" s="587"/>
      <c r="D75" s="587"/>
      <c r="E75" s="587"/>
      <c r="F75" s="587"/>
      <c r="G75" s="587"/>
      <c r="H75" s="587"/>
      <c r="I75" s="587"/>
      <c r="J75" s="587"/>
      <c r="K75" s="587"/>
      <c r="L75" s="587"/>
      <c r="M75" s="588"/>
      <c r="N75" s="179" t="e">
        <f>SUM(N71:N74)</f>
        <v>#REF!</v>
      </c>
    </row>
    <row r="76" spans="2:14" ht="14.4" thickBot="1">
      <c r="B76" s="141"/>
      <c r="C76" s="91"/>
      <c r="D76" s="91"/>
      <c r="E76" s="91"/>
      <c r="F76" s="91"/>
      <c r="G76" s="91"/>
      <c r="H76" s="91"/>
      <c r="I76" s="91"/>
      <c r="J76" s="91"/>
      <c r="K76" s="91"/>
      <c r="L76" s="91"/>
      <c r="M76" s="91"/>
      <c r="N76" s="130"/>
    </row>
    <row r="77" spans="2:14" ht="14.4" thickBot="1">
      <c r="B77" s="589" t="s">
        <v>265</v>
      </c>
      <c r="C77" s="590"/>
      <c r="D77" s="590"/>
      <c r="E77" s="590"/>
      <c r="F77" s="590"/>
      <c r="G77" s="590"/>
      <c r="H77" s="590"/>
      <c r="I77" s="590"/>
      <c r="J77" s="590"/>
      <c r="K77" s="590"/>
      <c r="L77" s="590"/>
      <c r="M77" s="591"/>
      <c r="N77" s="180" t="e">
        <f>+N75+N66+N58+N46</f>
        <v>#REF!</v>
      </c>
    </row>
    <row r="78" spans="2:14">
      <c r="B78" s="609" t="s">
        <v>266</v>
      </c>
      <c r="C78" s="610"/>
      <c r="D78" s="610"/>
      <c r="E78" s="610"/>
      <c r="F78" s="610"/>
      <c r="G78" s="610"/>
      <c r="H78" s="610"/>
      <c r="I78" s="610"/>
      <c r="J78" s="610"/>
      <c r="K78" s="610"/>
      <c r="L78" s="610"/>
      <c r="M78" s="610"/>
      <c r="N78" s="611"/>
    </row>
    <row r="79" spans="2:14">
      <c r="B79" s="612"/>
      <c r="C79" s="613"/>
      <c r="D79" s="613"/>
      <c r="E79" s="613"/>
      <c r="F79" s="613"/>
      <c r="G79" s="613"/>
      <c r="H79" s="613"/>
      <c r="I79" s="613"/>
      <c r="J79" s="613"/>
      <c r="K79" s="613"/>
      <c r="L79" s="613"/>
      <c r="M79" s="613"/>
      <c r="N79" s="614"/>
    </row>
    <row r="80" spans="2:14" ht="14.4" thickBot="1">
      <c r="B80" s="615"/>
      <c r="C80" s="616"/>
      <c r="D80" s="616"/>
      <c r="E80" s="616"/>
      <c r="F80" s="616"/>
      <c r="G80" s="616"/>
      <c r="H80" s="616"/>
      <c r="I80" s="616"/>
      <c r="J80" s="616"/>
      <c r="K80" s="616"/>
      <c r="L80" s="616"/>
      <c r="M80" s="616"/>
      <c r="N80" s="617"/>
    </row>
    <row r="81" spans="2:14">
      <c r="B81" s="597" t="s">
        <v>267</v>
      </c>
      <c r="C81" s="598"/>
      <c r="D81" s="598"/>
      <c r="E81" s="598"/>
      <c r="F81" s="598"/>
      <c r="G81" s="598"/>
      <c r="H81" s="598"/>
      <c r="I81" s="162"/>
      <c r="J81" s="181"/>
      <c r="K81" s="170" t="s">
        <v>268</v>
      </c>
      <c r="L81" s="599" t="s">
        <v>269</v>
      </c>
      <c r="M81" s="600"/>
      <c r="N81" s="171"/>
    </row>
    <row r="82" spans="2:14">
      <c r="B82" s="595" t="s">
        <v>193</v>
      </c>
      <c r="C82" s="596"/>
      <c r="D82" s="596"/>
      <c r="E82" s="596"/>
      <c r="F82" s="596"/>
      <c r="G82" s="596"/>
      <c r="H82" s="596"/>
      <c r="I82" s="182"/>
      <c r="J82" s="183"/>
      <c r="K82" s="184" t="e">
        <f>+#REF!</f>
        <v>#REF!</v>
      </c>
      <c r="L82" s="582" t="e">
        <f>+N77*K82</f>
        <v>#REF!</v>
      </c>
      <c r="M82" s="583"/>
      <c r="N82" s="185"/>
    </row>
    <row r="83" spans="2:14">
      <c r="B83" s="149" t="s">
        <v>270</v>
      </c>
      <c r="C83" s="150"/>
      <c r="D83" s="150"/>
      <c r="E83" s="150"/>
      <c r="F83" s="150"/>
      <c r="G83" s="150"/>
      <c r="H83" s="150"/>
      <c r="I83" s="182"/>
      <c r="J83" s="183"/>
      <c r="K83" s="184" t="e">
        <f>+#REF!</f>
        <v>#REF!</v>
      </c>
      <c r="L83" s="582" t="e">
        <f>+N77*K83</f>
        <v>#REF!</v>
      </c>
      <c r="M83" s="583"/>
      <c r="N83" s="185"/>
    </row>
    <row r="84" spans="2:14" ht="14.4" thickBot="1">
      <c r="B84" s="186" t="s">
        <v>230</v>
      </c>
      <c r="C84" s="187"/>
      <c r="D84" s="187"/>
      <c r="E84" s="187"/>
      <c r="F84" s="187"/>
      <c r="G84" s="187"/>
      <c r="H84" s="187"/>
      <c r="I84" s="188"/>
      <c r="J84" s="189"/>
      <c r="K84" s="184" t="e">
        <f>+#REF!</f>
        <v>#REF!</v>
      </c>
      <c r="L84" s="584" t="e">
        <f>+N77*K84</f>
        <v>#REF!</v>
      </c>
      <c r="M84" s="585"/>
      <c r="N84" s="185"/>
    </row>
    <row r="85" spans="2:14" ht="14.4" thickBot="1">
      <c r="B85" s="586" t="s">
        <v>254</v>
      </c>
      <c r="C85" s="587"/>
      <c r="D85" s="587"/>
      <c r="E85" s="587"/>
      <c r="F85" s="587"/>
      <c r="G85" s="587"/>
      <c r="H85" s="587"/>
      <c r="I85" s="587"/>
      <c r="J85" s="587"/>
      <c r="K85" s="587"/>
      <c r="L85" s="587"/>
      <c r="M85" s="588"/>
      <c r="N85" s="190" t="e">
        <f>SUM(L82:M84)</f>
        <v>#REF!</v>
      </c>
    </row>
    <row r="86" spans="2:14" ht="14.4" thickBot="1">
      <c r="B86" s="141"/>
      <c r="C86" s="91"/>
      <c r="D86" s="91"/>
      <c r="E86" s="91"/>
      <c r="F86" s="91"/>
      <c r="G86" s="91"/>
      <c r="H86" s="91"/>
      <c r="I86" s="91"/>
      <c r="J86" s="91"/>
      <c r="K86" s="91"/>
      <c r="L86" s="91"/>
      <c r="M86" s="91"/>
      <c r="N86" s="130"/>
    </row>
    <row r="87" spans="2:14" ht="14.4" thickBot="1">
      <c r="B87" s="589" t="s">
        <v>271</v>
      </c>
      <c r="C87" s="590"/>
      <c r="D87" s="590"/>
      <c r="E87" s="590"/>
      <c r="F87" s="590"/>
      <c r="G87" s="590"/>
      <c r="H87" s="590"/>
      <c r="I87" s="590"/>
      <c r="J87" s="590"/>
      <c r="K87" s="590"/>
      <c r="L87" s="590"/>
      <c r="M87" s="591"/>
      <c r="N87" s="191" t="e">
        <f>ROUND(N77+N85,0)</f>
        <v>#REF!</v>
      </c>
    </row>
    <row r="88" spans="2:14">
      <c r="B88" s="122"/>
      <c r="C88" s="123"/>
      <c r="D88" s="123"/>
      <c r="E88" s="123"/>
      <c r="F88" s="123"/>
      <c r="G88" s="123"/>
      <c r="H88" s="123"/>
      <c r="I88" s="123"/>
      <c r="J88" s="123"/>
      <c r="K88" s="123"/>
      <c r="L88" s="123"/>
      <c r="M88" s="123"/>
      <c r="N88" s="124"/>
    </row>
    <row r="89" spans="2:14">
      <c r="B89" s="141"/>
      <c r="C89" s="91"/>
      <c r="D89" s="91"/>
      <c r="E89" s="91"/>
      <c r="F89" s="91"/>
      <c r="G89" s="91"/>
      <c r="H89" s="91"/>
      <c r="I89" s="91"/>
      <c r="J89" s="91"/>
      <c r="K89" s="91"/>
      <c r="L89" s="91"/>
      <c r="M89" s="91"/>
      <c r="N89" s="130"/>
    </row>
    <row r="90" spans="2:14">
      <c r="B90" s="141"/>
      <c r="C90" s="91"/>
      <c r="D90" s="91"/>
      <c r="E90" s="91"/>
      <c r="F90" s="91"/>
      <c r="G90" s="91"/>
      <c r="H90" s="91"/>
      <c r="I90" s="91"/>
      <c r="J90" s="91"/>
      <c r="K90" s="91"/>
      <c r="L90" s="91"/>
      <c r="M90" s="91"/>
      <c r="N90" s="130"/>
    </row>
    <row r="91" spans="2:14">
      <c r="B91" s="141"/>
      <c r="C91" s="91"/>
      <c r="D91" s="91"/>
      <c r="E91" s="91"/>
      <c r="F91" s="91"/>
      <c r="G91" s="128" t="e">
        <f>+#REF!</f>
        <v>#REF!</v>
      </c>
      <c r="H91" s="128"/>
      <c r="I91" s="128"/>
      <c r="J91" s="128"/>
      <c r="K91" s="91"/>
      <c r="L91" s="91"/>
      <c r="M91" s="91"/>
      <c r="N91" s="130"/>
    </row>
    <row r="92" spans="2:14">
      <c r="B92" s="192"/>
      <c r="C92" s="193"/>
      <c r="D92" s="193"/>
      <c r="E92" s="193"/>
      <c r="F92" s="193"/>
      <c r="G92" s="128" t="e">
        <f>+#REF!</f>
        <v>#REF!</v>
      </c>
      <c r="H92" s="193"/>
      <c r="I92" s="193"/>
      <c r="J92" s="193"/>
      <c r="K92" s="193"/>
      <c r="L92" s="193"/>
      <c r="M92" s="193"/>
      <c r="N92" s="194"/>
    </row>
    <row r="93" spans="2:14">
      <c r="B93" s="192"/>
      <c r="C93" s="193"/>
      <c r="D93" s="193"/>
      <c r="E93" s="193"/>
      <c r="F93" s="193"/>
      <c r="G93" s="128" t="e">
        <f>+#REF!</f>
        <v>#REF!</v>
      </c>
      <c r="J93" s="193"/>
      <c r="K93" s="193"/>
      <c r="L93" s="193"/>
      <c r="M93" s="193"/>
      <c r="N93" s="194"/>
    </row>
    <row r="94" spans="2:14">
      <c r="B94" s="107"/>
      <c r="C94" s="137"/>
      <c r="D94" s="137"/>
      <c r="E94" s="137"/>
      <c r="F94" s="137"/>
      <c r="G94" s="128" t="e">
        <f>+#REF!</f>
        <v>#REF!</v>
      </c>
      <c r="H94" s="137"/>
      <c r="I94" s="137"/>
      <c r="J94" s="137"/>
      <c r="K94" s="137"/>
      <c r="L94" s="137"/>
      <c r="M94" s="137"/>
      <c r="N94" s="136"/>
    </row>
    <row r="95" spans="2:14">
      <c r="B95" s="141"/>
      <c r="C95" s="91"/>
      <c r="D95" s="91"/>
      <c r="E95" s="91"/>
      <c r="F95" s="91"/>
      <c r="G95" s="91" t="s">
        <v>276</v>
      </c>
      <c r="H95" s="91"/>
      <c r="I95" s="91"/>
      <c r="J95" s="91"/>
      <c r="K95" s="91"/>
      <c r="L95" s="91"/>
      <c r="M95" s="91"/>
      <c r="N95" s="130"/>
    </row>
    <row r="96" spans="2:14">
      <c r="B96" s="195" t="e">
        <f>+#REF!</f>
        <v>#REF!</v>
      </c>
      <c r="C96" s="196"/>
      <c r="D96" s="196"/>
      <c r="E96" s="196"/>
      <c r="F96" s="196"/>
      <c r="G96" s="196"/>
      <c r="H96" s="196"/>
      <c r="I96" s="196"/>
      <c r="J96" s="196"/>
      <c r="K96" s="196"/>
      <c r="L96" s="196"/>
      <c r="M96" s="196"/>
      <c r="N96" s="197"/>
    </row>
    <row r="97" spans="2:14">
      <c r="B97" s="731"/>
      <c r="C97" s="732"/>
      <c r="D97" s="732"/>
      <c r="E97" s="732"/>
      <c r="F97" s="732"/>
      <c r="G97" s="732"/>
      <c r="H97" s="732"/>
      <c r="I97" s="732"/>
      <c r="J97" s="732"/>
      <c r="K97" s="732"/>
      <c r="L97" s="732"/>
      <c r="M97" s="732"/>
      <c r="N97" s="733"/>
    </row>
    <row r="98" spans="2:14">
      <c r="B98" s="592"/>
      <c r="C98" s="593"/>
      <c r="D98" s="593"/>
      <c r="E98" s="593"/>
      <c r="F98" s="593"/>
      <c r="G98" s="593"/>
      <c r="H98" s="593"/>
      <c r="I98" s="593"/>
      <c r="J98" s="593"/>
      <c r="K98" s="593"/>
      <c r="L98" s="593"/>
      <c r="M98" s="593"/>
      <c r="N98" s="594"/>
    </row>
    <row r="99" spans="2:14">
      <c r="B99" s="107"/>
      <c r="C99" s="137"/>
      <c r="D99" s="137"/>
      <c r="E99" s="137"/>
      <c r="F99" s="137"/>
      <c r="G99" s="137"/>
      <c r="H99" s="137"/>
      <c r="I99" s="137"/>
      <c r="J99" s="137"/>
      <c r="K99" s="137"/>
      <c r="L99" s="137"/>
      <c r="M99" s="137"/>
      <c r="N99" s="136"/>
    </row>
    <row r="100" spans="2:14">
      <c r="B100" s="141"/>
      <c r="C100" s="91"/>
      <c r="D100" s="91"/>
      <c r="E100" s="91"/>
      <c r="F100" s="91"/>
      <c r="G100" s="128" t="e">
        <f>+#REF!</f>
        <v>#REF!</v>
      </c>
      <c r="H100" s="91"/>
      <c r="I100" s="91"/>
      <c r="J100" s="91"/>
      <c r="K100" s="91"/>
      <c r="L100" s="91"/>
      <c r="M100" s="91"/>
      <c r="N100" s="130"/>
    </row>
    <row r="101" spans="2:14">
      <c r="B101" s="141"/>
      <c r="C101" s="91"/>
      <c r="D101" s="91"/>
      <c r="E101" s="91"/>
      <c r="F101" s="91"/>
      <c r="G101" s="91" t="e">
        <f>+#REF!</f>
        <v>#REF!</v>
      </c>
      <c r="H101" s="158"/>
      <c r="I101" s="158"/>
      <c r="J101" s="158"/>
      <c r="K101" s="91"/>
      <c r="L101" s="91"/>
      <c r="M101" s="91"/>
      <c r="N101" s="130"/>
    </row>
    <row r="102" spans="2:14">
      <c r="B102" s="141"/>
      <c r="C102" s="91"/>
      <c r="D102" s="91"/>
      <c r="E102" s="91"/>
      <c r="F102" s="91"/>
      <c r="G102" s="91" t="e">
        <f>+#REF!</f>
        <v>#REF!</v>
      </c>
      <c r="H102" s="92"/>
      <c r="I102" s="92"/>
      <c r="J102" s="92"/>
      <c r="M102" s="91"/>
      <c r="N102" s="130"/>
    </row>
    <row r="103" spans="2:14">
      <c r="B103" s="199"/>
      <c r="C103" s="137"/>
      <c r="D103" s="137"/>
      <c r="E103" s="137"/>
      <c r="F103" s="137"/>
      <c r="G103" s="91" t="e">
        <f>+#REF!</f>
        <v>#REF!</v>
      </c>
      <c r="K103" s="137"/>
      <c r="L103" s="137"/>
      <c r="M103" s="137"/>
      <c r="N103" s="136"/>
    </row>
    <row r="104" spans="2:14" ht="12.75" customHeight="1">
      <c r="B104" s="200" t="e">
        <f>+#REF!</f>
        <v>#REF!</v>
      </c>
      <c r="C104" s="201"/>
      <c r="D104" s="201"/>
      <c r="E104" s="91"/>
      <c r="F104" s="91"/>
      <c r="G104" s="91"/>
      <c r="H104" s="91"/>
      <c r="I104" s="91"/>
      <c r="J104" s="576"/>
      <c r="K104" s="576"/>
      <c r="L104" s="576"/>
      <c r="M104" s="576"/>
      <c r="N104" s="577"/>
    </row>
    <row r="105" spans="2:14" ht="12.75" customHeight="1">
      <c r="B105" s="200" t="e">
        <f>+#REF!</f>
        <v>#REF!</v>
      </c>
      <c r="C105" s="201"/>
      <c r="D105" s="201"/>
      <c r="E105" s="91"/>
      <c r="F105" s="91"/>
      <c r="G105" s="91"/>
      <c r="H105" s="91"/>
      <c r="I105" s="91"/>
      <c r="J105" s="576"/>
      <c r="K105" s="576"/>
      <c r="L105" s="576"/>
      <c r="M105" s="576"/>
      <c r="N105" s="577"/>
    </row>
    <row r="106" spans="2:14" ht="13.5" customHeight="1" thickBot="1">
      <c r="B106" s="580"/>
      <c r="C106" s="581"/>
      <c r="D106" s="581"/>
      <c r="E106" s="167"/>
      <c r="F106" s="167"/>
      <c r="G106" s="167"/>
      <c r="H106" s="167"/>
      <c r="I106" s="167"/>
      <c r="J106" s="578"/>
      <c r="K106" s="578"/>
      <c r="L106" s="578"/>
      <c r="M106" s="578"/>
      <c r="N106" s="579"/>
    </row>
  </sheetData>
  <mergeCells count="115">
    <mergeCell ref="K6:K8"/>
    <mergeCell ref="L6:L8"/>
    <mergeCell ref="M6:M8"/>
    <mergeCell ref="N6:N8"/>
    <mergeCell ref="C8:J8"/>
    <mergeCell ref="D12:G12"/>
    <mergeCell ref="J12:M12"/>
    <mergeCell ref="B2:B8"/>
    <mergeCell ref="C2:J2"/>
    <mergeCell ref="K2:K3"/>
    <mergeCell ref="L2:N3"/>
    <mergeCell ref="C3:J3"/>
    <mergeCell ref="C4:J4"/>
    <mergeCell ref="K4:K5"/>
    <mergeCell ref="L4:N5"/>
    <mergeCell ref="C5:J5"/>
    <mergeCell ref="C6:J7"/>
    <mergeCell ref="G28:M28"/>
    <mergeCell ref="B30:N30"/>
    <mergeCell ref="C32:K32"/>
    <mergeCell ref="L32:M32"/>
    <mergeCell ref="C33:K33"/>
    <mergeCell ref="L33:M33"/>
    <mergeCell ref="L13:N13"/>
    <mergeCell ref="H18:M18"/>
    <mergeCell ref="D19:M20"/>
    <mergeCell ref="D22:M22"/>
    <mergeCell ref="D24:M24"/>
    <mergeCell ref="E26:M26"/>
    <mergeCell ref="B34:N36"/>
    <mergeCell ref="B37:F37"/>
    <mergeCell ref="G37:H37"/>
    <mergeCell ref="I37:J37"/>
    <mergeCell ref="L37:M37"/>
    <mergeCell ref="B38:F38"/>
    <mergeCell ref="G38:H38"/>
    <mergeCell ref="I38:J38"/>
    <mergeCell ref="L38:M38"/>
    <mergeCell ref="B41:D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3:F43"/>
    <mergeCell ref="G43:H43"/>
    <mergeCell ref="I43:J43"/>
    <mergeCell ref="L43:M43"/>
    <mergeCell ref="L44:M44"/>
    <mergeCell ref="B45:F45"/>
    <mergeCell ref="G45:H45"/>
    <mergeCell ref="I45:J45"/>
    <mergeCell ref="L45:M45"/>
    <mergeCell ref="B52:I52"/>
    <mergeCell ref="L52:M52"/>
    <mergeCell ref="B53:I53"/>
    <mergeCell ref="L53:M53"/>
    <mergeCell ref="B54:I54"/>
    <mergeCell ref="L54:M54"/>
    <mergeCell ref="B46:M46"/>
    <mergeCell ref="B47:N49"/>
    <mergeCell ref="B50:I50"/>
    <mergeCell ref="L50:M50"/>
    <mergeCell ref="B51:I51"/>
    <mergeCell ref="L51:M51"/>
    <mergeCell ref="B58:M58"/>
    <mergeCell ref="B59:N61"/>
    <mergeCell ref="B62:H62"/>
    <mergeCell ref="L62:M62"/>
    <mergeCell ref="B63:H63"/>
    <mergeCell ref="L63:M63"/>
    <mergeCell ref="B55:I55"/>
    <mergeCell ref="L55:M55"/>
    <mergeCell ref="B56:I56"/>
    <mergeCell ref="L56:M56"/>
    <mergeCell ref="B57:I57"/>
    <mergeCell ref="L57:M57"/>
    <mergeCell ref="B70:H70"/>
    <mergeCell ref="L70:M70"/>
    <mergeCell ref="L71:M71"/>
    <mergeCell ref="L72:M72"/>
    <mergeCell ref="L73:M73"/>
    <mergeCell ref="B74:H74"/>
    <mergeCell ref="L74:M74"/>
    <mergeCell ref="B64:H64"/>
    <mergeCell ref="L64:M64"/>
    <mergeCell ref="B65:H65"/>
    <mergeCell ref="L65:M65"/>
    <mergeCell ref="B66:M66"/>
    <mergeCell ref="B67:N69"/>
    <mergeCell ref="J104:N106"/>
    <mergeCell ref="B106:D106"/>
    <mergeCell ref="L83:M83"/>
    <mergeCell ref="L84:M84"/>
    <mergeCell ref="B85:M85"/>
    <mergeCell ref="B87:M87"/>
    <mergeCell ref="B97:N97"/>
    <mergeCell ref="B98:N98"/>
    <mergeCell ref="B75:M75"/>
    <mergeCell ref="B77:M77"/>
    <mergeCell ref="B78:N80"/>
    <mergeCell ref="B81:H81"/>
    <mergeCell ref="L81:M81"/>
    <mergeCell ref="B82:H82"/>
    <mergeCell ref="L82:M82"/>
  </mergeCell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05"/>
  <sheetViews>
    <sheetView showGridLines="0" topLeftCell="A37" zoomScale="70" zoomScaleNormal="70" workbookViewId="0">
      <selection activeCell="A25" sqref="A1:XFD1048576"/>
    </sheetView>
  </sheetViews>
  <sheetFormatPr baseColWidth="10" defaultColWidth="11.44140625" defaultRowHeight="13.8"/>
  <cols>
    <col min="1" max="1" width="3.109375" style="90" customWidth="1"/>
    <col min="2" max="2" width="11.5546875" style="90" bestFit="1" customWidth="1"/>
    <col min="3" max="8" width="11.44140625" style="90"/>
    <col min="9" max="10" width="11.5546875" style="90" bestFit="1" customWidth="1"/>
    <col min="11" max="11" width="12.44140625" style="90" customWidth="1"/>
    <col min="12" max="12" width="11.5546875" style="90" bestFit="1" customWidth="1"/>
    <col min="13" max="13" width="11.44140625" style="90"/>
    <col min="14" max="14" width="12.88671875" style="90" bestFit="1"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s">
        <v>97</v>
      </c>
      <c r="C34" s="703" t="s">
        <v>566</v>
      </c>
      <c r="D34" s="704"/>
      <c r="E34" s="704"/>
      <c r="F34" s="704"/>
      <c r="G34" s="704"/>
      <c r="H34" s="704"/>
      <c r="I34" s="704"/>
      <c r="J34" s="704"/>
      <c r="K34" s="705"/>
      <c r="L34" s="703" t="s">
        <v>48</v>
      </c>
      <c r="M34" s="705"/>
      <c r="N34" s="216">
        <v>2880</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375</v>
      </c>
      <c r="C39" s="596"/>
      <c r="D39" s="596"/>
      <c r="E39" s="596"/>
      <c r="F39" s="618"/>
      <c r="G39" s="641"/>
      <c r="H39" s="618"/>
      <c r="I39" s="641"/>
      <c r="J39" s="618"/>
      <c r="K39" s="147">
        <v>176400</v>
      </c>
      <c r="L39" s="736">
        <v>5</v>
      </c>
      <c r="M39" s="737"/>
      <c r="N39" s="148">
        <v>35280</v>
      </c>
    </row>
    <row r="40" spans="2:14">
      <c r="B40" s="595" t="s">
        <v>376</v>
      </c>
      <c r="C40" s="596"/>
      <c r="D40" s="596"/>
      <c r="E40" s="596"/>
      <c r="F40" s="618"/>
      <c r="G40" s="641"/>
      <c r="H40" s="618"/>
      <c r="I40" s="641"/>
      <c r="J40" s="618"/>
      <c r="K40" s="147">
        <v>96400</v>
      </c>
      <c r="L40" s="736">
        <v>5</v>
      </c>
      <c r="M40" s="737">
        <v>0</v>
      </c>
      <c r="N40" s="148">
        <v>19280</v>
      </c>
    </row>
    <row r="41" spans="2:14">
      <c r="B41" s="595" t="s">
        <v>377</v>
      </c>
      <c r="C41" s="596"/>
      <c r="D41" s="596"/>
      <c r="E41" s="596"/>
      <c r="F41" s="618"/>
      <c r="G41" s="641"/>
      <c r="H41" s="618"/>
      <c r="I41" s="641"/>
      <c r="J41" s="618"/>
      <c r="K41" s="147">
        <v>18476</v>
      </c>
      <c r="L41" s="736">
        <v>5</v>
      </c>
      <c r="M41" s="737">
        <v>5</v>
      </c>
      <c r="N41" s="148">
        <v>3695.2</v>
      </c>
    </row>
    <row r="42" spans="2:14">
      <c r="B42" s="595" t="s">
        <v>316</v>
      </c>
      <c r="C42" s="596"/>
      <c r="D42" s="596"/>
      <c r="E42" s="596"/>
      <c r="F42" s="618"/>
      <c r="G42" s="641"/>
      <c r="H42" s="618"/>
      <c r="I42" s="641"/>
      <c r="J42" s="618"/>
      <c r="K42" s="147">
        <v>8700</v>
      </c>
      <c r="L42" s="736">
        <v>5</v>
      </c>
      <c r="M42" s="737">
        <v>5</v>
      </c>
      <c r="N42" s="148">
        <v>1740</v>
      </c>
    </row>
    <row r="43" spans="2:14" ht="14.4" thickBot="1">
      <c r="B43" s="595" t="s">
        <v>378</v>
      </c>
      <c r="C43" s="596"/>
      <c r="D43" s="596"/>
      <c r="E43" s="596"/>
      <c r="F43" s="618"/>
      <c r="G43" s="641"/>
      <c r="H43" s="618"/>
      <c r="I43" s="641"/>
      <c r="J43" s="618"/>
      <c r="K43" s="147"/>
      <c r="L43" s="734"/>
      <c r="M43" s="735"/>
      <c r="N43" s="148">
        <v>712.25</v>
      </c>
    </row>
    <row r="44" spans="2:14" ht="14.4" thickBot="1">
      <c r="B44" s="586" t="s">
        <v>254</v>
      </c>
      <c r="C44" s="587"/>
      <c r="D44" s="587"/>
      <c r="E44" s="587"/>
      <c r="F44" s="587"/>
      <c r="G44" s="587"/>
      <c r="H44" s="587"/>
      <c r="I44" s="587"/>
      <c r="J44" s="587"/>
      <c r="K44" s="587"/>
      <c r="L44" s="587"/>
      <c r="M44" s="588"/>
      <c r="N44" s="154">
        <v>60707.45</v>
      </c>
    </row>
    <row r="45" spans="2:14">
      <c r="B45" s="609" t="s">
        <v>252</v>
      </c>
      <c r="C45" s="610"/>
      <c r="D45" s="610"/>
      <c r="E45" s="610"/>
      <c r="F45" s="610"/>
      <c r="G45" s="610"/>
      <c r="H45" s="610"/>
      <c r="I45" s="610"/>
      <c r="J45" s="610"/>
      <c r="K45" s="610"/>
      <c r="L45" s="610"/>
      <c r="M45" s="610"/>
      <c r="N45" s="611"/>
    </row>
    <row r="46" spans="2:14">
      <c r="B46" s="612"/>
      <c r="C46" s="613"/>
      <c r="D46" s="613"/>
      <c r="E46" s="613"/>
      <c r="F46" s="613"/>
      <c r="G46" s="613"/>
      <c r="H46" s="613"/>
      <c r="I46" s="613"/>
      <c r="J46" s="613"/>
      <c r="K46" s="613"/>
      <c r="L46" s="613"/>
      <c r="M46" s="613"/>
      <c r="N46" s="614"/>
    </row>
    <row r="47" spans="2:14" ht="14.4" thickBot="1">
      <c r="B47" s="615"/>
      <c r="C47" s="616"/>
      <c r="D47" s="616"/>
      <c r="E47" s="616"/>
      <c r="F47" s="616"/>
      <c r="G47" s="616"/>
      <c r="H47" s="616"/>
      <c r="I47" s="616"/>
      <c r="J47" s="616"/>
      <c r="K47" s="616"/>
      <c r="L47" s="616"/>
      <c r="M47" s="616"/>
      <c r="N47" s="617"/>
    </row>
    <row r="48" spans="2:14">
      <c r="B48" s="597" t="s">
        <v>243</v>
      </c>
      <c r="C48" s="598"/>
      <c r="D48" s="598"/>
      <c r="E48" s="598"/>
      <c r="F48" s="598"/>
      <c r="G48" s="598"/>
      <c r="H48" s="598"/>
      <c r="I48" s="623"/>
      <c r="J48" s="155" t="s">
        <v>198</v>
      </c>
      <c r="K48" s="145" t="s">
        <v>33</v>
      </c>
      <c r="L48" s="622" t="s">
        <v>253</v>
      </c>
      <c r="M48" s="623"/>
      <c r="N48" s="146" t="s">
        <v>249</v>
      </c>
    </row>
    <row r="49" spans="2:14">
      <c r="B49" s="595" t="s">
        <v>565</v>
      </c>
      <c r="C49" s="596"/>
      <c r="D49" s="596"/>
      <c r="E49" s="596"/>
      <c r="F49" s="596"/>
      <c r="G49" s="596"/>
      <c r="H49" s="596"/>
      <c r="I49" s="618"/>
      <c r="J49" s="248" t="s">
        <v>117</v>
      </c>
      <c r="K49" s="249">
        <v>3.9729999999999999</v>
      </c>
      <c r="L49" s="619">
        <v>2879.7999999999997</v>
      </c>
      <c r="M49" s="620"/>
      <c r="N49" s="148">
        <v>11441.445399999999</v>
      </c>
    </row>
    <row r="50" spans="2:14">
      <c r="B50" s="595" t="s">
        <v>318</v>
      </c>
      <c r="C50" s="596"/>
      <c r="D50" s="596"/>
      <c r="E50" s="596"/>
      <c r="F50" s="596"/>
      <c r="G50" s="596"/>
      <c r="H50" s="596"/>
      <c r="I50" s="618"/>
      <c r="J50" s="250" t="s">
        <v>117</v>
      </c>
      <c r="K50" s="251">
        <v>40</v>
      </c>
      <c r="L50" s="619">
        <v>555</v>
      </c>
      <c r="M50" s="620"/>
      <c r="N50" s="148">
        <v>22200</v>
      </c>
    </row>
    <row r="51" spans="2:14" ht="14.4" thickBot="1">
      <c r="B51" s="595" t="s">
        <v>319</v>
      </c>
      <c r="C51" s="596"/>
      <c r="D51" s="596"/>
      <c r="E51" s="596"/>
      <c r="F51" s="596"/>
      <c r="G51" s="596"/>
      <c r="H51" s="596"/>
      <c r="I51" s="618"/>
      <c r="J51" s="250" t="s">
        <v>125</v>
      </c>
      <c r="K51" s="251">
        <v>30</v>
      </c>
      <c r="L51" s="619">
        <v>80</v>
      </c>
      <c r="M51" s="620"/>
      <c r="N51" s="148">
        <v>2400</v>
      </c>
    </row>
    <row r="52" spans="2:14" ht="14.4" thickBot="1">
      <c r="B52" s="586" t="s">
        <v>254</v>
      </c>
      <c r="C52" s="587"/>
      <c r="D52" s="587"/>
      <c r="E52" s="587"/>
      <c r="F52" s="587"/>
      <c r="G52" s="587"/>
      <c r="H52" s="587"/>
      <c r="I52" s="587"/>
      <c r="J52" s="587"/>
      <c r="K52" s="587"/>
      <c r="L52" s="587"/>
      <c r="M52" s="588"/>
      <c r="N52" s="161">
        <v>36041.445399999997</v>
      </c>
    </row>
    <row r="53" spans="2:14">
      <c r="B53" s="609" t="s">
        <v>255</v>
      </c>
      <c r="C53" s="610"/>
      <c r="D53" s="610"/>
      <c r="E53" s="610"/>
      <c r="F53" s="610"/>
      <c r="G53" s="610"/>
      <c r="H53" s="610"/>
      <c r="I53" s="610"/>
      <c r="J53" s="610"/>
      <c r="K53" s="610"/>
      <c r="L53" s="610"/>
      <c r="M53" s="610"/>
      <c r="N53" s="611"/>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c r="C57" s="596"/>
      <c r="D57" s="596"/>
      <c r="E57" s="596"/>
      <c r="F57" s="596"/>
      <c r="G57" s="596"/>
      <c r="H57" s="596"/>
      <c r="I57" s="157"/>
      <c r="J57" s="226"/>
      <c r="K57" s="217"/>
      <c r="L57" s="624"/>
      <c r="M57" s="625"/>
      <c r="N57" s="228"/>
    </row>
    <row r="58" spans="2:14">
      <c r="B58" s="595"/>
      <c r="C58" s="596"/>
      <c r="D58" s="596"/>
      <c r="E58" s="596"/>
      <c r="F58" s="596"/>
      <c r="G58" s="596"/>
      <c r="H58" s="596"/>
      <c r="I58" s="157"/>
      <c r="J58" s="226"/>
      <c r="K58" s="217"/>
      <c r="L58" s="624"/>
      <c r="M58" s="625"/>
      <c r="N58" s="228"/>
    </row>
    <row r="59" spans="2:14" ht="14.4" thickBot="1">
      <c r="B59" s="605"/>
      <c r="C59" s="606"/>
      <c r="D59" s="606"/>
      <c r="E59" s="606"/>
      <c r="F59" s="606"/>
      <c r="G59" s="606"/>
      <c r="H59" s="606"/>
      <c r="I59" s="241"/>
      <c r="J59" s="242"/>
      <c r="K59" s="217"/>
      <c r="L59" s="607"/>
      <c r="M59" s="608"/>
      <c r="N59" s="228"/>
    </row>
    <row r="60" spans="2:14" ht="14.4" thickBot="1">
      <c r="B60" s="586" t="s">
        <v>254</v>
      </c>
      <c r="C60" s="587"/>
      <c r="D60" s="587"/>
      <c r="E60" s="587"/>
      <c r="F60" s="587"/>
      <c r="G60" s="587"/>
      <c r="H60" s="587"/>
      <c r="I60" s="587"/>
      <c r="J60" s="587"/>
      <c r="K60" s="587"/>
      <c r="L60" s="587"/>
      <c r="M60" s="588"/>
      <c r="N60" s="179">
        <v>0</v>
      </c>
    </row>
    <row r="61" spans="2:14">
      <c r="B61" s="609" t="s">
        <v>261</v>
      </c>
      <c r="C61" s="610"/>
      <c r="D61" s="610"/>
      <c r="E61" s="610"/>
      <c r="F61" s="610"/>
      <c r="G61" s="610"/>
      <c r="H61" s="610"/>
      <c r="I61" s="610"/>
      <c r="J61" s="610"/>
      <c r="K61" s="610"/>
      <c r="L61" s="610"/>
      <c r="M61" s="610"/>
      <c r="N61" s="611"/>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t="s">
        <v>364</v>
      </c>
      <c r="C65" s="173"/>
      <c r="D65" s="173"/>
      <c r="E65" s="173"/>
      <c r="F65" s="173"/>
      <c r="G65" s="173"/>
      <c r="H65" s="173"/>
      <c r="I65" s="174">
        <v>96000</v>
      </c>
      <c r="J65" s="175">
        <v>1.85</v>
      </c>
      <c r="K65" s="176">
        <v>177600</v>
      </c>
      <c r="L65" s="601">
        <v>40</v>
      </c>
      <c r="M65" s="602"/>
      <c r="N65" s="177">
        <v>4440</v>
      </c>
    </row>
    <row r="66" spans="2:14">
      <c r="B66" s="172" t="s">
        <v>232</v>
      </c>
      <c r="C66" s="173"/>
      <c r="D66" s="173"/>
      <c r="E66" s="173"/>
      <c r="F66" s="173"/>
      <c r="G66" s="173"/>
      <c r="H66" s="173"/>
      <c r="I66" s="174">
        <v>58000</v>
      </c>
      <c r="J66" s="175">
        <v>1.85</v>
      </c>
      <c r="K66" s="176">
        <v>107300</v>
      </c>
      <c r="L66" s="601">
        <v>40</v>
      </c>
      <c r="M66" s="602"/>
      <c r="N66" s="177">
        <v>2682.5</v>
      </c>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7122.5</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103871.39539999999</v>
      </c>
    </row>
    <row r="72" spans="2:14">
      <c r="B72" s="609" t="s">
        <v>266</v>
      </c>
      <c r="C72" s="610"/>
      <c r="D72" s="610"/>
      <c r="E72" s="610"/>
      <c r="F72" s="610"/>
      <c r="G72" s="610"/>
      <c r="H72" s="610"/>
      <c r="I72" s="610"/>
      <c r="J72" s="610"/>
      <c r="K72" s="610"/>
      <c r="L72" s="610"/>
      <c r="M72" s="610"/>
      <c r="N72" s="611"/>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20774.27908</v>
      </c>
      <c r="M76" s="583"/>
      <c r="N76" s="185"/>
    </row>
    <row r="77" spans="2:14">
      <c r="B77" s="149" t="s">
        <v>270</v>
      </c>
      <c r="C77" s="150"/>
      <c r="D77" s="150"/>
      <c r="E77" s="150"/>
      <c r="F77" s="150"/>
      <c r="G77" s="150"/>
      <c r="H77" s="150"/>
      <c r="I77" s="182"/>
      <c r="J77" s="183"/>
      <c r="K77" s="184">
        <v>0.05</v>
      </c>
      <c r="L77" s="582">
        <v>5193.5697700000001</v>
      </c>
      <c r="M77" s="583"/>
      <c r="N77" s="185"/>
    </row>
    <row r="78" spans="2:14" ht="14.4" thickBot="1">
      <c r="B78" s="186" t="s">
        <v>230</v>
      </c>
      <c r="C78" s="187"/>
      <c r="D78" s="187"/>
      <c r="E78" s="187"/>
      <c r="F78" s="187"/>
      <c r="G78" s="187"/>
      <c r="H78" s="187"/>
      <c r="I78" s="188"/>
      <c r="J78" s="189"/>
      <c r="K78" s="184">
        <v>0.05</v>
      </c>
      <c r="L78" s="584">
        <v>5193.5697700000001</v>
      </c>
      <c r="M78" s="585"/>
      <c r="N78" s="185"/>
    </row>
    <row r="79" spans="2:14" ht="14.4" thickBot="1">
      <c r="B79" s="586" t="s">
        <v>254</v>
      </c>
      <c r="C79" s="587"/>
      <c r="D79" s="587"/>
      <c r="E79" s="587"/>
      <c r="F79" s="587"/>
      <c r="G79" s="587"/>
      <c r="H79" s="587"/>
      <c r="I79" s="587"/>
      <c r="J79" s="587"/>
      <c r="K79" s="587"/>
      <c r="L79" s="587"/>
      <c r="M79" s="588"/>
      <c r="N79" s="190">
        <v>31161.418620000004</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135033</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8:I48"/>
    <mergeCell ref="L48:M48"/>
    <mergeCell ref="B49:I49"/>
    <mergeCell ref="L49:M49"/>
    <mergeCell ref="B50:I50"/>
    <mergeCell ref="L50:M50"/>
    <mergeCell ref="B43:F43"/>
    <mergeCell ref="G43:H43"/>
    <mergeCell ref="I43:J43"/>
    <mergeCell ref="L43:M43"/>
    <mergeCell ref="B44:M44"/>
    <mergeCell ref="B45:N47"/>
    <mergeCell ref="B57:H57"/>
    <mergeCell ref="L57:M57"/>
    <mergeCell ref="B58:H58"/>
    <mergeCell ref="L58:M58"/>
    <mergeCell ref="B59:H59"/>
    <mergeCell ref="L59:M59"/>
    <mergeCell ref="B51:I51"/>
    <mergeCell ref="L51:M51"/>
    <mergeCell ref="B52:M52"/>
    <mergeCell ref="B53:N55"/>
    <mergeCell ref="B56:H56"/>
    <mergeCell ref="L56:M56"/>
    <mergeCell ref="L67:M67"/>
    <mergeCell ref="B68:H68"/>
    <mergeCell ref="L68:M68"/>
    <mergeCell ref="B69:M69"/>
    <mergeCell ref="B71:M71"/>
    <mergeCell ref="B72:N74"/>
    <mergeCell ref="B60:M60"/>
    <mergeCell ref="B61:N63"/>
    <mergeCell ref="B64:H64"/>
    <mergeCell ref="L64:M64"/>
    <mergeCell ref="L65:M65"/>
    <mergeCell ref="L66:M66"/>
    <mergeCell ref="J104:N105"/>
    <mergeCell ref="B105:D105"/>
    <mergeCell ref="B79:M79"/>
    <mergeCell ref="B81:M81"/>
    <mergeCell ref="B91:N91"/>
    <mergeCell ref="B92:N92"/>
    <mergeCell ref="B95:N96"/>
    <mergeCell ref="B97:N98"/>
    <mergeCell ref="B75:H75"/>
    <mergeCell ref="L75:M75"/>
    <mergeCell ref="B76:H76"/>
    <mergeCell ref="L76:M76"/>
    <mergeCell ref="L77:M77"/>
    <mergeCell ref="L78:M78"/>
  </mergeCells>
  <pageMargins left="0.7" right="0.7" top="0.75" bottom="0.75" header="0.3" footer="0.3"/>
  <drawing r:id="rId1"/>
  <legacyDrawing r:id="rId2"/>
  <oleObjects>
    <mc:AlternateContent xmlns:mc="http://schemas.openxmlformats.org/markup-compatibility/2006">
      <mc:Choice Requires="x14">
        <oleObject progId="PBrush" shapeId="7987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9873" r:id="rId3"/>
      </mc:Fallback>
    </mc:AlternateContent>
  </oleObjects>
  <mc:AlternateContent xmlns:mc="http://schemas.openxmlformats.org/markup-compatibility/2006">
    <mc:Choice Requires="x14">
      <controls>
        <mc:AlternateContent xmlns:mc="http://schemas.openxmlformats.org/markup-compatibility/2006">
          <mc:Choice Requires="x14">
            <control shapeId="7987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987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7030A0"/>
  </sheetPr>
  <dimension ref="B1:Q104"/>
  <sheetViews>
    <sheetView showGridLines="0" topLeftCell="E30" zoomScale="55" zoomScaleNormal="55" workbookViewId="0">
      <selection activeCell="O71" sqref="O71"/>
    </sheetView>
  </sheetViews>
  <sheetFormatPr baseColWidth="10" defaultColWidth="11.44140625" defaultRowHeight="13.8"/>
  <cols>
    <col min="1" max="1" width="3.109375" style="90" customWidth="1"/>
    <col min="2" max="10" width="11.44140625" style="90"/>
    <col min="11" max="11" width="12.44140625" style="90" customWidth="1"/>
    <col min="12" max="13" width="11.44140625" style="90"/>
    <col min="14" max="14" width="13.109375" style="90" customWidth="1"/>
    <col min="15" max="15" width="15.5546875" style="90" customWidth="1"/>
    <col min="16"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4</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e">
        <f>+#REF!</f>
        <v>#REF!</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e">
        <f>+#REF!</f>
        <v>#REF!</v>
      </c>
      <c r="M11" s="110" t="e">
        <f>+#REF!</f>
        <v>#REF!</v>
      </c>
      <c r="N11" s="111" t="e">
        <f>+#REF!</f>
        <v>#REF!</v>
      </c>
    </row>
    <row r="12" spans="2:14">
      <c r="B12" s="653" t="s">
        <v>239</v>
      </c>
      <c r="C12" s="654"/>
      <c r="D12" s="654"/>
      <c r="E12" s="654"/>
      <c r="F12" s="108"/>
      <c r="G12" s="108"/>
      <c r="H12" s="108" t="s">
        <v>240</v>
      </c>
      <c r="J12" s="108"/>
      <c r="K12" s="109"/>
      <c r="N12" s="112"/>
    </row>
    <row r="13" spans="2:14">
      <c r="B13" s="113" t="s">
        <v>16</v>
      </c>
      <c r="C13" s="114"/>
      <c r="D13" s="642" t="e">
        <f>+#REF!</f>
        <v>#REF!</v>
      </c>
      <c r="E13" s="642"/>
      <c r="F13" s="642"/>
      <c r="G13" s="642"/>
      <c r="H13" s="114"/>
      <c r="I13" s="114" t="s">
        <v>18</v>
      </c>
      <c r="J13" s="642" t="e">
        <f>+#REF!</f>
        <v>#REF!</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e">
        <f>+#REF!</f>
        <v>#REF!</v>
      </c>
      <c r="E19" s="128"/>
      <c r="F19" s="128"/>
      <c r="G19" s="129" t="s">
        <v>9</v>
      </c>
      <c r="H19" s="645" t="e">
        <f>+#REF!</f>
        <v>#REF!</v>
      </c>
      <c r="I19" s="645"/>
      <c r="J19" s="645"/>
      <c r="K19" s="645"/>
      <c r="L19" s="645"/>
      <c r="M19" s="645"/>
      <c r="N19" s="130"/>
    </row>
    <row r="20" spans="2:14">
      <c r="B20" s="131" t="s">
        <v>20</v>
      </c>
      <c r="C20" s="132"/>
      <c r="D20" s="646" t="e">
        <f>+#REF!</f>
        <v>#REF!</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e">
        <f>+#REF!</f>
        <v>#REF!</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e">
        <f>+#REF!</f>
        <v>#REF!</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e">
        <f>+#REF!</f>
        <v>#REF!</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e">
        <f>+#REF!</f>
        <v>#REF!</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e">
        <f>'PRESUPUESTO OFICIAL '!#REF!</f>
        <v>#REF!</v>
      </c>
      <c r="C34" s="703" t="e">
        <f>VLOOKUP(B34,'PRESUPUESTO OFICIAL '!D21:D112: 'PRESUPUESTO OFICIAL '!G21:G112,4,FALSE)</f>
        <v>#REF!</v>
      </c>
      <c r="D34" s="704"/>
      <c r="E34" s="704"/>
      <c r="F34" s="704"/>
      <c r="G34" s="704"/>
      <c r="H34" s="704"/>
      <c r="I34" s="704"/>
      <c r="J34" s="704"/>
      <c r="K34" s="705"/>
      <c r="L34" s="703" t="e">
        <f>VLOOKUP(B34,'PRESUPUESTO OFICIAL '!D21:D112: 'PRESUPUESTO OFICIAL '!H21:H112,5,FALSE)</f>
        <v>#REF!</v>
      </c>
      <c r="M34" s="705"/>
      <c r="N34" s="216" t="e">
        <f>VLOOKUP(B34,'PRESUPUESTO OFICIAL '!D21:D112: 'PRESUPUESTO OFICIAL '!I21:I112,6,FALSE)</f>
        <v>#REF!</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379</v>
      </c>
      <c r="C39" s="596"/>
      <c r="D39" s="596"/>
      <c r="E39" s="596"/>
      <c r="F39" s="618"/>
      <c r="G39" s="641"/>
      <c r="H39" s="618"/>
      <c r="I39" s="641"/>
      <c r="J39" s="618"/>
      <c r="K39" s="147" t="e">
        <f>+#REF!</f>
        <v>#REF!</v>
      </c>
      <c r="L39" s="726">
        <v>10</v>
      </c>
      <c r="M39" s="727"/>
      <c r="N39" s="148" t="e">
        <f>+K39/L39</f>
        <v>#REF!</v>
      </c>
    </row>
    <row r="40" spans="2:14">
      <c r="B40" s="694" t="s">
        <v>250</v>
      </c>
      <c r="C40" s="695"/>
      <c r="D40" s="695"/>
      <c r="E40" s="319"/>
      <c r="F40" s="320"/>
      <c r="G40" s="641"/>
      <c r="H40" s="618"/>
      <c r="I40" s="641"/>
      <c r="J40" s="618"/>
      <c r="K40" s="279" t="e">
        <f>+#REF!</f>
        <v>#REF!</v>
      </c>
      <c r="L40" s="603">
        <v>10</v>
      </c>
      <c r="M40" s="604"/>
      <c r="N40" s="280" t="e">
        <f>+K40/L40</f>
        <v>#REF!</v>
      </c>
    </row>
    <row r="41" spans="2:14" ht="14.4" thickBot="1">
      <c r="B41" s="605" t="s">
        <v>292</v>
      </c>
      <c r="C41" s="606"/>
      <c r="D41" s="606"/>
      <c r="E41" s="606"/>
      <c r="F41" s="621"/>
      <c r="G41" s="631"/>
      <c r="H41" s="621"/>
      <c r="I41" s="631"/>
      <c r="J41" s="621"/>
      <c r="K41" s="147"/>
      <c r="L41" s="724"/>
      <c r="M41" s="725"/>
      <c r="N41" s="148" t="e">
        <f>+N68*0.1</f>
        <v>#REF!</v>
      </c>
    </row>
    <row r="42" spans="2:14" ht="14.4" thickBot="1">
      <c r="B42" s="586" t="s">
        <v>254</v>
      </c>
      <c r="C42" s="587"/>
      <c r="D42" s="587"/>
      <c r="E42" s="587"/>
      <c r="F42" s="587"/>
      <c r="G42" s="587"/>
      <c r="H42" s="587"/>
      <c r="I42" s="587"/>
      <c r="J42" s="587"/>
      <c r="K42" s="587"/>
      <c r="L42" s="587"/>
      <c r="M42" s="588"/>
      <c r="N42" s="154" t="e">
        <f>SUM(N39:N41)</f>
        <v>#REF!</v>
      </c>
    </row>
    <row r="43" spans="2:14">
      <c r="B43" s="609" t="s">
        <v>252</v>
      </c>
      <c r="C43" s="610"/>
      <c r="D43" s="610"/>
      <c r="E43" s="610"/>
      <c r="F43" s="610"/>
      <c r="G43" s="610"/>
      <c r="H43" s="610"/>
      <c r="I43" s="610"/>
      <c r="J43" s="610"/>
      <c r="K43" s="610"/>
      <c r="L43" s="610"/>
      <c r="M43" s="610"/>
      <c r="N43" s="611"/>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318</v>
      </c>
      <c r="C47" s="596"/>
      <c r="D47" s="596"/>
      <c r="E47" s="596"/>
      <c r="F47" s="596"/>
      <c r="G47" s="596"/>
      <c r="H47" s="596"/>
      <c r="I47" s="618"/>
      <c r="J47" s="210" t="s">
        <v>205</v>
      </c>
      <c r="K47" s="211">
        <v>550</v>
      </c>
      <c r="L47" s="619" t="e">
        <f>+#REF!</f>
        <v>#REF!</v>
      </c>
      <c r="M47" s="620"/>
      <c r="N47" s="148" t="e">
        <f>+L47*K47</f>
        <v>#REF!</v>
      </c>
    </row>
    <row r="48" spans="2:14">
      <c r="B48" s="595" t="s">
        <v>380</v>
      </c>
      <c r="C48" s="596"/>
      <c r="D48" s="596"/>
      <c r="E48" s="596"/>
      <c r="F48" s="596"/>
      <c r="G48" s="596"/>
      <c r="H48" s="596"/>
      <c r="I48" s="618"/>
      <c r="J48" s="237" t="s">
        <v>212</v>
      </c>
      <c r="K48" s="243">
        <v>0.77</v>
      </c>
      <c r="L48" s="619" t="e">
        <f>+#REF!</f>
        <v>#REF!</v>
      </c>
      <c r="M48" s="620"/>
      <c r="N48" s="148" t="e">
        <f>+L48*K48</f>
        <v>#REF!</v>
      </c>
    </row>
    <row r="49" spans="2:16">
      <c r="B49" s="595" t="s">
        <v>326</v>
      </c>
      <c r="C49" s="596"/>
      <c r="D49" s="596"/>
      <c r="E49" s="596"/>
      <c r="F49" s="596"/>
      <c r="G49" s="596"/>
      <c r="H49" s="596"/>
      <c r="I49" s="618"/>
      <c r="J49" s="237" t="s">
        <v>212</v>
      </c>
      <c r="K49" s="243">
        <v>0.42</v>
      </c>
      <c r="L49" s="619" t="e">
        <f>+#REF!</f>
        <v>#REF!</v>
      </c>
      <c r="M49" s="620"/>
      <c r="N49" s="148" t="e">
        <f>+L49*K49</f>
        <v>#REF!</v>
      </c>
    </row>
    <row r="50" spans="2:16">
      <c r="B50" s="595" t="s">
        <v>319</v>
      </c>
      <c r="C50" s="596"/>
      <c r="D50" s="596"/>
      <c r="E50" s="596"/>
      <c r="F50" s="596"/>
      <c r="G50" s="596"/>
      <c r="H50" s="596"/>
      <c r="I50" s="618"/>
      <c r="J50" s="237" t="s">
        <v>207</v>
      </c>
      <c r="K50" s="238">
        <v>160</v>
      </c>
      <c r="L50" s="619" t="e">
        <f>+#REF!</f>
        <v>#REF!</v>
      </c>
      <c r="M50" s="620"/>
      <c r="N50" s="148" t="e">
        <f>+L50*K50</f>
        <v>#REF!</v>
      </c>
    </row>
    <row r="51" spans="2:16" ht="14.4" thickBot="1">
      <c r="B51" s="595" t="s">
        <v>381</v>
      </c>
      <c r="C51" s="596"/>
      <c r="D51" s="596"/>
      <c r="E51" s="596"/>
      <c r="F51" s="596"/>
      <c r="G51" s="596"/>
      <c r="H51" s="596"/>
      <c r="I51" s="618"/>
      <c r="J51" s="244" t="s">
        <v>205</v>
      </c>
      <c r="K51" s="245">
        <v>5</v>
      </c>
      <c r="L51" s="619" t="e">
        <f>+#REF!</f>
        <v>#REF!</v>
      </c>
      <c r="M51" s="620"/>
      <c r="N51" s="280" t="e">
        <f>+L51*K51</f>
        <v>#REF!</v>
      </c>
    </row>
    <row r="52" spans="2:16" ht="14.4" thickBot="1">
      <c r="B52" s="586" t="s">
        <v>254</v>
      </c>
      <c r="C52" s="587"/>
      <c r="D52" s="587"/>
      <c r="E52" s="587"/>
      <c r="F52" s="587"/>
      <c r="G52" s="587"/>
      <c r="H52" s="587"/>
      <c r="I52" s="587"/>
      <c r="J52" s="587"/>
      <c r="K52" s="587"/>
      <c r="L52" s="587"/>
      <c r="M52" s="588"/>
      <c r="N52" s="161" t="e">
        <f>SUM(N47:N51)</f>
        <v>#REF!</v>
      </c>
      <c r="O52" s="212"/>
    </row>
    <row r="53" spans="2:16">
      <c r="B53" s="609" t="s">
        <v>255</v>
      </c>
      <c r="C53" s="610"/>
      <c r="D53" s="610"/>
      <c r="E53" s="610"/>
      <c r="F53" s="610"/>
      <c r="G53" s="610"/>
      <c r="H53" s="610"/>
      <c r="I53" s="610"/>
      <c r="J53" s="610"/>
      <c r="K53" s="610"/>
      <c r="L53" s="610"/>
      <c r="M53" s="610"/>
      <c r="N53" s="611"/>
      <c r="O53" s="212"/>
      <c r="P53" s="240"/>
    </row>
    <row r="54" spans="2:16">
      <c r="B54" s="612"/>
      <c r="C54" s="613"/>
      <c r="D54" s="613"/>
      <c r="E54" s="613"/>
      <c r="F54" s="613"/>
      <c r="G54" s="613"/>
      <c r="H54" s="613"/>
      <c r="I54" s="613"/>
      <c r="J54" s="613"/>
      <c r="K54" s="613"/>
      <c r="L54" s="613"/>
      <c r="M54" s="613"/>
      <c r="N54" s="614"/>
    </row>
    <row r="55" spans="2:16" ht="14.4" thickBot="1">
      <c r="B55" s="615"/>
      <c r="C55" s="616"/>
      <c r="D55" s="616"/>
      <c r="E55" s="616"/>
      <c r="F55" s="616"/>
      <c r="G55" s="616"/>
      <c r="H55" s="616"/>
      <c r="I55" s="616"/>
      <c r="J55" s="616"/>
      <c r="K55" s="616"/>
      <c r="L55" s="616"/>
      <c r="M55" s="616"/>
      <c r="N55" s="617"/>
    </row>
    <row r="56" spans="2:16">
      <c r="B56" s="597" t="s">
        <v>256</v>
      </c>
      <c r="C56" s="598"/>
      <c r="D56" s="598"/>
      <c r="E56" s="598"/>
      <c r="F56" s="598"/>
      <c r="G56" s="598"/>
      <c r="H56" s="598"/>
      <c r="I56" s="145" t="s">
        <v>257</v>
      </c>
      <c r="J56" s="162" t="s">
        <v>258</v>
      </c>
      <c r="K56" s="163" t="s">
        <v>259</v>
      </c>
      <c r="L56" s="622" t="s">
        <v>199</v>
      </c>
      <c r="M56" s="623"/>
      <c r="N56" s="146" t="s">
        <v>249</v>
      </c>
    </row>
    <row r="57" spans="2:16">
      <c r="B57" s="595" t="s">
        <v>327</v>
      </c>
      <c r="C57" s="596"/>
      <c r="D57" s="596"/>
      <c r="E57" s="596"/>
      <c r="F57" s="596"/>
      <c r="G57" s="596"/>
      <c r="H57" s="596"/>
      <c r="I57" s="157">
        <v>0.77</v>
      </c>
      <c r="J57" s="226" t="e">
        <f>+#REF!</f>
        <v>#REF!</v>
      </c>
      <c r="K57" s="217" t="e">
        <f>+J57*I57</f>
        <v>#REF!</v>
      </c>
      <c r="L57" s="624" t="e">
        <f>+#REF!</f>
        <v>#REF!</v>
      </c>
      <c r="M57" s="625"/>
      <c r="N57" s="228" t="e">
        <f>+L57*K57</f>
        <v>#REF!</v>
      </c>
    </row>
    <row r="58" spans="2:16" ht="14.4" thickBot="1">
      <c r="B58" s="595" t="s">
        <v>326</v>
      </c>
      <c r="C58" s="596"/>
      <c r="D58" s="596"/>
      <c r="E58" s="596"/>
      <c r="F58" s="596"/>
      <c r="G58" s="596"/>
      <c r="H58" s="596"/>
      <c r="I58" s="157">
        <v>0.42</v>
      </c>
      <c r="J58" s="226" t="e">
        <f>+#REF!</f>
        <v>#REF!</v>
      </c>
      <c r="K58" s="217" t="e">
        <f>+J58*I58</f>
        <v>#REF!</v>
      </c>
      <c r="L58" s="624" t="e">
        <f>+#REF!</f>
        <v>#REF!</v>
      </c>
      <c r="M58" s="625"/>
      <c r="N58" s="228" t="e">
        <f>+L58*K58</f>
        <v>#REF!</v>
      </c>
    </row>
    <row r="59" spans="2:16" ht="14.4" thickBot="1">
      <c r="B59" s="586" t="s">
        <v>254</v>
      </c>
      <c r="C59" s="587"/>
      <c r="D59" s="587"/>
      <c r="E59" s="587"/>
      <c r="F59" s="587"/>
      <c r="G59" s="587"/>
      <c r="H59" s="587"/>
      <c r="I59" s="587"/>
      <c r="J59" s="587"/>
      <c r="K59" s="587"/>
      <c r="L59" s="587"/>
      <c r="M59" s="588"/>
      <c r="N59" s="179" t="e">
        <f>SUM(N57:N58)</f>
        <v>#REF!</v>
      </c>
    </row>
    <row r="60" spans="2:16">
      <c r="B60" s="609" t="s">
        <v>261</v>
      </c>
      <c r="C60" s="610"/>
      <c r="D60" s="610"/>
      <c r="E60" s="610"/>
      <c r="F60" s="610"/>
      <c r="G60" s="610"/>
      <c r="H60" s="610"/>
      <c r="I60" s="610"/>
      <c r="J60" s="610"/>
      <c r="K60" s="610"/>
      <c r="L60" s="610"/>
      <c r="M60" s="610"/>
      <c r="N60" s="611"/>
    </row>
    <row r="61" spans="2:16">
      <c r="B61" s="612"/>
      <c r="C61" s="613"/>
      <c r="D61" s="613"/>
      <c r="E61" s="613"/>
      <c r="F61" s="613"/>
      <c r="G61" s="613"/>
      <c r="H61" s="613"/>
      <c r="I61" s="613"/>
      <c r="J61" s="613"/>
      <c r="K61" s="613"/>
      <c r="L61" s="613"/>
      <c r="M61" s="613"/>
      <c r="N61" s="614"/>
    </row>
    <row r="62" spans="2:16" ht="14.4" thickBot="1">
      <c r="B62" s="615"/>
      <c r="C62" s="616"/>
      <c r="D62" s="616"/>
      <c r="E62" s="616"/>
      <c r="F62" s="616"/>
      <c r="G62" s="616"/>
      <c r="H62" s="616"/>
      <c r="I62" s="616"/>
      <c r="J62" s="616"/>
      <c r="K62" s="616"/>
      <c r="L62" s="616"/>
      <c r="M62" s="616"/>
      <c r="N62" s="617"/>
    </row>
    <row r="63" spans="2:16">
      <c r="B63" s="597" t="s">
        <v>262</v>
      </c>
      <c r="C63" s="598"/>
      <c r="D63" s="598"/>
      <c r="E63" s="598"/>
      <c r="F63" s="598"/>
      <c r="G63" s="598"/>
      <c r="H63" s="598"/>
      <c r="I63" s="145" t="s">
        <v>263</v>
      </c>
      <c r="J63" s="162" t="s">
        <v>231</v>
      </c>
      <c r="K63" s="163" t="s">
        <v>264</v>
      </c>
      <c r="L63" s="622" t="s">
        <v>248</v>
      </c>
      <c r="M63" s="623"/>
      <c r="N63" s="146" t="s">
        <v>249</v>
      </c>
    </row>
    <row r="64" spans="2:16">
      <c r="B64" s="172" t="s">
        <v>341</v>
      </c>
      <c r="C64" s="173"/>
      <c r="D64" s="173"/>
      <c r="E64" s="173"/>
      <c r="F64" s="173"/>
      <c r="G64" s="173"/>
      <c r="H64" s="173"/>
      <c r="I64" s="174" t="e">
        <f>+#REF!*6</f>
        <v>#REF!</v>
      </c>
      <c r="J64" s="175" t="e">
        <f>+#REF!</f>
        <v>#REF!</v>
      </c>
      <c r="K64" s="176" t="e">
        <f>+J64*I64</f>
        <v>#REF!</v>
      </c>
      <c r="L64" s="601">
        <f>L39*8</f>
        <v>80</v>
      </c>
      <c r="M64" s="602"/>
      <c r="N64" s="177" t="e">
        <f>+K64/L64</f>
        <v>#REF!</v>
      </c>
    </row>
    <row r="65" spans="2:17">
      <c r="B65" s="172" t="s">
        <v>382</v>
      </c>
      <c r="C65" s="173"/>
      <c r="D65" s="173"/>
      <c r="E65" s="173"/>
      <c r="F65" s="173"/>
      <c r="G65" s="173"/>
      <c r="H65" s="173"/>
      <c r="I65" s="174" t="e">
        <f>+#REF!*2</f>
        <v>#REF!</v>
      </c>
      <c r="J65" s="175" t="e">
        <f>+#REF!</f>
        <v>#REF!</v>
      </c>
      <c r="K65" s="176" t="e">
        <f>+J65*I65</f>
        <v>#REF!</v>
      </c>
      <c r="L65" s="601">
        <f>L64</f>
        <v>80</v>
      </c>
      <c r="M65" s="602"/>
      <c r="N65" s="177" t="e">
        <f>+K65/L65</f>
        <v>#REF!</v>
      </c>
    </row>
    <row r="66" spans="2:17">
      <c r="B66" s="318" t="s">
        <v>491</v>
      </c>
      <c r="C66" s="319"/>
      <c r="D66" s="319"/>
      <c r="E66" s="319"/>
      <c r="F66" s="319"/>
      <c r="G66" s="319"/>
      <c r="H66" s="319"/>
      <c r="I66" s="174" t="e">
        <f>#REF!</f>
        <v>#REF!</v>
      </c>
      <c r="J66" s="175" t="e">
        <f>+#REF!</f>
        <v>#REF!</v>
      </c>
      <c r="K66" s="176" t="e">
        <f>+J66*I66</f>
        <v>#REF!</v>
      </c>
      <c r="L66" s="601">
        <f>L64</f>
        <v>80</v>
      </c>
      <c r="M66" s="602"/>
      <c r="N66" s="282" t="e">
        <f>+K66/L66</f>
        <v>#REF!</v>
      </c>
    </row>
    <row r="67" spans="2:17" ht="14.4" thickBot="1">
      <c r="B67" s="318" t="s">
        <v>490</v>
      </c>
      <c r="C67" s="319"/>
      <c r="D67" s="319"/>
      <c r="E67" s="319"/>
      <c r="F67" s="319"/>
      <c r="G67" s="319"/>
      <c r="H67" s="319"/>
      <c r="I67" s="174" t="e">
        <f>#REF!</f>
        <v>#REF!</v>
      </c>
      <c r="J67" s="175" t="e">
        <f>+#REF!</f>
        <v>#REF!</v>
      </c>
      <c r="K67" s="176" t="e">
        <f>+J67*I67</f>
        <v>#REF!</v>
      </c>
      <c r="L67" s="601">
        <f>L65</f>
        <v>80</v>
      </c>
      <c r="M67" s="602"/>
      <c r="N67" s="282" t="e">
        <f>+K67/L67</f>
        <v>#REF!</v>
      </c>
    </row>
    <row r="68" spans="2:17" ht="14.4" thickBot="1">
      <c r="B68" s="586" t="s">
        <v>254</v>
      </c>
      <c r="C68" s="587"/>
      <c r="D68" s="587"/>
      <c r="E68" s="587"/>
      <c r="F68" s="587"/>
      <c r="G68" s="587"/>
      <c r="H68" s="587"/>
      <c r="I68" s="587"/>
      <c r="J68" s="587"/>
      <c r="K68" s="587"/>
      <c r="L68" s="587"/>
      <c r="M68" s="588"/>
      <c r="N68" s="179" t="e">
        <f>SUM(N64:N67)</f>
        <v>#REF!</v>
      </c>
    </row>
    <row r="69" spans="2:17" ht="14.4" thickBot="1">
      <c r="B69" s="141"/>
      <c r="C69" s="91"/>
      <c r="D69" s="91"/>
      <c r="E69" s="91"/>
      <c r="F69" s="91"/>
      <c r="G69" s="91"/>
      <c r="H69" s="91"/>
      <c r="I69" s="91"/>
      <c r="J69" s="91"/>
      <c r="K69" s="91"/>
      <c r="L69" s="91"/>
      <c r="M69" s="91"/>
      <c r="N69" s="130"/>
    </row>
    <row r="70" spans="2:17" ht="14.4" thickBot="1">
      <c r="B70" s="589" t="s">
        <v>265</v>
      </c>
      <c r="C70" s="590"/>
      <c r="D70" s="590"/>
      <c r="E70" s="590"/>
      <c r="F70" s="590"/>
      <c r="G70" s="590"/>
      <c r="H70" s="590"/>
      <c r="I70" s="590"/>
      <c r="J70" s="590"/>
      <c r="K70" s="590"/>
      <c r="L70" s="590"/>
      <c r="M70" s="591"/>
      <c r="N70" s="180" t="e">
        <f>+N68+N59+N52+N42</f>
        <v>#REF!</v>
      </c>
      <c r="O70" s="180" t="e">
        <f>N70-'Aux Concre C'!N74</f>
        <v>#REF!</v>
      </c>
      <c r="Q70" s="90">
        <f>360000*1.19</f>
        <v>428400</v>
      </c>
    </row>
    <row r="71" spans="2:17">
      <c r="B71" s="609" t="s">
        <v>266</v>
      </c>
      <c r="C71" s="610"/>
      <c r="D71" s="610"/>
      <c r="E71" s="610"/>
      <c r="F71" s="610"/>
      <c r="G71" s="610"/>
      <c r="H71" s="610"/>
      <c r="I71" s="610"/>
      <c r="J71" s="610"/>
      <c r="K71" s="610"/>
      <c r="L71" s="610"/>
      <c r="M71" s="610"/>
      <c r="N71" s="611"/>
    </row>
    <row r="72" spans="2:17">
      <c r="B72" s="612"/>
      <c r="C72" s="613"/>
      <c r="D72" s="613"/>
      <c r="E72" s="613"/>
      <c r="F72" s="613"/>
      <c r="G72" s="613"/>
      <c r="H72" s="613"/>
      <c r="I72" s="613"/>
      <c r="J72" s="613"/>
      <c r="K72" s="613"/>
      <c r="L72" s="613"/>
      <c r="M72" s="613"/>
      <c r="N72" s="614"/>
    </row>
    <row r="73" spans="2:17" ht="14.4" thickBot="1">
      <c r="B73" s="615"/>
      <c r="C73" s="616"/>
      <c r="D73" s="616"/>
      <c r="E73" s="616"/>
      <c r="F73" s="616"/>
      <c r="G73" s="616"/>
      <c r="H73" s="616"/>
      <c r="I73" s="616"/>
      <c r="J73" s="616"/>
      <c r="K73" s="616"/>
      <c r="L73" s="616"/>
      <c r="M73" s="616"/>
      <c r="N73" s="617"/>
    </row>
    <row r="74" spans="2:17">
      <c r="B74" s="597" t="s">
        <v>267</v>
      </c>
      <c r="C74" s="598"/>
      <c r="D74" s="598"/>
      <c r="E74" s="598"/>
      <c r="F74" s="598"/>
      <c r="G74" s="598"/>
      <c r="H74" s="598"/>
      <c r="I74" s="162"/>
      <c r="J74" s="181"/>
      <c r="K74" s="170" t="s">
        <v>268</v>
      </c>
      <c r="L74" s="599" t="s">
        <v>269</v>
      </c>
      <c r="M74" s="600"/>
      <c r="N74" s="171"/>
    </row>
    <row r="75" spans="2:17">
      <c r="B75" s="595" t="s">
        <v>193</v>
      </c>
      <c r="C75" s="596"/>
      <c r="D75" s="596"/>
      <c r="E75" s="596"/>
      <c r="F75" s="596"/>
      <c r="G75" s="596"/>
      <c r="H75" s="596"/>
      <c r="I75" s="182"/>
      <c r="J75" s="183"/>
      <c r="K75" s="184" t="e">
        <f>+#REF!</f>
        <v>#REF!</v>
      </c>
      <c r="L75" s="582" t="e">
        <f>+N70*K75</f>
        <v>#REF!</v>
      </c>
      <c r="M75" s="583"/>
      <c r="N75" s="185"/>
    </row>
    <row r="76" spans="2:17">
      <c r="B76" s="149" t="s">
        <v>270</v>
      </c>
      <c r="C76" s="150"/>
      <c r="D76" s="150"/>
      <c r="E76" s="150"/>
      <c r="F76" s="150"/>
      <c r="G76" s="150"/>
      <c r="H76" s="150"/>
      <c r="I76" s="182"/>
      <c r="J76" s="183"/>
      <c r="K76" s="184" t="e">
        <f>+#REF!</f>
        <v>#REF!</v>
      </c>
      <c r="L76" s="582" t="e">
        <f>+N70*K76</f>
        <v>#REF!</v>
      </c>
      <c r="M76" s="583"/>
      <c r="N76" s="185"/>
    </row>
    <row r="77" spans="2:17" ht="14.4" thickBot="1">
      <c r="B77" s="186" t="s">
        <v>230</v>
      </c>
      <c r="C77" s="187"/>
      <c r="D77" s="187"/>
      <c r="E77" s="187"/>
      <c r="F77" s="187"/>
      <c r="G77" s="187"/>
      <c r="H77" s="187"/>
      <c r="I77" s="188"/>
      <c r="J77" s="189"/>
      <c r="K77" s="184" t="e">
        <f>+#REF!</f>
        <v>#REF!</v>
      </c>
      <c r="L77" s="584" t="e">
        <f>+N70*K77</f>
        <v>#REF!</v>
      </c>
      <c r="M77" s="585"/>
      <c r="N77" s="185"/>
    </row>
    <row r="78" spans="2:17" ht="14.4" thickBot="1">
      <c r="B78" s="586" t="s">
        <v>254</v>
      </c>
      <c r="C78" s="587"/>
      <c r="D78" s="587"/>
      <c r="E78" s="587"/>
      <c r="F78" s="587"/>
      <c r="G78" s="587"/>
      <c r="H78" s="587"/>
      <c r="I78" s="587"/>
      <c r="J78" s="587"/>
      <c r="K78" s="587"/>
      <c r="L78" s="587"/>
      <c r="M78" s="588"/>
      <c r="N78" s="190" t="e">
        <f>SUM(L75:M77)</f>
        <v>#REF!</v>
      </c>
    </row>
    <row r="79" spans="2:17" ht="14.4" thickBot="1">
      <c r="B79" s="141"/>
      <c r="C79" s="91"/>
      <c r="D79" s="91"/>
      <c r="E79" s="91"/>
      <c r="F79" s="91"/>
      <c r="G79" s="91"/>
      <c r="H79" s="91"/>
      <c r="I79" s="91"/>
      <c r="J79" s="91"/>
      <c r="K79" s="91"/>
      <c r="L79" s="91"/>
      <c r="M79" s="91"/>
      <c r="N79" s="130"/>
    </row>
    <row r="80" spans="2:17" ht="14.4" thickBot="1">
      <c r="B80" s="589" t="s">
        <v>271</v>
      </c>
      <c r="C80" s="590"/>
      <c r="D80" s="590"/>
      <c r="E80" s="590"/>
      <c r="F80" s="590"/>
      <c r="G80" s="590"/>
      <c r="H80" s="590"/>
      <c r="I80" s="590"/>
      <c r="J80" s="590"/>
      <c r="K80" s="590"/>
      <c r="L80" s="590"/>
      <c r="M80" s="591"/>
      <c r="N80" s="191" t="e">
        <f>ROUND(N70+N78,0)</f>
        <v>#REF!</v>
      </c>
      <c r="O80" s="191">
        <v>605729</v>
      </c>
    </row>
    <row r="81" spans="2:14">
      <c r="B81" s="122"/>
      <c r="C81" s="123"/>
      <c r="D81" s="123"/>
      <c r="E81" s="123"/>
      <c r="F81" s="123"/>
      <c r="G81" s="123"/>
      <c r="H81" s="123"/>
      <c r="I81" s="123"/>
      <c r="J81" s="123"/>
      <c r="K81" s="123"/>
      <c r="L81" s="123"/>
      <c r="M81" s="123"/>
      <c r="N81" s="124"/>
    </row>
    <row r="82" spans="2:14">
      <c r="B82" s="141"/>
      <c r="C82" s="91"/>
      <c r="D82" s="91"/>
      <c r="E82" s="91"/>
      <c r="F82" s="91"/>
      <c r="G82" s="91"/>
      <c r="H82" s="91"/>
      <c r="I82" s="91"/>
      <c r="J82" s="91"/>
      <c r="K82" s="91"/>
      <c r="L82" s="91"/>
      <c r="M82" s="91"/>
      <c r="N82" s="130"/>
    </row>
    <row r="83" spans="2:14">
      <c r="B83" s="141"/>
      <c r="C83" s="91"/>
      <c r="D83" s="91"/>
      <c r="E83" s="91"/>
      <c r="F83" s="91"/>
      <c r="G83" s="91"/>
      <c r="H83" s="91"/>
      <c r="I83" s="91"/>
      <c r="J83" s="91"/>
      <c r="K83" s="91"/>
      <c r="L83" s="91"/>
      <c r="M83" s="91"/>
      <c r="N83" s="130"/>
    </row>
    <row r="84" spans="2:14">
      <c r="B84" s="141"/>
      <c r="C84" s="91"/>
      <c r="D84" s="91"/>
      <c r="E84" s="91"/>
      <c r="F84" s="91"/>
      <c r="G84" s="128" t="s">
        <v>272</v>
      </c>
      <c r="H84" s="128"/>
      <c r="I84" s="128"/>
      <c r="J84" s="128"/>
      <c r="K84" s="91"/>
      <c r="L84" s="91"/>
      <c r="M84" s="91"/>
      <c r="N84" s="130"/>
    </row>
    <row r="85" spans="2:14">
      <c r="B85" s="192"/>
      <c r="C85" s="193"/>
      <c r="D85" s="193"/>
      <c r="E85" s="193"/>
      <c r="F85" s="193"/>
      <c r="G85" s="128" t="s">
        <v>273</v>
      </c>
      <c r="H85" s="193"/>
      <c r="I85" s="193"/>
      <c r="J85" s="193"/>
      <c r="K85" s="193"/>
      <c r="L85" s="193"/>
      <c r="M85" s="193"/>
      <c r="N85" s="194"/>
    </row>
    <row r="86" spans="2:14">
      <c r="B86" s="192"/>
      <c r="C86" s="193"/>
      <c r="D86" s="193"/>
      <c r="E86" s="193"/>
      <c r="F86" s="193"/>
      <c r="G86" s="128" t="s">
        <v>274</v>
      </c>
      <c r="J86" s="193"/>
      <c r="K86" s="193"/>
      <c r="L86" s="193"/>
      <c r="M86" s="193"/>
      <c r="N86" s="194"/>
    </row>
    <row r="87" spans="2:14">
      <c r="B87" s="107"/>
      <c r="C87" s="137"/>
      <c r="D87" s="137"/>
      <c r="E87" s="137"/>
      <c r="F87" s="137"/>
      <c r="G87" s="128" t="s">
        <v>275</v>
      </c>
      <c r="H87" s="137"/>
      <c r="I87" s="137"/>
      <c r="J87" s="137"/>
      <c r="K87" s="137"/>
      <c r="L87" s="137"/>
      <c r="M87" s="137"/>
      <c r="N87" s="136"/>
    </row>
    <row r="88" spans="2:14">
      <c r="B88" s="141"/>
      <c r="C88" s="91"/>
      <c r="D88" s="91"/>
      <c r="E88" s="91"/>
      <c r="F88" s="91"/>
      <c r="G88" s="91" t="s">
        <v>276</v>
      </c>
      <c r="H88" s="91"/>
      <c r="I88" s="91"/>
      <c r="J88" s="91"/>
      <c r="K88" s="91"/>
      <c r="L88" s="91"/>
      <c r="M88" s="91"/>
      <c r="N88" s="130"/>
    </row>
    <row r="89" spans="2:14">
      <c r="B89" s="195" t="s">
        <v>277</v>
      </c>
      <c r="C89" s="196"/>
      <c r="D89" s="196"/>
      <c r="E89" s="196"/>
      <c r="F89" s="196"/>
      <c r="G89" s="196"/>
      <c r="H89" s="196"/>
      <c r="I89" s="196"/>
      <c r="J89" s="196"/>
      <c r="K89" s="196"/>
      <c r="L89" s="196"/>
      <c r="M89" s="196"/>
      <c r="N89" s="197"/>
    </row>
    <row r="90" spans="2:14">
      <c r="B90" s="592"/>
      <c r="C90" s="593"/>
      <c r="D90" s="593"/>
      <c r="E90" s="593"/>
      <c r="F90" s="593"/>
      <c r="G90" s="593"/>
      <c r="H90" s="593"/>
      <c r="I90" s="593"/>
      <c r="J90" s="593"/>
      <c r="K90" s="593"/>
      <c r="L90" s="593"/>
      <c r="M90" s="593"/>
      <c r="N90" s="594"/>
    </row>
    <row r="91" spans="2:14">
      <c r="B91" s="592"/>
      <c r="C91" s="593"/>
      <c r="D91" s="593"/>
      <c r="E91" s="593"/>
      <c r="F91" s="593"/>
      <c r="G91" s="593"/>
      <c r="H91" s="593"/>
      <c r="I91" s="593"/>
      <c r="J91" s="593"/>
      <c r="K91" s="593"/>
      <c r="L91" s="593"/>
      <c r="M91" s="593"/>
      <c r="N91" s="594"/>
    </row>
    <row r="92" spans="2:14">
      <c r="B92" s="107"/>
      <c r="C92" s="137"/>
      <c r="D92" s="137"/>
      <c r="E92" s="137"/>
      <c r="F92" s="137"/>
      <c r="G92" s="137"/>
      <c r="H92" s="137"/>
      <c r="I92" s="137"/>
      <c r="J92" s="137"/>
      <c r="K92" s="137"/>
      <c r="L92" s="137"/>
      <c r="M92" s="137"/>
      <c r="N92" s="136"/>
    </row>
    <row r="93" spans="2:14">
      <c r="B93" s="198" t="s">
        <v>278</v>
      </c>
      <c r="C93" s="137"/>
      <c r="D93" s="137"/>
      <c r="E93" s="137"/>
      <c r="F93" s="137"/>
      <c r="G93" s="137"/>
      <c r="H93" s="137"/>
      <c r="I93" s="137"/>
      <c r="J93" s="137"/>
      <c r="K93" s="137"/>
      <c r="L93" s="137"/>
      <c r="M93" s="137"/>
      <c r="N93" s="136"/>
    </row>
    <row r="94" spans="2:14" ht="12.75" customHeight="1">
      <c r="B94" s="573" t="s">
        <v>279</v>
      </c>
      <c r="C94" s="574"/>
      <c r="D94" s="574"/>
      <c r="E94" s="574"/>
      <c r="F94" s="574"/>
      <c r="G94" s="574"/>
      <c r="H94" s="574"/>
      <c r="I94" s="574"/>
      <c r="J94" s="574"/>
      <c r="K94" s="574"/>
      <c r="L94" s="574"/>
      <c r="M94" s="574"/>
      <c r="N94" s="575"/>
    </row>
    <row r="95" spans="2:14">
      <c r="B95" s="573"/>
      <c r="C95" s="574"/>
      <c r="D95" s="574"/>
      <c r="E95" s="574"/>
      <c r="F95" s="574"/>
      <c r="G95" s="574"/>
      <c r="H95" s="574"/>
      <c r="I95" s="574"/>
      <c r="J95" s="574"/>
      <c r="K95" s="574"/>
      <c r="L95" s="574"/>
      <c r="M95" s="574"/>
      <c r="N95" s="575"/>
    </row>
    <row r="96" spans="2:14">
      <c r="B96" s="573" t="s">
        <v>280</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107"/>
      <c r="C98" s="137"/>
      <c r="D98" s="137"/>
      <c r="E98" s="137"/>
      <c r="F98" s="137"/>
      <c r="G98" s="137"/>
      <c r="H98" s="137"/>
      <c r="I98" s="137"/>
      <c r="J98" s="137"/>
      <c r="K98" s="137"/>
      <c r="L98" s="137"/>
      <c r="M98" s="137"/>
      <c r="N98" s="136"/>
    </row>
    <row r="99" spans="2:14">
      <c r="B99" s="141"/>
      <c r="C99" s="91"/>
      <c r="D99" s="91"/>
      <c r="E99" s="91"/>
      <c r="F99" s="91"/>
      <c r="G99" s="128" t="s">
        <v>272</v>
      </c>
      <c r="H99" s="91"/>
      <c r="I99" s="91"/>
      <c r="J99" s="91"/>
      <c r="K99" s="91"/>
      <c r="L99" s="91"/>
      <c r="M99" s="91"/>
      <c r="N99" s="130"/>
    </row>
    <row r="100" spans="2:14">
      <c r="B100" s="141"/>
      <c r="C100" s="91"/>
      <c r="D100" s="91"/>
      <c r="E100" s="91"/>
      <c r="F100" s="91"/>
      <c r="G100" s="91" t="s">
        <v>273</v>
      </c>
      <c r="H100" s="158"/>
      <c r="I100" s="158"/>
      <c r="J100" s="158"/>
      <c r="K100" s="91"/>
      <c r="L100" s="91"/>
      <c r="M100" s="91"/>
      <c r="N100" s="130"/>
    </row>
    <row r="101" spans="2:14">
      <c r="B101" s="141"/>
      <c r="C101" s="91"/>
      <c r="D101" s="91"/>
      <c r="E101" s="91"/>
      <c r="F101" s="91"/>
      <c r="G101" s="91" t="s">
        <v>281</v>
      </c>
      <c r="H101" s="92"/>
      <c r="I101" s="92"/>
      <c r="J101" s="92"/>
      <c r="M101" s="91"/>
      <c r="N101" s="130"/>
    </row>
    <row r="102" spans="2:14">
      <c r="B102" s="199"/>
      <c r="C102" s="137"/>
      <c r="D102" s="137"/>
      <c r="E102" s="137"/>
      <c r="F102" s="137"/>
      <c r="G102" s="91" t="s">
        <v>275</v>
      </c>
      <c r="K102" s="137"/>
      <c r="L102" s="137"/>
      <c r="M102" s="137"/>
      <c r="N102" s="136"/>
    </row>
    <row r="103" spans="2:14" ht="17.25" customHeight="1">
      <c r="B103" s="200" t="s">
        <v>282</v>
      </c>
      <c r="C103" s="201"/>
      <c r="D103" s="201"/>
      <c r="E103" s="91"/>
      <c r="F103" s="91"/>
      <c r="G103" s="91"/>
      <c r="H103" s="91"/>
      <c r="I103" s="91"/>
      <c r="J103" s="576"/>
      <c r="K103" s="576"/>
      <c r="L103" s="576"/>
      <c r="M103" s="576"/>
      <c r="N103" s="577"/>
    </row>
    <row r="104" spans="2:14" ht="18.75" customHeight="1" thickBot="1">
      <c r="B104" s="580" t="s">
        <v>283</v>
      </c>
      <c r="C104" s="581"/>
      <c r="D104" s="581"/>
      <c r="E104" s="167"/>
      <c r="F104" s="167"/>
      <c r="G104" s="167"/>
      <c r="H104" s="167"/>
      <c r="I104" s="167"/>
      <c r="J104" s="578"/>
      <c r="K104" s="578"/>
      <c r="L104" s="578"/>
      <c r="M104" s="578"/>
      <c r="N104" s="579"/>
    </row>
  </sheetData>
  <mergeCells count="94">
    <mergeCell ref="B12:E12"/>
    <mergeCell ref="D25:M25"/>
    <mergeCell ref="E27:M27"/>
    <mergeCell ref="G29:M29"/>
    <mergeCell ref="B31:N31"/>
    <mergeCell ref="D23:M23"/>
    <mergeCell ref="D13:G13"/>
    <mergeCell ref="J13:M13"/>
    <mergeCell ref="L14:N14"/>
    <mergeCell ref="H19:M19"/>
    <mergeCell ref="D20:M21"/>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L33:M33"/>
    <mergeCell ref="C34:K34"/>
    <mergeCell ref="L34:M34"/>
    <mergeCell ref="B35:N37"/>
    <mergeCell ref="B38:F38"/>
    <mergeCell ref="G38:H38"/>
    <mergeCell ref="I38:J38"/>
    <mergeCell ref="L38:M38"/>
    <mergeCell ref="C33:K33"/>
    <mergeCell ref="B39:F39"/>
    <mergeCell ref="G39:H39"/>
    <mergeCell ref="I39:J39"/>
    <mergeCell ref="L39:M39"/>
    <mergeCell ref="B41:F41"/>
    <mergeCell ref="G41:H41"/>
    <mergeCell ref="I41:J41"/>
    <mergeCell ref="L41:M41"/>
    <mergeCell ref="G40:H40"/>
    <mergeCell ref="I40:J40"/>
    <mergeCell ref="L40:M40"/>
    <mergeCell ref="B40:D40"/>
    <mergeCell ref="B42:M42"/>
    <mergeCell ref="B43:N45"/>
    <mergeCell ref="B46:I46"/>
    <mergeCell ref="L46:M46"/>
    <mergeCell ref="B47:I47"/>
    <mergeCell ref="L47:M47"/>
    <mergeCell ref="B48:I48"/>
    <mergeCell ref="L48:M48"/>
    <mergeCell ref="B49:I49"/>
    <mergeCell ref="L49:M49"/>
    <mergeCell ref="B50:I50"/>
    <mergeCell ref="L50:M50"/>
    <mergeCell ref="B60:N62"/>
    <mergeCell ref="B51:I51"/>
    <mergeCell ref="L51:M51"/>
    <mergeCell ref="B52:M52"/>
    <mergeCell ref="B53:N55"/>
    <mergeCell ref="B56:H56"/>
    <mergeCell ref="L56:M56"/>
    <mergeCell ref="B57:H57"/>
    <mergeCell ref="L57:M57"/>
    <mergeCell ref="B58:H58"/>
    <mergeCell ref="L58:M58"/>
    <mergeCell ref="B59:M59"/>
    <mergeCell ref="B75:H75"/>
    <mergeCell ref="L75:M75"/>
    <mergeCell ref="B63:H63"/>
    <mergeCell ref="L63:M63"/>
    <mergeCell ref="L64:M64"/>
    <mergeCell ref="L65:M65"/>
    <mergeCell ref="L67:M67"/>
    <mergeCell ref="B68:M68"/>
    <mergeCell ref="B70:M70"/>
    <mergeCell ref="B71:N73"/>
    <mergeCell ref="B74:H74"/>
    <mergeCell ref="L74:M74"/>
    <mergeCell ref="L66:M66"/>
    <mergeCell ref="B94:N95"/>
    <mergeCell ref="B96:N97"/>
    <mergeCell ref="J103:N104"/>
    <mergeCell ref="B104:D104"/>
    <mergeCell ref="L76:M76"/>
    <mergeCell ref="L77:M77"/>
    <mergeCell ref="B78:M78"/>
    <mergeCell ref="B80:M80"/>
    <mergeCell ref="B90:N90"/>
    <mergeCell ref="B91:N91"/>
  </mergeCells>
  <pageMargins left="0.7" right="0.7" top="0.75" bottom="0.75" header="0.3" footer="0.3"/>
  <drawing r:id="rId1"/>
  <legacyDrawing r:id="rId2"/>
  <oleObjects>
    <mc:AlternateContent xmlns:mc="http://schemas.openxmlformats.org/markup-compatibility/2006">
      <mc:Choice Requires="x14">
        <oleObject progId="PBrush" shapeId="839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969" r:id="rId3"/>
      </mc:Fallback>
    </mc:AlternateContent>
  </oleObjects>
  <mc:AlternateContent xmlns:mc="http://schemas.openxmlformats.org/markup-compatibility/2006">
    <mc:Choice Requires="x14">
      <controls>
        <mc:AlternateContent xmlns:mc="http://schemas.openxmlformats.org/markup-compatibility/2006">
          <mc:Choice Requires="x14">
            <control shapeId="8397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397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7030A0"/>
  </sheetPr>
  <dimension ref="B1:O108"/>
  <sheetViews>
    <sheetView showGridLines="0" topLeftCell="A44" zoomScale="55" zoomScaleNormal="55" workbookViewId="0">
      <selection activeCell="O75" sqref="O75"/>
    </sheetView>
  </sheetViews>
  <sheetFormatPr baseColWidth="10" defaultColWidth="11.44140625" defaultRowHeight="13.8"/>
  <cols>
    <col min="1" max="1" width="3.109375" style="90" customWidth="1"/>
    <col min="2" max="10" width="11.44140625" style="90"/>
    <col min="11" max="11" width="12.109375" style="90" customWidth="1"/>
    <col min="12" max="13" width="11.44140625" style="90"/>
    <col min="14" max="14" width="12.88671875" style="90" bestFit="1" customWidth="1"/>
    <col min="15" max="15" width="21.44140625" style="90" customWidth="1"/>
    <col min="16"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4</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e">
        <f>+#REF!</f>
        <v>#REF!</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e">
        <f>+#REF!</f>
        <v>#REF!</v>
      </c>
      <c r="M11" s="110" t="e">
        <f>+#REF!</f>
        <v>#REF!</v>
      </c>
      <c r="N11" s="111" t="e">
        <f>+#REF!</f>
        <v>#REF!</v>
      </c>
    </row>
    <row r="12" spans="2:14">
      <c r="B12" s="653" t="s">
        <v>239</v>
      </c>
      <c r="C12" s="654"/>
      <c r="D12" s="654"/>
      <c r="E12" s="654"/>
      <c r="F12" s="108"/>
      <c r="G12" s="108"/>
      <c r="H12" s="108" t="s">
        <v>240</v>
      </c>
      <c r="J12" s="108"/>
      <c r="K12" s="109"/>
      <c r="N12" s="112"/>
    </row>
    <row r="13" spans="2:14">
      <c r="B13" s="113" t="s">
        <v>16</v>
      </c>
      <c r="C13" s="114"/>
      <c r="D13" s="642" t="e">
        <f>+#REF!</f>
        <v>#REF!</v>
      </c>
      <c r="E13" s="642"/>
      <c r="F13" s="642"/>
      <c r="G13" s="642"/>
      <c r="H13" s="114"/>
      <c r="I13" s="114" t="s">
        <v>18</v>
      </c>
      <c r="J13" s="642" t="e">
        <f>+#REF!</f>
        <v>#REF!</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e">
        <f>+#REF!</f>
        <v>#REF!</v>
      </c>
      <c r="E19" s="128"/>
      <c r="F19" s="128"/>
      <c r="G19" s="129" t="s">
        <v>9</v>
      </c>
      <c r="H19" s="645" t="e">
        <f>+#REF!</f>
        <v>#REF!</v>
      </c>
      <c r="I19" s="645"/>
      <c r="J19" s="645"/>
      <c r="K19" s="645"/>
      <c r="L19" s="645"/>
      <c r="M19" s="645"/>
      <c r="N19" s="130"/>
    </row>
    <row r="20" spans="2:14">
      <c r="B20" s="131" t="s">
        <v>20</v>
      </c>
      <c r="C20" s="132"/>
      <c r="D20" s="646" t="e">
        <f>+#REF!</f>
        <v>#REF!</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e">
        <f>+#REF!</f>
        <v>#REF!</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e">
        <f>+#REF!</f>
        <v>#REF!</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e">
        <f>+#REF!</f>
        <v>#REF!</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e">
        <f>+#REF!</f>
        <v>#REF!</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tr">
        <f>+'PRESUPUESTO OFICIAL '!D59</f>
        <v>630.3</v>
      </c>
      <c r="C34" s="703" t="str">
        <f>VLOOKUP(B34,'PRESUPUESTO OFICIAL '!D21:D112: 'PRESUPUESTO OFICIAL '!G21:G112,4,FALSE)</f>
        <v>Concreto clase  28 MPA</v>
      </c>
      <c r="D34" s="704"/>
      <c r="E34" s="704"/>
      <c r="F34" s="704"/>
      <c r="G34" s="704"/>
      <c r="H34" s="704"/>
      <c r="I34" s="704"/>
      <c r="J34" s="704"/>
      <c r="K34" s="705"/>
      <c r="L34" s="703" t="str">
        <f>VLOOKUP(B34,'PRESUPUESTO OFICIAL '!D21:D112: 'PRESUPUESTO OFICIAL '!H21:H112,5,FALSE)</f>
        <v>m3</v>
      </c>
      <c r="M34" s="705"/>
      <c r="N34" s="216">
        <f>VLOOKUP(B34,'PRESUPUESTO OFICIAL '!D21:D112: 'PRESUPUESTO OFICIAL '!I21:I112,6,FALSE)</f>
        <v>135</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315</v>
      </c>
      <c r="C39" s="596"/>
      <c r="D39" s="596"/>
      <c r="E39" s="596"/>
      <c r="F39" s="618"/>
      <c r="G39" s="641"/>
      <c r="H39" s="618"/>
      <c r="I39" s="641"/>
      <c r="J39" s="618"/>
      <c r="K39" s="147" t="e">
        <f>+#REF!</f>
        <v>#REF!</v>
      </c>
      <c r="L39" s="726">
        <v>10</v>
      </c>
      <c r="M39" s="727"/>
      <c r="N39" s="148" t="e">
        <f>+K39/L39</f>
        <v>#REF!</v>
      </c>
    </row>
    <row r="40" spans="2:14">
      <c r="B40" s="694" t="s">
        <v>250</v>
      </c>
      <c r="C40" s="695"/>
      <c r="D40" s="695"/>
      <c r="E40" s="319"/>
      <c r="F40" s="320"/>
      <c r="G40" s="641"/>
      <c r="H40" s="618"/>
      <c r="I40" s="641"/>
      <c r="J40" s="618"/>
      <c r="K40" s="279" t="e">
        <f>+#REF!</f>
        <v>#REF!</v>
      </c>
      <c r="L40" s="603">
        <v>10</v>
      </c>
      <c r="M40" s="604"/>
      <c r="N40" s="280" t="e">
        <f>+K40/L40</f>
        <v>#REF!</v>
      </c>
    </row>
    <row r="41" spans="2:14">
      <c r="B41" s="595" t="s">
        <v>303</v>
      </c>
      <c r="C41" s="596"/>
      <c r="D41" s="596"/>
      <c r="E41" s="596"/>
      <c r="F41" s="618"/>
      <c r="G41" s="641"/>
      <c r="H41" s="618"/>
      <c r="I41" s="641"/>
      <c r="J41" s="618"/>
      <c r="K41" s="147"/>
      <c r="L41" s="726"/>
      <c r="M41" s="727"/>
      <c r="N41" s="148" t="e">
        <f>+N72*0.1</f>
        <v>#REF!</v>
      </c>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t="e">
        <f>SUM(N39:N42)</f>
        <v>#REF!</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318</v>
      </c>
      <c r="C48" s="596"/>
      <c r="D48" s="596"/>
      <c r="E48" s="596"/>
      <c r="F48" s="596"/>
      <c r="G48" s="596"/>
      <c r="H48" s="596"/>
      <c r="I48" s="618"/>
      <c r="J48" s="210" t="s">
        <v>205</v>
      </c>
      <c r="K48" s="211">
        <v>450</v>
      </c>
      <c r="L48" s="619" t="e">
        <f>+#REF!</f>
        <v>#REF!</v>
      </c>
      <c r="M48" s="620"/>
      <c r="N48" s="148" t="e">
        <f>+L48*K48</f>
        <v>#REF!</v>
      </c>
    </row>
    <row r="49" spans="2:15">
      <c r="B49" s="595" t="s">
        <v>380</v>
      </c>
      <c r="C49" s="596"/>
      <c r="D49" s="596"/>
      <c r="E49" s="596"/>
      <c r="F49" s="596"/>
      <c r="G49" s="596"/>
      <c r="H49" s="596"/>
      <c r="I49" s="618"/>
      <c r="J49" s="237" t="s">
        <v>212</v>
      </c>
      <c r="K49" s="243">
        <v>0.94</v>
      </c>
      <c r="L49" s="619" t="e">
        <f>+#REF!</f>
        <v>#REF!</v>
      </c>
      <c r="M49" s="620"/>
      <c r="N49" s="148" t="e">
        <f>+L49*K49</f>
        <v>#REF!</v>
      </c>
    </row>
    <row r="50" spans="2:15">
      <c r="B50" s="595" t="s">
        <v>326</v>
      </c>
      <c r="C50" s="596"/>
      <c r="D50" s="596"/>
      <c r="E50" s="596"/>
      <c r="F50" s="596"/>
      <c r="G50" s="596"/>
      <c r="H50" s="596"/>
      <c r="I50" s="618"/>
      <c r="J50" s="237" t="s">
        <v>212</v>
      </c>
      <c r="K50" s="243">
        <v>0.46</v>
      </c>
      <c r="L50" s="619" t="e">
        <f>+#REF!</f>
        <v>#REF!</v>
      </c>
      <c r="M50" s="620"/>
      <c r="N50" s="148" t="e">
        <f>+L50*K50</f>
        <v>#REF!</v>
      </c>
    </row>
    <row r="51" spans="2:15">
      <c r="B51" s="595" t="s">
        <v>319</v>
      </c>
      <c r="C51" s="596"/>
      <c r="D51" s="596"/>
      <c r="E51" s="596"/>
      <c r="F51" s="596"/>
      <c r="G51" s="596"/>
      <c r="H51" s="596"/>
      <c r="I51" s="618"/>
      <c r="J51" s="237" t="s">
        <v>207</v>
      </c>
      <c r="K51" s="243">
        <v>160</v>
      </c>
      <c r="L51" s="619" t="e">
        <f>+#REF!</f>
        <v>#REF!</v>
      </c>
      <c r="M51" s="620"/>
      <c r="N51" s="148" t="e">
        <f>+L51*K51</f>
        <v>#REF!</v>
      </c>
    </row>
    <row r="52" spans="2:15">
      <c r="B52" s="595" t="s">
        <v>352</v>
      </c>
      <c r="C52" s="596"/>
      <c r="D52" s="596"/>
      <c r="E52" s="596"/>
      <c r="F52" s="596"/>
      <c r="G52" s="596"/>
      <c r="H52" s="596"/>
      <c r="I52" s="618"/>
      <c r="J52" s="237" t="s">
        <v>205</v>
      </c>
      <c r="K52" s="243">
        <v>1.74</v>
      </c>
      <c r="L52" s="619" t="e">
        <f>+#REF!</f>
        <v>#REF!</v>
      </c>
      <c r="M52" s="620"/>
      <c r="N52" s="148" t="e">
        <f>+L52*K52</f>
        <v>#REF!</v>
      </c>
    </row>
    <row r="53" spans="2:15" ht="14.4" thickBot="1">
      <c r="B53" s="595"/>
      <c r="C53" s="596"/>
      <c r="D53" s="596"/>
      <c r="E53" s="596"/>
      <c r="F53" s="596"/>
      <c r="G53" s="596"/>
      <c r="H53" s="596"/>
      <c r="I53" s="618"/>
      <c r="J53" s="237"/>
      <c r="K53" s="243"/>
      <c r="L53" s="619"/>
      <c r="M53" s="620"/>
      <c r="N53" s="148"/>
    </row>
    <row r="54" spans="2:15" ht="14.4" thickBot="1">
      <c r="B54" s="586" t="s">
        <v>254</v>
      </c>
      <c r="C54" s="587"/>
      <c r="D54" s="587"/>
      <c r="E54" s="587"/>
      <c r="F54" s="587"/>
      <c r="G54" s="587"/>
      <c r="H54" s="587"/>
      <c r="I54" s="587"/>
      <c r="J54" s="587"/>
      <c r="K54" s="587"/>
      <c r="L54" s="587"/>
      <c r="M54" s="588"/>
      <c r="N54" s="161" t="e">
        <f>SUM(N48:N53)</f>
        <v>#REF!</v>
      </c>
      <c r="O54" s="212"/>
    </row>
    <row r="55" spans="2:15">
      <c r="B55" s="609" t="s">
        <v>255</v>
      </c>
      <c r="C55" s="610"/>
      <c r="D55" s="610"/>
      <c r="E55" s="610"/>
      <c r="F55" s="610"/>
      <c r="G55" s="610"/>
      <c r="H55" s="610"/>
      <c r="I55" s="610"/>
      <c r="J55" s="610"/>
      <c r="K55" s="610"/>
      <c r="L55" s="610"/>
      <c r="M55" s="610"/>
      <c r="N55" s="611"/>
    </row>
    <row r="56" spans="2:15">
      <c r="B56" s="612"/>
      <c r="C56" s="613"/>
      <c r="D56" s="613"/>
      <c r="E56" s="613"/>
      <c r="F56" s="613"/>
      <c r="G56" s="613"/>
      <c r="H56" s="613"/>
      <c r="I56" s="613"/>
      <c r="J56" s="613"/>
      <c r="K56" s="613"/>
      <c r="L56" s="613"/>
      <c r="M56" s="613"/>
      <c r="N56" s="614"/>
    </row>
    <row r="57" spans="2:15" ht="14.4" thickBot="1">
      <c r="B57" s="615"/>
      <c r="C57" s="616"/>
      <c r="D57" s="616"/>
      <c r="E57" s="616"/>
      <c r="F57" s="616"/>
      <c r="G57" s="616"/>
      <c r="H57" s="616"/>
      <c r="I57" s="616"/>
      <c r="J57" s="616"/>
      <c r="K57" s="616"/>
      <c r="L57" s="616"/>
      <c r="M57" s="616"/>
      <c r="N57" s="617"/>
    </row>
    <row r="58" spans="2:15">
      <c r="B58" s="597" t="s">
        <v>256</v>
      </c>
      <c r="C58" s="598"/>
      <c r="D58" s="598"/>
      <c r="E58" s="598"/>
      <c r="F58" s="598"/>
      <c r="G58" s="598"/>
      <c r="H58" s="598"/>
      <c r="I58" s="145" t="s">
        <v>257</v>
      </c>
      <c r="J58" s="162" t="s">
        <v>258</v>
      </c>
      <c r="K58" s="163" t="s">
        <v>259</v>
      </c>
      <c r="L58" s="622" t="s">
        <v>199</v>
      </c>
      <c r="M58" s="623"/>
      <c r="N58" s="146" t="s">
        <v>249</v>
      </c>
    </row>
    <row r="59" spans="2:15">
      <c r="B59" s="595" t="s">
        <v>327</v>
      </c>
      <c r="C59" s="596"/>
      <c r="D59" s="596"/>
      <c r="E59" s="596"/>
      <c r="F59" s="596"/>
      <c r="G59" s="596"/>
      <c r="H59" s="596"/>
      <c r="I59" s="157">
        <v>0.94</v>
      </c>
      <c r="J59" s="226" t="e">
        <f>+#REF!</f>
        <v>#REF!</v>
      </c>
      <c r="K59" s="217" t="e">
        <f>+J59*I59</f>
        <v>#REF!</v>
      </c>
      <c r="L59" s="603" t="e">
        <f>+#REF!</f>
        <v>#REF!</v>
      </c>
      <c r="M59" s="604"/>
      <c r="N59" s="228" t="e">
        <f>+L59*K59</f>
        <v>#REF!</v>
      </c>
    </row>
    <row r="60" spans="2:15">
      <c r="B60" s="595" t="s">
        <v>326</v>
      </c>
      <c r="C60" s="596"/>
      <c r="D60" s="596"/>
      <c r="E60" s="596"/>
      <c r="F60" s="596"/>
      <c r="G60" s="596"/>
      <c r="H60" s="596"/>
      <c r="I60" s="157">
        <v>0.46</v>
      </c>
      <c r="J60" s="226" t="e">
        <f>+#REF!</f>
        <v>#REF!</v>
      </c>
      <c r="K60" s="217" t="e">
        <f>+J60*I60</f>
        <v>#REF!</v>
      </c>
      <c r="L60" s="603" t="e">
        <f>+#REF!</f>
        <v>#REF!</v>
      </c>
      <c r="M60" s="604"/>
      <c r="N60" s="228" t="e">
        <f>+L60*K60</f>
        <v>#REF!</v>
      </c>
    </row>
    <row r="61" spans="2:15" ht="14.4" thickBot="1">
      <c r="B61" s="605"/>
      <c r="C61" s="606"/>
      <c r="D61" s="606"/>
      <c r="E61" s="606"/>
      <c r="F61" s="606"/>
      <c r="G61" s="606"/>
      <c r="H61" s="606"/>
      <c r="I61" s="246"/>
      <c r="J61" s="242"/>
      <c r="K61" s="217"/>
      <c r="L61" s="607"/>
      <c r="M61" s="608"/>
      <c r="N61" s="228"/>
    </row>
    <row r="62" spans="2:15" ht="14.4" thickBot="1">
      <c r="B62" s="586" t="s">
        <v>254</v>
      </c>
      <c r="C62" s="587"/>
      <c r="D62" s="587"/>
      <c r="E62" s="587"/>
      <c r="F62" s="587"/>
      <c r="G62" s="587"/>
      <c r="H62" s="587"/>
      <c r="I62" s="587"/>
      <c r="J62" s="587"/>
      <c r="K62" s="587"/>
      <c r="L62" s="587"/>
      <c r="M62" s="588"/>
      <c r="N62" s="179" t="e">
        <f>SUM(N59:N61)</f>
        <v>#REF!</v>
      </c>
    </row>
    <row r="63" spans="2:15">
      <c r="B63" s="609" t="s">
        <v>261</v>
      </c>
      <c r="C63" s="610"/>
      <c r="D63" s="610"/>
      <c r="E63" s="610"/>
      <c r="F63" s="610"/>
      <c r="G63" s="610"/>
      <c r="H63" s="610"/>
      <c r="I63" s="610"/>
      <c r="J63" s="610"/>
      <c r="K63" s="610"/>
      <c r="L63" s="610"/>
      <c r="M63" s="610"/>
      <c r="N63" s="611"/>
    </row>
    <row r="64" spans="2:15">
      <c r="B64" s="612"/>
      <c r="C64" s="613"/>
      <c r="D64" s="613"/>
      <c r="E64" s="613"/>
      <c r="F64" s="613"/>
      <c r="G64" s="613"/>
      <c r="H64" s="613"/>
      <c r="I64" s="613"/>
      <c r="J64" s="613"/>
      <c r="K64" s="613"/>
      <c r="L64" s="613"/>
      <c r="M64" s="613"/>
      <c r="N64" s="614"/>
    </row>
    <row r="65" spans="2:15" ht="14.4" thickBot="1">
      <c r="B65" s="615"/>
      <c r="C65" s="616"/>
      <c r="D65" s="616"/>
      <c r="E65" s="616"/>
      <c r="F65" s="616"/>
      <c r="G65" s="616"/>
      <c r="H65" s="616"/>
      <c r="I65" s="616"/>
      <c r="J65" s="616"/>
      <c r="K65" s="616"/>
      <c r="L65" s="616"/>
      <c r="M65" s="616"/>
      <c r="N65" s="617"/>
    </row>
    <row r="66" spans="2:15">
      <c r="B66" s="597" t="s">
        <v>262</v>
      </c>
      <c r="C66" s="598"/>
      <c r="D66" s="598"/>
      <c r="E66" s="598"/>
      <c r="F66" s="598"/>
      <c r="G66" s="598"/>
      <c r="H66" s="598"/>
      <c r="I66" s="145" t="s">
        <v>263</v>
      </c>
      <c r="J66" s="162" t="s">
        <v>231</v>
      </c>
      <c r="K66" s="163" t="s">
        <v>264</v>
      </c>
      <c r="L66" s="622" t="s">
        <v>248</v>
      </c>
      <c r="M66" s="623"/>
      <c r="N66" s="146" t="s">
        <v>249</v>
      </c>
    </row>
    <row r="67" spans="2:15">
      <c r="B67" s="172" t="s">
        <v>341</v>
      </c>
      <c r="C67" s="173"/>
      <c r="D67" s="173"/>
      <c r="E67" s="173"/>
      <c r="F67" s="173"/>
      <c r="G67" s="173"/>
      <c r="H67" s="173"/>
      <c r="I67" s="174" t="e">
        <f>+#REF!*6</f>
        <v>#REF!</v>
      </c>
      <c r="J67" s="175" t="e">
        <f>+#REF!</f>
        <v>#REF!</v>
      </c>
      <c r="K67" s="176" t="e">
        <f>+J67*I67</f>
        <v>#REF!</v>
      </c>
      <c r="L67" s="601">
        <f>L39*8</f>
        <v>80</v>
      </c>
      <c r="M67" s="602"/>
      <c r="N67" s="177" t="e">
        <f>+K67/L67</f>
        <v>#REF!</v>
      </c>
    </row>
    <row r="68" spans="2:15">
      <c r="B68" s="172" t="s">
        <v>382</v>
      </c>
      <c r="C68" s="173"/>
      <c r="D68" s="173"/>
      <c r="E68" s="173"/>
      <c r="F68" s="173"/>
      <c r="G68" s="173"/>
      <c r="H68" s="173"/>
      <c r="I68" s="174" t="e">
        <f>+#REF!*2</f>
        <v>#REF!</v>
      </c>
      <c r="J68" s="175" t="e">
        <f>+#REF!</f>
        <v>#REF!</v>
      </c>
      <c r="K68" s="176" t="e">
        <f>+J68*I68</f>
        <v>#REF!</v>
      </c>
      <c r="L68" s="601">
        <f>L67</f>
        <v>80</v>
      </c>
      <c r="M68" s="602"/>
      <c r="N68" s="177" t="e">
        <f>+K68/L68</f>
        <v>#REF!</v>
      </c>
    </row>
    <row r="69" spans="2:15">
      <c r="B69" s="318" t="s">
        <v>491</v>
      </c>
      <c r="C69" s="319"/>
      <c r="D69" s="319"/>
      <c r="E69" s="319"/>
      <c r="F69" s="319"/>
      <c r="G69" s="319"/>
      <c r="H69" s="319"/>
      <c r="I69" s="174" t="e">
        <f>#REF!</f>
        <v>#REF!</v>
      </c>
      <c r="J69" s="175" t="e">
        <f>+#REF!</f>
        <v>#REF!</v>
      </c>
      <c r="K69" s="176" t="e">
        <f>+J69*I69</f>
        <v>#REF!</v>
      </c>
      <c r="L69" s="601">
        <f>L67</f>
        <v>80</v>
      </c>
      <c r="M69" s="602"/>
      <c r="N69" s="282" t="e">
        <f>+K69/L69</f>
        <v>#REF!</v>
      </c>
    </row>
    <row r="70" spans="2:15">
      <c r="B70" s="318" t="s">
        <v>490</v>
      </c>
      <c r="C70" s="319"/>
      <c r="D70" s="319"/>
      <c r="E70" s="319"/>
      <c r="F70" s="319"/>
      <c r="G70" s="319"/>
      <c r="H70" s="319"/>
      <c r="I70" s="174" t="e">
        <f>#REF!</f>
        <v>#REF!</v>
      </c>
      <c r="J70" s="175" t="e">
        <f>+#REF!</f>
        <v>#REF!</v>
      </c>
      <c r="K70" s="176" t="e">
        <f>+J70*I70</f>
        <v>#REF!</v>
      </c>
      <c r="L70" s="601">
        <f>L68</f>
        <v>80</v>
      </c>
      <c r="M70" s="602"/>
      <c r="N70" s="282" t="e">
        <f>+K70/L70</f>
        <v>#REF!</v>
      </c>
    </row>
    <row r="71" spans="2:15" ht="14.4" thickBot="1">
      <c r="B71" s="605"/>
      <c r="C71" s="606"/>
      <c r="D71" s="606"/>
      <c r="E71" s="606"/>
      <c r="F71" s="606"/>
      <c r="G71" s="606"/>
      <c r="H71" s="606"/>
      <c r="I71" s="166"/>
      <c r="J71" s="167"/>
      <c r="K71" s="166"/>
      <c r="L71" s="607"/>
      <c r="M71" s="608"/>
      <c r="N71" s="178"/>
    </row>
    <row r="72" spans="2:15" ht="14.4" thickBot="1">
      <c r="B72" s="586" t="s">
        <v>254</v>
      </c>
      <c r="C72" s="587"/>
      <c r="D72" s="587"/>
      <c r="E72" s="587"/>
      <c r="F72" s="587"/>
      <c r="G72" s="587"/>
      <c r="H72" s="587"/>
      <c r="I72" s="587"/>
      <c r="J72" s="587"/>
      <c r="K72" s="587"/>
      <c r="L72" s="587"/>
      <c r="M72" s="588"/>
      <c r="N72" s="179" t="e">
        <f>SUM(N67:N71)</f>
        <v>#REF!</v>
      </c>
    </row>
    <row r="73" spans="2:15" ht="14.4" thickBot="1">
      <c r="B73" s="141"/>
      <c r="C73" s="91"/>
      <c r="D73" s="91"/>
      <c r="E73" s="91"/>
      <c r="F73" s="91"/>
      <c r="G73" s="91"/>
      <c r="H73" s="91"/>
      <c r="I73" s="91"/>
      <c r="J73" s="91"/>
      <c r="K73" s="91"/>
      <c r="L73" s="91"/>
      <c r="M73" s="91"/>
      <c r="N73" s="130"/>
    </row>
    <row r="74" spans="2:15" ht="14.4" thickBot="1">
      <c r="B74" s="589" t="s">
        <v>265</v>
      </c>
      <c r="C74" s="590"/>
      <c r="D74" s="590"/>
      <c r="E74" s="590"/>
      <c r="F74" s="590"/>
      <c r="G74" s="590"/>
      <c r="H74" s="590"/>
      <c r="I74" s="590"/>
      <c r="J74" s="590"/>
      <c r="K74" s="590"/>
      <c r="L74" s="590"/>
      <c r="M74" s="591"/>
      <c r="N74" s="180" t="e">
        <f>+N72+N62+N54+N43</f>
        <v>#REF!</v>
      </c>
      <c r="O74" s="180" t="e">
        <f>N74-'Aux Concre D'!N75</f>
        <v>#REF!</v>
      </c>
    </row>
    <row r="75" spans="2:15">
      <c r="B75" s="609" t="s">
        <v>266</v>
      </c>
      <c r="C75" s="610"/>
      <c r="D75" s="610"/>
      <c r="E75" s="610"/>
      <c r="F75" s="610"/>
      <c r="G75" s="610"/>
      <c r="H75" s="610"/>
      <c r="I75" s="610"/>
      <c r="J75" s="610"/>
      <c r="K75" s="610"/>
      <c r="L75" s="610"/>
      <c r="M75" s="610"/>
      <c r="N75" s="611"/>
    </row>
    <row r="76" spans="2:15">
      <c r="B76" s="612"/>
      <c r="C76" s="613"/>
      <c r="D76" s="613"/>
      <c r="E76" s="613"/>
      <c r="F76" s="613"/>
      <c r="G76" s="613"/>
      <c r="H76" s="613"/>
      <c r="I76" s="613"/>
      <c r="J76" s="613"/>
      <c r="K76" s="613"/>
      <c r="L76" s="613"/>
      <c r="M76" s="613"/>
      <c r="N76" s="614"/>
    </row>
    <row r="77" spans="2:15" ht="14.4" thickBot="1">
      <c r="B77" s="615"/>
      <c r="C77" s="616"/>
      <c r="D77" s="616"/>
      <c r="E77" s="616"/>
      <c r="F77" s="616"/>
      <c r="G77" s="616"/>
      <c r="H77" s="616"/>
      <c r="I77" s="616"/>
      <c r="J77" s="616"/>
      <c r="K77" s="616"/>
      <c r="L77" s="616"/>
      <c r="M77" s="616"/>
      <c r="N77" s="617"/>
    </row>
    <row r="78" spans="2:15">
      <c r="B78" s="597" t="s">
        <v>267</v>
      </c>
      <c r="C78" s="598"/>
      <c r="D78" s="598"/>
      <c r="E78" s="598"/>
      <c r="F78" s="598"/>
      <c r="G78" s="598"/>
      <c r="H78" s="598"/>
      <c r="I78" s="162"/>
      <c r="J78" s="181"/>
      <c r="K78" s="170" t="s">
        <v>268</v>
      </c>
      <c r="L78" s="599" t="s">
        <v>269</v>
      </c>
      <c r="M78" s="600"/>
      <c r="N78" s="171"/>
    </row>
    <row r="79" spans="2:15">
      <c r="B79" s="595" t="s">
        <v>193</v>
      </c>
      <c r="C79" s="596"/>
      <c r="D79" s="596"/>
      <c r="E79" s="596"/>
      <c r="F79" s="596"/>
      <c r="G79" s="596"/>
      <c r="H79" s="596"/>
      <c r="I79" s="182"/>
      <c r="J79" s="183"/>
      <c r="K79" s="184" t="e">
        <f>+#REF!</f>
        <v>#REF!</v>
      </c>
      <c r="L79" s="582" t="e">
        <f>+N74*K79</f>
        <v>#REF!</v>
      </c>
      <c r="M79" s="583"/>
      <c r="N79" s="185"/>
    </row>
    <row r="80" spans="2:15">
      <c r="B80" s="149" t="s">
        <v>270</v>
      </c>
      <c r="C80" s="150"/>
      <c r="D80" s="150"/>
      <c r="E80" s="150"/>
      <c r="F80" s="150"/>
      <c r="G80" s="150"/>
      <c r="H80" s="150"/>
      <c r="I80" s="182"/>
      <c r="J80" s="183"/>
      <c r="K80" s="184" t="e">
        <f>+#REF!</f>
        <v>#REF!</v>
      </c>
      <c r="L80" s="582" t="e">
        <f>+N74*K80</f>
        <v>#REF!</v>
      </c>
      <c r="M80" s="583"/>
      <c r="N80" s="185"/>
    </row>
    <row r="81" spans="2:14" ht="14.4" thickBot="1">
      <c r="B81" s="186" t="s">
        <v>230</v>
      </c>
      <c r="C81" s="187"/>
      <c r="D81" s="187"/>
      <c r="E81" s="187"/>
      <c r="F81" s="187"/>
      <c r="G81" s="187"/>
      <c r="H81" s="187"/>
      <c r="I81" s="188"/>
      <c r="J81" s="189"/>
      <c r="K81" s="184" t="e">
        <f>+#REF!</f>
        <v>#REF!</v>
      </c>
      <c r="L81" s="584" t="e">
        <f>+N74*K81</f>
        <v>#REF!</v>
      </c>
      <c r="M81" s="585"/>
      <c r="N81" s="185"/>
    </row>
    <row r="82" spans="2:14" ht="14.4" thickBot="1">
      <c r="B82" s="586" t="s">
        <v>254</v>
      </c>
      <c r="C82" s="587"/>
      <c r="D82" s="587"/>
      <c r="E82" s="587"/>
      <c r="F82" s="587"/>
      <c r="G82" s="587"/>
      <c r="H82" s="587"/>
      <c r="I82" s="587"/>
      <c r="J82" s="587"/>
      <c r="K82" s="587"/>
      <c r="L82" s="587"/>
      <c r="M82" s="588"/>
      <c r="N82" s="190" t="e">
        <f>SUM(L79:M81)</f>
        <v>#REF!</v>
      </c>
    </row>
    <row r="83" spans="2:14" ht="14.4" thickBot="1">
      <c r="B83" s="141"/>
      <c r="C83" s="91"/>
      <c r="D83" s="91"/>
      <c r="E83" s="91"/>
      <c r="F83" s="91"/>
      <c r="G83" s="91"/>
      <c r="H83" s="91"/>
      <c r="I83" s="91"/>
      <c r="J83" s="91"/>
      <c r="K83" s="91"/>
      <c r="L83" s="91"/>
      <c r="M83" s="91"/>
      <c r="N83" s="130"/>
    </row>
    <row r="84" spans="2:14" ht="14.4" thickBot="1">
      <c r="B84" s="589" t="s">
        <v>271</v>
      </c>
      <c r="C84" s="590"/>
      <c r="D84" s="590"/>
      <c r="E84" s="590"/>
      <c r="F84" s="590"/>
      <c r="G84" s="590"/>
      <c r="H84" s="590"/>
      <c r="I84" s="590"/>
      <c r="J84" s="590"/>
      <c r="K84" s="590"/>
      <c r="L84" s="590"/>
      <c r="M84" s="591"/>
      <c r="N84" s="191" t="e">
        <f>ROUND(N74+N82,0)</f>
        <v>#REF!</v>
      </c>
    </row>
    <row r="85" spans="2:14">
      <c r="B85" s="122"/>
      <c r="C85" s="123"/>
      <c r="D85" s="123"/>
      <c r="E85" s="123"/>
      <c r="F85" s="123"/>
      <c r="G85" s="123"/>
      <c r="H85" s="123"/>
      <c r="I85" s="123"/>
      <c r="J85" s="123"/>
      <c r="K85" s="123"/>
      <c r="L85" s="123"/>
      <c r="M85" s="123"/>
      <c r="N85" s="124"/>
    </row>
    <row r="86" spans="2:14">
      <c r="B86" s="141"/>
      <c r="C86" s="91"/>
      <c r="D86" s="91"/>
      <c r="E86" s="91"/>
      <c r="F86" s="91"/>
      <c r="G86" s="91"/>
      <c r="H86" s="91"/>
      <c r="I86" s="91"/>
      <c r="J86" s="91"/>
      <c r="K86" s="91"/>
      <c r="L86" s="91"/>
      <c r="M86" s="91"/>
      <c r="N86" s="130"/>
    </row>
    <row r="87" spans="2:14">
      <c r="B87" s="141"/>
      <c r="C87" s="91"/>
      <c r="D87" s="91"/>
      <c r="E87" s="91"/>
      <c r="F87" s="91"/>
      <c r="G87" s="91"/>
      <c r="H87" s="91"/>
      <c r="I87" s="91"/>
      <c r="J87" s="91"/>
      <c r="K87" s="91"/>
      <c r="L87" s="91"/>
      <c r="M87" s="91"/>
      <c r="N87" s="130"/>
    </row>
    <row r="88" spans="2:14">
      <c r="B88" s="141"/>
      <c r="C88" s="91"/>
      <c r="D88" s="91"/>
      <c r="E88" s="91"/>
      <c r="F88" s="91"/>
      <c r="G88" s="128" t="s">
        <v>272</v>
      </c>
      <c r="H88" s="128"/>
      <c r="I88" s="128"/>
      <c r="J88" s="128"/>
      <c r="K88" s="91"/>
      <c r="L88" s="91"/>
      <c r="M88" s="91"/>
      <c r="N88" s="130"/>
    </row>
    <row r="89" spans="2:14">
      <c r="B89" s="192"/>
      <c r="C89" s="193"/>
      <c r="D89" s="193"/>
      <c r="E89" s="193"/>
      <c r="F89" s="193"/>
      <c r="G89" s="128" t="s">
        <v>273</v>
      </c>
      <c r="H89" s="193"/>
      <c r="I89" s="193"/>
      <c r="J89" s="193"/>
      <c r="K89" s="193"/>
      <c r="L89" s="193"/>
      <c r="M89" s="193"/>
      <c r="N89" s="194"/>
    </row>
    <row r="90" spans="2:14">
      <c r="B90" s="192"/>
      <c r="C90" s="193"/>
      <c r="D90" s="193"/>
      <c r="E90" s="193"/>
      <c r="F90" s="193"/>
      <c r="G90" s="128" t="s">
        <v>274</v>
      </c>
      <c r="J90" s="193"/>
      <c r="K90" s="193"/>
      <c r="L90" s="193"/>
      <c r="M90" s="193"/>
      <c r="N90" s="194"/>
    </row>
    <row r="91" spans="2:14">
      <c r="B91" s="107"/>
      <c r="C91" s="137"/>
      <c r="D91" s="137"/>
      <c r="E91" s="137"/>
      <c r="F91" s="137"/>
      <c r="G91" s="128" t="s">
        <v>275</v>
      </c>
      <c r="H91" s="137"/>
      <c r="I91" s="137"/>
      <c r="J91" s="137"/>
      <c r="K91" s="137"/>
      <c r="L91" s="137"/>
      <c r="M91" s="137"/>
      <c r="N91" s="136"/>
    </row>
    <row r="92" spans="2:14">
      <c r="B92" s="141"/>
      <c r="C92" s="91"/>
      <c r="D92" s="91"/>
      <c r="E92" s="91"/>
      <c r="F92" s="91"/>
      <c r="G92" s="91" t="s">
        <v>276</v>
      </c>
      <c r="H92" s="91"/>
      <c r="I92" s="91"/>
      <c r="J92" s="91"/>
      <c r="K92" s="91"/>
      <c r="L92" s="91"/>
      <c r="M92" s="91"/>
      <c r="N92" s="130"/>
    </row>
    <row r="93" spans="2:14">
      <c r="B93" s="195" t="s">
        <v>277</v>
      </c>
      <c r="C93" s="196"/>
      <c r="D93" s="196"/>
      <c r="E93" s="196"/>
      <c r="F93" s="196"/>
      <c r="G93" s="196"/>
      <c r="H93" s="196"/>
      <c r="I93" s="196"/>
      <c r="J93" s="196"/>
      <c r="K93" s="196"/>
      <c r="L93" s="196"/>
      <c r="M93" s="196"/>
      <c r="N93" s="197"/>
    </row>
    <row r="94" spans="2:14">
      <c r="B94" s="592"/>
      <c r="C94" s="593"/>
      <c r="D94" s="593"/>
      <c r="E94" s="593"/>
      <c r="F94" s="593"/>
      <c r="G94" s="593"/>
      <c r="H94" s="593"/>
      <c r="I94" s="593"/>
      <c r="J94" s="593"/>
      <c r="K94" s="593"/>
      <c r="L94" s="593"/>
      <c r="M94" s="593"/>
      <c r="N94" s="594"/>
    </row>
    <row r="95" spans="2:14">
      <c r="B95" s="592"/>
      <c r="C95" s="593"/>
      <c r="D95" s="593"/>
      <c r="E95" s="593"/>
      <c r="F95" s="593"/>
      <c r="G95" s="593"/>
      <c r="H95" s="593"/>
      <c r="I95" s="593"/>
      <c r="J95" s="593"/>
      <c r="K95" s="593"/>
      <c r="L95" s="593"/>
      <c r="M95" s="593"/>
      <c r="N95" s="594"/>
    </row>
    <row r="96" spans="2:14">
      <c r="B96" s="107"/>
      <c r="C96" s="137"/>
      <c r="D96" s="137"/>
      <c r="E96" s="137"/>
      <c r="F96" s="137"/>
      <c r="G96" s="137"/>
      <c r="H96" s="137"/>
      <c r="I96" s="137"/>
      <c r="J96" s="137"/>
      <c r="K96" s="137"/>
      <c r="L96" s="137"/>
      <c r="M96" s="137"/>
      <c r="N96" s="136"/>
    </row>
    <row r="97" spans="2:14">
      <c r="B97" s="198" t="s">
        <v>278</v>
      </c>
      <c r="C97" s="137"/>
      <c r="D97" s="137"/>
      <c r="E97" s="137"/>
      <c r="F97" s="137"/>
      <c r="G97" s="137"/>
      <c r="H97" s="137"/>
      <c r="I97" s="137"/>
      <c r="J97" s="137"/>
      <c r="K97" s="137"/>
      <c r="L97" s="137"/>
      <c r="M97" s="137"/>
      <c r="N97" s="136"/>
    </row>
    <row r="98" spans="2:14" ht="12.75" customHeight="1">
      <c r="B98" s="573" t="s">
        <v>279</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573" t="s">
        <v>280</v>
      </c>
      <c r="C100" s="574"/>
      <c r="D100" s="574"/>
      <c r="E100" s="574"/>
      <c r="F100" s="574"/>
      <c r="G100" s="574"/>
      <c r="H100" s="574"/>
      <c r="I100" s="574"/>
      <c r="J100" s="574"/>
      <c r="K100" s="574"/>
      <c r="L100" s="574"/>
      <c r="M100" s="574"/>
      <c r="N100" s="575"/>
    </row>
    <row r="101" spans="2:14">
      <c r="B101" s="573"/>
      <c r="C101" s="574"/>
      <c r="D101" s="574"/>
      <c r="E101" s="574"/>
      <c r="F101" s="574"/>
      <c r="G101" s="574"/>
      <c r="H101" s="574"/>
      <c r="I101" s="574"/>
      <c r="J101" s="574"/>
      <c r="K101" s="574"/>
      <c r="L101" s="574"/>
      <c r="M101" s="574"/>
      <c r="N101" s="575"/>
    </row>
    <row r="102" spans="2:14">
      <c r="B102" s="107"/>
      <c r="C102" s="137"/>
      <c r="D102" s="137"/>
      <c r="E102" s="137"/>
      <c r="F102" s="137"/>
      <c r="G102" s="137"/>
      <c r="H102" s="137"/>
      <c r="I102" s="137"/>
      <c r="J102" s="137"/>
      <c r="K102" s="137"/>
      <c r="L102" s="137"/>
      <c r="M102" s="137"/>
      <c r="N102" s="136"/>
    </row>
    <row r="103" spans="2:14">
      <c r="B103" s="141"/>
      <c r="C103" s="91"/>
      <c r="D103" s="91"/>
      <c r="E103" s="91"/>
      <c r="F103" s="91"/>
      <c r="G103" s="128" t="s">
        <v>272</v>
      </c>
      <c r="H103" s="91"/>
      <c r="I103" s="91"/>
      <c r="J103" s="91"/>
      <c r="K103" s="91"/>
      <c r="L103" s="91"/>
      <c r="M103" s="91"/>
      <c r="N103" s="130"/>
    </row>
    <row r="104" spans="2:14">
      <c r="B104" s="141"/>
      <c r="C104" s="91"/>
      <c r="D104" s="91"/>
      <c r="E104" s="91"/>
      <c r="F104" s="91"/>
      <c r="G104" s="91" t="s">
        <v>273</v>
      </c>
      <c r="H104" s="158"/>
      <c r="I104" s="158"/>
      <c r="J104" s="158"/>
      <c r="K104" s="91"/>
      <c r="L104" s="91"/>
      <c r="M104" s="91"/>
      <c r="N104" s="130"/>
    </row>
    <row r="105" spans="2:14">
      <c r="B105" s="141"/>
      <c r="C105" s="91"/>
      <c r="D105" s="91"/>
      <c r="E105" s="91"/>
      <c r="F105" s="91"/>
      <c r="G105" s="91" t="s">
        <v>281</v>
      </c>
      <c r="H105" s="92"/>
      <c r="I105" s="92"/>
      <c r="J105" s="92"/>
      <c r="M105" s="91"/>
      <c r="N105" s="130"/>
    </row>
    <row r="106" spans="2:14">
      <c r="B106" s="199"/>
      <c r="C106" s="137"/>
      <c r="D106" s="137"/>
      <c r="E106" s="137"/>
      <c r="F106" s="137"/>
      <c r="G106" s="91" t="s">
        <v>275</v>
      </c>
      <c r="K106" s="137"/>
      <c r="L106" s="137"/>
      <c r="M106" s="137"/>
      <c r="N106" s="136"/>
    </row>
    <row r="107" spans="2:14" ht="17.25" customHeight="1">
      <c r="B107" s="200" t="s">
        <v>282</v>
      </c>
      <c r="C107" s="201"/>
      <c r="D107" s="201"/>
      <c r="E107" s="91"/>
      <c r="F107" s="91"/>
      <c r="G107" s="91"/>
      <c r="H107" s="91"/>
      <c r="I107" s="91"/>
      <c r="J107" s="576"/>
      <c r="K107" s="576"/>
      <c r="L107" s="576"/>
      <c r="M107" s="576"/>
      <c r="N107" s="577"/>
    </row>
    <row r="108" spans="2:14" ht="18.75" customHeight="1" thickBot="1">
      <c r="B108" s="580" t="s">
        <v>283</v>
      </c>
      <c r="C108" s="581"/>
      <c r="D108" s="581"/>
      <c r="E108" s="167"/>
      <c r="F108" s="167"/>
      <c r="G108" s="167"/>
      <c r="H108" s="167"/>
      <c r="I108" s="167"/>
      <c r="J108" s="578"/>
      <c r="K108" s="578"/>
      <c r="L108" s="578"/>
      <c r="M108" s="578"/>
      <c r="N108" s="579"/>
    </row>
  </sheetData>
  <mergeCells count="104">
    <mergeCell ref="L69:M69"/>
    <mergeCell ref="L70:M70"/>
    <mergeCell ref="B40:D40"/>
    <mergeCell ref="G40:H40"/>
    <mergeCell ref="I40:J40"/>
    <mergeCell ref="L40:M40"/>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7:I47"/>
    <mergeCell ref="L47:M47"/>
    <mergeCell ref="B48:I48"/>
    <mergeCell ref="L48:M48"/>
    <mergeCell ref="B49:I49"/>
    <mergeCell ref="L49:M49"/>
    <mergeCell ref="B50:I50"/>
    <mergeCell ref="L50:M50"/>
    <mergeCell ref="B51:I51"/>
    <mergeCell ref="L51:M51"/>
    <mergeCell ref="B52:I52"/>
    <mergeCell ref="L52:M52"/>
    <mergeCell ref="B53:I53"/>
    <mergeCell ref="L53:M53"/>
    <mergeCell ref="B54:M54"/>
    <mergeCell ref="B55:N57"/>
    <mergeCell ref="B58:H58"/>
    <mergeCell ref="L58:M58"/>
    <mergeCell ref="L68:M68"/>
    <mergeCell ref="B59:H59"/>
    <mergeCell ref="L59:M59"/>
    <mergeCell ref="B60:H60"/>
    <mergeCell ref="L60:M60"/>
    <mergeCell ref="B61:H61"/>
    <mergeCell ref="L61:M61"/>
    <mergeCell ref="B62:M62"/>
    <mergeCell ref="B63:N65"/>
    <mergeCell ref="B66:H66"/>
    <mergeCell ref="L66:M66"/>
    <mergeCell ref="L67:M67"/>
    <mergeCell ref="B94:N94"/>
    <mergeCell ref="B95:N95"/>
    <mergeCell ref="B98:N99"/>
    <mergeCell ref="B100:N101"/>
    <mergeCell ref="J107:N108"/>
    <mergeCell ref="B108:D108"/>
    <mergeCell ref="B84:M84"/>
    <mergeCell ref="B71:H71"/>
    <mergeCell ref="L71:M71"/>
    <mergeCell ref="B72:M72"/>
    <mergeCell ref="B74:M74"/>
    <mergeCell ref="B75:N77"/>
    <mergeCell ref="B78:H78"/>
    <mergeCell ref="L78:M78"/>
    <mergeCell ref="B79:H79"/>
    <mergeCell ref="L79:M79"/>
    <mergeCell ref="L80:M80"/>
    <mergeCell ref="L81:M81"/>
    <mergeCell ref="B82:M82"/>
  </mergeCells>
  <pageMargins left="0.7" right="0.7" top="0.75" bottom="0.75" header="0.3" footer="0.3"/>
  <drawing r:id="rId1"/>
  <legacyDrawing r:id="rId2"/>
  <oleObjects>
    <mc:AlternateContent xmlns:mc="http://schemas.openxmlformats.org/markup-compatibility/2006">
      <mc:Choice Requires="x14">
        <oleObject progId="PBrush" shapeId="8806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8065" r:id="rId3"/>
      </mc:Fallback>
    </mc:AlternateContent>
  </oleObjects>
  <mc:AlternateContent xmlns:mc="http://schemas.openxmlformats.org/markup-compatibility/2006">
    <mc:Choice Requires="x14">
      <controls>
        <mc:AlternateContent xmlns:mc="http://schemas.openxmlformats.org/markup-compatibility/2006">
          <mc:Choice Requires="x14">
            <control shapeId="8806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806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7030A0"/>
  </sheetPr>
  <dimension ref="B1:X109"/>
  <sheetViews>
    <sheetView topLeftCell="A43" zoomScale="55" zoomScaleNormal="55" workbookViewId="0">
      <selection activeCell="R80" sqref="R80"/>
    </sheetView>
  </sheetViews>
  <sheetFormatPr baseColWidth="10" defaultColWidth="11.44140625" defaultRowHeight="13.8"/>
  <cols>
    <col min="1" max="1" width="3.109375" style="90" customWidth="1"/>
    <col min="2" max="6" width="11.44140625" style="90"/>
    <col min="7" max="10" width="11.44140625" style="90" customWidth="1"/>
    <col min="11" max="11" width="12.88671875" style="90" customWidth="1"/>
    <col min="12" max="13" width="11.44140625" style="90" customWidth="1"/>
    <col min="14" max="14" width="14.66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e">
        <f>+#REF!</f>
        <v>#REF!</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301"/>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289"/>
      <c r="C11" s="298"/>
      <c r="D11" s="298"/>
      <c r="E11" s="298"/>
      <c r="F11" s="298"/>
      <c r="G11" s="298"/>
      <c r="H11" s="298"/>
      <c r="I11" s="298"/>
      <c r="J11" s="298"/>
      <c r="K11" s="109"/>
      <c r="L11" s="110" t="e">
        <f>+#REF!</f>
        <v>#REF!</v>
      </c>
      <c r="M11" s="110" t="e">
        <f>+#REF!</f>
        <v>#REF!</v>
      </c>
      <c r="N11" s="111" t="e">
        <f>+#REF!</f>
        <v>#REF!</v>
      </c>
    </row>
    <row r="12" spans="2:14">
      <c r="B12" s="653" t="s">
        <v>239</v>
      </c>
      <c r="C12" s="654"/>
      <c r="D12" s="654"/>
      <c r="E12" s="654"/>
      <c r="F12" s="298"/>
      <c r="G12" s="298"/>
      <c r="H12" s="298" t="s">
        <v>240</v>
      </c>
      <c r="J12" s="298"/>
      <c r="K12" s="109"/>
      <c r="N12" s="112"/>
    </row>
    <row r="13" spans="2:14">
      <c r="B13" s="113" t="s">
        <v>16</v>
      </c>
      <c r="C13" s="114"/>
      <c r="D13" s="642" t="e">
        <f>+#REF!</f>
        <v>#REF!</v>
      </c>
      <c r="E13" s="642"/>
      <c r="F13" s="642"/>
      <c r="G13" s="642"/>
      <c r="H13" s="114"/>
      <c r="I13" s="114" t="s">
        <v>18</v>
      </c>
      <c r="J13" s="642" t="e">
        <f>+#REF!</f>
        <v>#REF!</v>
      </c>
      <c r="K13" s="642"/>
      <c r="L13" s="642"/>
      <c r="M13" s="642"/>
      <c r="N13" s="296"/>
    </row>
    <row r="14" spans="2:14">
      <c r="B14" s="113"/>
      <c r="C14" s="114"/>
      <c r="D14" s="295"/>
      <c r="E14" s="295"/>
      <c r="F14" s="295"/>
      <c r="G14" s="295"/>
      <c r="H14" s="114"/>
      <c r="I14" s="295"/>
      <c r="J14" s="114"/>
      <c r="K14" s="295"/>
      <c r="L14" s="643"/>
      <c r="M14" s="643"/>
      <c r="N14" s="644"/>
    </row>
    <row r="15" spans="2:14">
      <c r="B15" s="113"/>
      <c r="C15" s="114"/>
      <c r="D15" s="295"/>
      <c r="E15" s="295"/>
      <c r="F15" s="295"/>
      <c r="G15" s="295"/>
      <c r="H15" s="114"/>
      <c r="I15" s="295"/>
      <c r="J15" s="114"/>
      <c r="K15" s="295"/>
      <c r="L15" s="295"/>
      <c r="M15" s="295"/>
      <c r="N15" s="296"/>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e">
        <f>+#REF!</f>
        <v>#REF!</v>
      </c>
      <c r="E19" s="128"/>
      <c r="F19" s="128"/>
      <c r="G19" s="303" t="s">
        <v>9</v>
      </c>
      <c r="H19" s="645" t="e">
        <f>+#REF!</f>
        <v>#REF!</v>
      </c>
      <c r="I19" s="645"/>
      <c r="J19" s="645"/>
      <c r="K19" s="645"/>
      <c r="L19" s="645"/>
      <c r="M19" s="645"/>
      <c r="N19" s="130"/>
    </row>
    <row r="20" spans="2:14">
      <c r="B20" s="131" t="s">
        <v>20</v>
      </c>
      <c r="C20" s="132"/>
      <c r="D20" s="646" t="e">
        <f>+#REF!</f>
        <v>#REF!</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297"/>
      <c r="E22" s="297"/>
      <c r="F22" s="297"/>
      <c r="G22" s="297"/>
      <c r="H22" s="297"/>
      <c r="I22" s="297"/>
      <c r="J22" s="297"/>
      <c r="K22" s="297"/>
      <c r="L22" s="297"/>
      <c r="M22" s="135"/>
      <c r="N22" s="133"/>
    </row>
    <row r="23" spans="2:14">
      <c r="B23" s="131" t="s">
        <v>21</v>
      </c>
      <c r="C23" s="132"/>
      <c r="D23" s="648" t="e">
        <f>+#REF!</f>
        <v>#REF!</v>
      </c>
      <c r="E23" s="648"/>
      <c r="F23" s="648"/>
      <c r="G23" s="648"/>
      <c r="H23" s="648"/>
      <c r="I23" s="648"/>
      <c r="J23" s="648"/>
      <c r="K23" s="648"/>
      <c r="L23" s="648"/>
      <c r="M23" s="648"/>
      <c r="N23" s="136"/>
    </row>
    <row r="24" spans="2:14">
      <c r="B24" s="131"/>
      <c r="C24" s="132"/>
      <c r="D24" s="92"/>
      <c r="E24" s="92"/>
      <c r="F24" s="92"/>
      <c r="G24" s="92"/>
      <c r="H24" s="92"/>
      <c r="I24" s="92"/>
      <c r="J24" s="92"/>
      <c r="K24" s="92"/>
      <c r="L24" s="92"/>
      <c r="M24" s="302"/>
      <c r="N24" s="136"/>
    </row>
    <row r="25" spans="2:14">
      <c r="B25" s="131" t="s">
        <v>22</v>
      </c>
      <c r="C25" s="132"/>
      <c r="D25" s="648" t="e">
        <f>+#REF!</f>
        <v>#REF!</v>
      </c>
      <c r="E25" s="648"/>
      <c r="F25" s="648"/>
      <c r="G25" s="648"/>
      <c r="H25" s="648"/>
      <c r="I25" s="648"/>
      <c r="J25" s="648"/>
      <c r="K25" s="648"/>
      <c r="L25" s="648"/>
      <c r="M25" s="648"/>
      <c r="N25" s="136"/>
    </row>
    <row r="26" spans="2:14">
      <c r="B26" s="131"/>
      <c r="C26" s="132"/>
      <c r="D26" s="92"/>
      <c r="E26" s="92"/>
      <c r="F26" s="92"/>
      <c r="G26" s="92"/>
      <c r="H26" s="92"/>
      <c r="I26" s="92"/>
      <c r="J26" s="92"/>
      <c r="K26" s="92"/>
      <c r="L26" s="92"/>
      <c r="M26" s="302"/>
      <c r="N26" s="136"/>
    </row>
    <row r="27" spans="2:14">
      <c r="B27" s="131" t="s">
        <v>23</v>
      </c>
      <c r="C27" s="131"/>
      <c r="D27" s="92"/>
      <c r="E27" s="648" t="e">
        <f>+#REF!</f>
        <v>#REF!</v>
      </c>
      <c r="F27" s="648"/>
      <c r="G27" s="648"/>
      <c r="H27" s="648"/>
      <c r="I27" s="648"/>
      <c r="J27" s="648"/>
      <c r="K27" s="648"/>
      <c r="L27" s="648"/>
      <c r="M27" s="648"/>
      <c r="N27" s="136"/>
    </row>
    <row r="28" spans="2:14">
      <c r="B28" s="125"/>
      <c r="C28" s="126"/>
      <c r="D28" s="92"/>
      <c r="E28" s="92"/>
      <c r="F28" s="92"/>
      <c r="G28" s="92"/>
      <c r="H28" s="92"/>
      <c r="I28" s="92"/>
      <c r="J28" s="92"/>
      <c r="K28" s="92"/>
      <c r="L28" s="92"/>
      <c r="M28" s="302"/>
      <c r="N28" s="136"/>
    </row>
    <row r="29" spans="2:14">
      <c r="B29" s="131" t="s">
        <v>24</v>
      </c>
      <c r="C29" s="132"/>
      <c r="D29" s="92"/>
      <c r="E29" s="92"/>
      <c r="F29" s="92"/>
      <c r="G29" s="649" t="e">
        <f>+#REF!</f>
        <v>#REF!</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tr">
        <f>+'PRESUPUESTO OFICIAL '!D62</f>
        <v>630.4</v>
      </c>
      <c r="C34" s="703" t="str">
        <f>VLOOKUP(B34,'PRESUPUESTO OFICIAL '!D21:D112: 'PRESUPUESTO OFICIAL '!G21:G112,4,FALSE)</f>
        <v>Concreto clase 21 MPA</v>
      </c>
      <c r="D34" s="704"/>
      <c r="E34" s="704"/>
      <c r="F34" s="704"/>
      <c r="G34" s="704"/>
      <c r="H34" s="704"/>
      <c r="I34" s="704"/>
      <c r="J34" s="704"/>
      <c r="K34" s="705"/>
      <c r="L34" s="703" t="str">
        <f>VLOOKUP(B34,'PRESUPUESTO OFICIAL '!D21:D112: 'PRESUPUESTO OFICIAL '!H21:H112,5,FALSE)</f>
        <v>m3</v>
      </c>
      <c r="M34" s="705"/>
      <c r="N34" s="216">
        <f>VLOOKUP(B34,'PRESUPUESTO OFICIAL '!D21:D112: 'PRESUPUESTO OFICIAL '!I21:I112,6,FALSE)</f>
        <v>347</v>
      </c>
    </row>
    <row r="35" spans="2:14">
      <c r="B35" s="609" t="s">
        <v>244</v>
      </c>
      <c r="C35" s="610"/>
      <c r="D35" s="610"/>
      <c r="E35" s="610"/>
      <c r="F35" s="610"/>
      <c r="G35" s="610"/>
      <c r="H35" s="610"/>
      <c r="I35" s="610"/>
      <c r="J35" s="610"/>
      <c r="K35" s="610"/>
      <c r="L35" s="610"/>
      <c r="M35" s="610"/>
      <c r="N35" s="611"/>
    </row>
    <row r="36" spans="2:14" ht="15.75" customHeight="1">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315</v>
      </c>
      <c r="C39" s="596"/>
      <c r="D39" s="596"/>
      <c r="E39" s="596"/>
      <c r="F39" s="618"/>
      <c r="G39" s="641"/>
      <c r="H39" s="618"/>
      <c r="I39" s="641"/>
      <c r="J39" s="618"/>
      <c r="K39" s="279" t="e">
        <f>+#REF!</f>
        <v>#REF!</v>
      </c>
      <c r="L39" s="726">
        <v>7</v>
      </c>
      <c r="M39" s="727"/>
      <c r="N39" s="280" t="e">
        <f>+K39/L39</f>
        <v>#REF!</v>
      </c>
    </row>
    <row r="40" spans="2:14">
      <c r="B40" s="694" t="s">
        <v>250</v>
      </c>
      <c r="C40" s="695"/>
      <c r="D40" s="695"/>
      <c r="E40" s="319"/>
      <c r="F40" s="320"/>
      <c r="G40" s="641"/>
      <c r="H40" s="618"/>
      <c r="I40" s="641"/>
      <c r="J40" s="618"/>
      <c r="K40" s="279" t="e">
        <f>+#REF!</f>
        <v>#REF!</v>
      </c>
      <c r="L40" s="603">
        <v>7</v>
      </c>
      <c r="M40" s="604"/>
      <c r="N40" s="280" t="e">
        <f>+K40/L40</f>
        <v>#REF!</v>
      </c>
    </row>
    <row r="41" spans="2:14">
      <c r="B41" s="595" t="s">
        <v>303</v>
      </c>
      <c r="C41" s="596"/>
      <c r="D41" s="596"/>
      <c r="E41" s="596"/>
      <c r="F41" s="618"/>
      <c r="G41" s="641"/>
      <c r="H41" s="618"/>
      <c r="I41" s="641"/>
      <c r="J41" s="618"/>
      <c r="K41" s="279"/>
      <c r="L41" s="738"/>
      <c r="M41" s="739"/>
      <c r="N41" s="280" t="e">
        <f>+N73*0.05</f>
        <v>#REF!</v>
      </c>
    </row>
    <row r="42" spans="2:14">
      <c r="B42" s="595"/>
      <c r="C42" s="596"/>
      <c r="D42" s="596"/>
      <c r="E42" s="596"/>
      <c r="F42" s="618"/>
      <c r="G42" s="641"/>
      <c r="H42" s="618"/>
      <c r="I42" s="641"/>
      <c r="J42" s="618"/>
      <c r="K42" s="279"/>
      <c r="L42" s="738"/>
      <c r="M42" s="739"/>
      <c r="N42" s="280"/>
    </row>
    <row r="43" spans="2:14">
      <c r="B43" s="595"/>
      <c r="C43" s="596"/>
      <c r="D43" s="596"/>
      <c r="E43" s="596"/>
      <c r="F43" s="618"/>
      <c r="G43" s="641"/>
      <c r="H43" s="618"/>
      <c r="I43" s="641"/>
      <c r="J43" s="618"/>
      <c r="K43" s="279"/>
      <c r="L43" s="738"/>
      <c r="M43" s="739"/>
      <c r="N43" s="280"/>
    </row>
    <row r="44" spans="2:14">
      <c r="B44" s="595"/>
      <c r="C44" s="596"/>
      <c r="D44" s="596"/>
      <c r="E44" s="596"/>
      <c r="F44" s="618"/>
      <c r="G44" s="641"/>
      <c r="H44" s="618"/>
      <c r="I44" s="641"/>
      <c r="J44" s="618"/>
      <c r="K44" s="279"/>
      <c r="L44" s="603"/>
      <c r="M44" s="604"/>
      <c r="N44" s="280"/>
    </row>
    <row r="45" spans="2:14" ht="14.4" thickBot="1">
      <c r="B45" s="595"/>
      <c r="C45" s="596"/>
      <c r="D45" s="596"/>
      <c r="E45" s="596"/>
      <c r="F45" s="618"/>
      <c r="G45" s="641"/>
      <c r="H45" s="618"/>
      <c r="I45" s="641"/>
      <c r="J45" s="618"/>
      <c r="K45" s="279"/>
      <c r="L45" s="726"/>
      <c r="M45" s="727"/>
      <c r="N45" s="280"/>
    </row>
    <row r="46" spans="2:14" ht="14.4" thickBot="1">
      <c r="B46" s="586" t="s">
        <v>254</v>
      </c>
      <c r="C46" s="587"/>
      <c r="D46" s="587"/>
      <c r="E46" s="587"/>
      <c r="F46" s="587"/>
      <c r="G46" s="587"/>
      <c r="H46" s="587"/>
      <c r="I46" s="587"/>
      <c r="J46" s="587"/>
      <c r="K46" s="587"/>
      <c r="L46" s="587"/>
      <c r="M46" s="588"/>
      <c r="N46" s="154" t="e">
        <f>SUM(N39:N45)</f>
        <v>#REF!</v>
      </c>
    </row>
    <row r="47" spans="2:14">
      <c r="B47" s="609" t="s">
        <v>252</v>
      </c>
      <c r="C47" s="610"/>
      <c r="D47" s="610"/>
      <c r="E47" s="610"/>
      <c r="F47" s="610"/>
      <c r="G47" s="610"/>
      <c r="H47" s="610"/>
      <c r="I47" s="610"/>
      <c r="J47" s="610"/>
      <c r="K47" s="610"/>
      <c r="L47" s="610"/>
      <c r="M47" s="610"/>
      <c r="N47" s="611"/>
    </row>
    <row r="48" spans="2:14">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294" t="s">
        <v>198</v>
      </c>
      <c r="K50" s="145" t="s">
        <v>33</v>
      </c>
      <c r="L50" s="622" t="s">
        <v>253</v>
      </c>
      <c r="M50" s="623"/>
      <c r="N50" s="146" t="s">
        <v>249</v>
      </c>
    </row>
    <row r="51" spans="2:14">
      <c r="B51" s="595" t="s">
        <v>318</v>
      </c>
      <c r="C51" s="596"/>
      <c r="D51" s="596"/>
      <c r="E51" s="596"/>
      <c r="F51" s="596"/>
      <c r="G51" s="596"/>
      <c r="H51" s="596"/>
      <c r="I51" s="618"/>
      <c r="J51" s="210" t="s">
        <v>205</v>
      </c>
      <c r="K51" s="222">
        <v>350</v>
      </c>
      <c r="L51" s="619" t="e">
        <f>+#REF!</f>
        <v>#REF!</v>
      </c>
      <c r="M51" s="620"/>
      <c r="N51" s="280" t="e">
        <f>+L51*K51</f>
        <v>#REF!</v>
      </c>
    </row>
    <row r="52" spans="2:14">
      <c r="B52" s="595" t="s">
        <v>398</v>
      </c>
      <c r="C52" s="596"/>
      <c r="D52" s="596"/>
      <c r="E52" s="596"/>
      <c r="F52" s="596"/>
      <c r="G52" s="596"/>
      <c r="H52" s="596"/>
      <c r="I52" s="618"/>
      <c r="J52" s="210" t="s">
        <v>212</v>
      </c>
      <c r="K52" s="211">
        <v>0.86</v>
      </c>
      <c r="L52" s="619" t="e">
        <f>+#REF!</f>
        <v>#REF!</v>
      </c>
      <c r="M52" s="620"/>
      <c r="N52" s="280" t="e">
        <f>+L52*K52</f>
        <v>#REF!</v>
      </c>
    </row>
    <row r="53" spans="2:14">
      <c r="B53" s="595" t="s">
        <v>399</v>
      </c>
      <c r="C53" s="596"/>
      <c r="D53" s="596"/>
      <c r="E53" s="596"/>
      <c r="F53" s="596"/>
      <c r="G53" s="596"/>
      <c r="H53" s="596"/>
      <c r="I53" s="618"/>
      <c r="J53" s="210" t="s">
        <v>212</v>
      </c>
      <c r="K53" s="211">
        <v>0.56000000000000005</v>
      </c>
      <c r="L53" s="619" t="e">
        <f>+#REF!</f>
        <v>#REF!</v>
      </c>
      <c r="M53" s="620"/>
      <c r="N53" s="280" t="e">
        <f>+L53*K53</f>
        <v>#REF!</v>
      </c>
    </row>
    <row r="54" spans="2:14" ht="14.4" thickBot="1">
      <c r="B54" s="595" t="s">
        <v>319</v>
      </c>
      <c r="C54" s="596"/>
      <c r="D54" s="596"/>
      <c r="E54" s="596"/>
      <c r="F54" s="596"/>
      <c r="G54" s="596"/>
      <c r="H54" s="596"/>
      <c r="I54" s="618"/>
      <c r="J54" s="210" t="s">
        <v>207</v>
      </c>
      <c r="K54" s="222">
        <v>160</v>
      </c>
      <c r="L54" s="619" t="e">
        <f>+#REF!</f>
        <v>#REF!</v>
      </c>
      <c r="M54" s="620"/>
      <c r="N54" s="280" t="e">
        <f>+L54*K54</f>
        <v>#REF!</v>
      </c>
    </row>
    <row r="55" spans="2:14" ht="14.4" thickBot="1">
      <c r="B55" s="586" t="s">
        <v>254</v>
      </c>
      <c r="C55" s="587"/>
      <c r="D55" s="587"/>
      <c r="E55" s="587"/>
      <c r="F55" s="587"/>
      <c r="G55" s="587"/>
      <c r="H55" s="587"/>
      <c r="I55" s="587"/>
      <c r="J55" s="587"/>
      <c r="K55" s="587"/>
      <c r="L55" s="587"/>
      <c r="M55" s="588"/>
      <c r="N55" s="281" t="e">
        <f>SUM(N51:N54)</f>
        <v>#REF!</v>
      </c>
    </row>
    <row r="56" spans="2:14">
      <c r="B56" s="609" t="s">
        <v>255</v>
      </c>
      <c r="C56" s="610"/>
      <c r="D56" s="610"/>
      <c r="E56" s="610"/>
      <c r="F56" s="610"/>
      <c r="G56" s="610"/>
      <c r="H56" s="610"/>
      <c r="I56" s="610"/>
      <c r="J56" s="610"/>
      <c r="K56" s="610"/>
      <c r="L56" s="610"/>
      <c r="M56" s="610"/>
      <c r="N56" s="611"/>
    </row>
    <row r="57" spans="2:14">
      <c r="B57" s="612"/>
      <c r="C57" s="613"/>
      <c r="D57" s="613"/>
      <c r="E57" s="613"/>
      <c r="F57" s="613"/>
      <c r="G57" s="613"/>
      <c r="H57" s="613"/>
      <c r="I57" s="613"/>
      <c r="J57" s="613"/>
      <c r="K57" s="613"/>
      <c r="L57" s="613"/>
      <c r="M57" s="613"/>
      <c r="N57" s="614"/>
    </row>
    <row r="58" spans="2:14" ht="14.4" thickBot="1">
      <c r="B58" s="615"/>
      <c r="C58" s="616"/>
      <c r="D58" s="616"/>
      <c r="E58" s="616"/>
      <c r="F58" s="616"/>
      <c r="G58" s="616"/>
      <c r="H58" s="616"/>
      <c r="I58" s="616"/>
      <c r="J58" s="616"/>
      <c r="K58" s="616"/>
      <c r="L58" s="616"/>
      <c r="M58" s="616"/>
      <c r="N58" s="617"/>
    </row>
    <row r="59" spans="2:14">
      <c r="B59" s="597" t="s">
        <v>256</v>
      </c>
      <c r="C59" s="598"/>
      <c r="D59" s="598"/>
      <c r="E59" s="598"/>
      <c r="F59" s="598"/>
      <c r="G59" s="598"/>
      <c r="H59" s="598"/>
      <c r="I59" s="145" t="s">
        <v>257</v>
      </c>
      <c r="J59" s="290" t="s">
        <v>258</v>
      </c>
      <c r="K59" s="163" t="s">
        <v>259</v>
      </c>
      <c r="L59" s="622" t="s">
        <v>199</v>
      </c>
      <c r="M59" s="623"/>
      <c r="N59" s="146" t="s">
        <v>249</v>
      </c>
    </row>
    <row r="60" spans="2:14">
      <c r="B60" s="595" t="s">
        <v>326</v>
      </c>
      <c r="C60" s="596"/>
      <c r="D60" s="596"/>
      <c r="E60" s="596"/>
      <c r="F60" s="596"/>
      <c r="G60" s="596"/>
      <c r="H60" s="596"/>
      <c r="I60" s="157">
        <v>0.56000000000000005</v>
      </c>
      <c r="J60" s="226" t="e">
        <f>+#REF!</f>
        <v>#REF!</v>
      </c>
      <c r="K60" s="227" t="e">
        <f>+J60*I60</f>
        <v>#REF!</v>
      </c>
      <c r="L60" s="603" t="e">
        <f>+#REF!</f>
        <v>#REF!</v>
      </c>
      <c r="M60" s="604"/>
      <c r="N60" s="277" t="e">
        <f>+L60*K60</f>
        <v>#REF!</v>
      </c>
    </row>
    <row r="61" spans="2:14">
      <c r="B61" s="595" t="s">
        <v>327</v>
      </c>
      <c r="C61" s="596"/>
      <c r="D61" s="596"/>
      <c r="E61" s="596"/>
      <c r="F61" s="596"/>
      <c r="G61" s="596"/>
      <c r="H61" s="596"/>
      <c r="I61" s="157">
        <v>0.86</v>
      </c>
      <c r="J61" s="226" t="e">
        <f>+#REF!</f>
        <v>#REF!</v>
      </c>
      <c r="K61" s="227" t="e">
        <f>+J61*I61</f>
        <v>#REF!</v>
      </c>
      <c r="L61" s="603" t="e">
        <f>+#REF!</f>
        <v>#REF!</v>
      </c>
      <c r="M61" s="604"/>
      <c r="N61" s="277" t="e">
        <f>+L61*K61</f>
        <v>#REF!</v>
      </c>
    </row>
    <row r="62" spans="2:14" ht="14.4" thickBot="1">
      <c r="B62" s="605"/>
      <c r="C62" s="606"/>
      <c r="D62" s="606"/>
      <c r="E62" s="606"/>
      <c r="F62" s="606"/>
      <c r="G62" s="606"/>
      <c r="H62" s="606"/>
      <c r="I62" s="246"/>
      <c r="J62" s="242"/>
      <c r="K62" s="217"/>
      <c r="L62" s="607"/>
      <c r="M62" s="608"/>
      <c r="N62" s="277"/>
    </row>
    <row r="63" spans="2:14" ht="14.4" thickBot="1">
      <c r="B63" s="586" t="s">
        <v>254</v>
      </c>
      <c r="C63" s="587"/>
      <c r="D63" s="587"/>
      <c r="E63" s="587"/>
      <c r="F63" s="587"/>
      <c r="G63" s="587"/>
      <c r="H63" s="587"/>
      <c r="I63" s="587"/>
      <c r="J63" s="587"/>
      <c r="K63" s="587"/>
      <c r="L63" s="587"/>
      <c r="M63" s="588"/>
      <c r="N63" s="284" t="e">
        <f>SUM(N60:N62)</f>
        <v>#REF!</v>
      </c>
    </row>
    <row r="64" spans="2:14">
      <c r="B64" s="609" t="s">
        <v>261</v>
      </c>
      <c r="C64" s="610"/>
      <c r="D64" s="610"/>
      <c r="E64" s="610"/>
      <c r="F64" s="610"/>
      <c r="G64" s="610"/>
      <c r="H64" s="610"/>
      <c r="I64" s="610"/>
      <c r="J64" s="610"/>
      <c r="K64" s="610"/>
      <c r="L64" s="610"/>
      <c r="M64" s="610"/>
      <c r="N64" s="611"/>
    </row>
    <row r="65" spans="2:15">
      <c r="B65" s="612"/>
      <c r="C65" s="613"/>
      <c r="D65" s="613"/>
      <c r="E65" s="613"/>
      <c r="F65" s="613"/>
      <c r="G65" s="613"/>
      <c r="H65" s="613"/>
      <c r="I65" s="613"/>
      <c r="J65" s="613"/>
      <c r="K65" s="613"/>
      <c r="L65" s="613"/>
      <c r="M65" s="613"/>
      <c r="N65" s="614"/>
    </row>
    <row r="66" spans="2:15" ht="14.4" thickBot="1">
      <c r="B66" s="615"/>
      <c r="C66" s="616"/>
      <c r="D66" s="616"/>
      <c r="E66" s="616"/>
      <c r="F66" s="616"/>
      <c r="G66" s="616"/>
      <c r="H66" s="616"/>
      <c r="I66" s="616"/>
      <c r="J66" s="616"/>
      <c r="K66" s="616"/>
      <c r="L66" s="616"/>
      <c r="M66" s="616"/>
      <c r="N66" s="617"/>
    </row>
    <row r="67" spans="2:15">
      <c r="B67" s="597" t="s">
        <v>262</v>
      </c>
      <c r="C67" s="598"/>
      <c r="D67" s="598"/>
      <c r="E67" s="598"/>
      <c r="F67" s="598"/>
      <c r="G67" s="598"/>
      <c r="H67" s="598"/>
      <c r="I67" s="145" t="s">
        <v>263</v>
      </c>
      <c r="J67" s="290" t="s">
        <v>231</v>
      </c>
      <c r="K67" s="163" t="s">
        <v>264</v>
      </c>
      <c r="L67" s="622" t="s">
        <v>248</v>
      </c>
      <c r="M67" s="623"/>
      <c r="N67" s="146" t="s">
        <v>249</v>
      </c>
    </row>
    <row r="68" spans="2:15">
      <c r="B68" s="299" t="s">
        <v>337</v>
      </c>
      <c r="C68" s="300"/>
      <c r="D68" s="300"/>
      <c r="E68" s="300"/>
      <c r="F68" s="300"/>
      <c r="G68" s="300"/>
      <c r="H68" s="300"/>
      <c r="I68" s="174" t="e">
        <f>+#REF!*8</f>
        <v>#REF!</v>
      </c>
      <c r="J68" s="175" t="e">
        <f>+#REF!</f>
        <v>#REF!</v>
      </c>
      <c r="K68" s="176" t="e">
        <f>+J68*I68</f>
        <v>#REF!</v>
      </c>
      <c r="L68" s="601">
        <f>L39*8</f>
        <v>56</v>
      </c>
      <c r="M68" s="602"/>
      <c r="N68" s="282" t="e">
        <f>+K68/L68</f>
        <v>#REF!</v>
      </c>
    </row>
    <row r="69" spans="2:15">
      <c r="B69" s="299" t="s">
        <v>329</v>
      </c>
      <c r="C69" s="300"/>
      <c r="D69" s="300"/>
      <c r="E69" s="300"/>
      <c r="F69" s="300"/>
      <c r="G69" s="300"/>
      <c r="H69" s="300"/>
      <c r="I69" s="174" t="e">
        <f>+#REF!</f>
        <v>#REF!</v>
      </c>
      <c r="J69" s="175" t="e">
        <f>+#REF!</f>
        <v>#REF!</v>
      </c>
      <c r="K69" s="176" t="e">
        <f>+J69*I69</f>
        <v>#REF!</v>
      </c>
      <c r="L69" s="601">
        <f>L68</f>
        <v>56</v>
      </c>
      <c r="M69" s="602"/>
      <c r="N69" s="282" t="e">
        <f>+K69/L69</f>
        <v>#REF!</v>
      </c>
    </row>
    <row r="70" spans="2:15">
      <c r="B70" s="318" t="s">
        <v>491</v>
      </c>
      <c r="C70" s="319"/>
      <c r="D70" s="319"/>
      <c r="E70" s="319"/>
      <c r="F70" s="319"/>
      <c r="G70" s="319"/>
      <c r="H70" s="319"/>
      <c r="I70" s="174" t="e">
        <f>#REF!</f>
        <v>#REF!</v>
      </c>
      <c r="J70" s="175" t="e">
        <f>+#REF!</f>
        <v>#REF!</v>
      </c>
      <c r="K70" s="176" t="e">
        <f>+J70*I70</f>
        <v>#REF!</v>
      </c>
      <c r="L70" s="601">
        <f>L69</f>
        <v>56</v>
      </c>
      <c r="M70" s="602"/>
      <c r="N70" s="282" t="e">
        <f>+K70/L70</f>
        <v>#REF!</v>
      </c>
    </row>
    <row r="71" spans="2:15">
      <c r="B71" s="318" t="s">
        <v>490</v>
      </c>
      <c r="C71" s="319"/>
      <c r="D71" s="319"/>
      <c r="E71" s="319"/>
      <c r="F71" s="319"/>
      <c r="G71" s="319"/>
      <c r="H71" s="319"/>
      <c r="I71" s="174" t="e">
        <f>#REF!</f>
        <v>#REF!</v>
      </c>
      <c r="J71" s="175" t="e">
        <f>+#REF!</f>
        <v>#REF!</v>
      </c>
      <c r="K71" s="176" t="e">
        <f>+J71*I71</f>
        <v>#REF!</v>
      </c>
      <c r="L71" s="601">
        <f>L70</f>
        <v>56</v>
      </c>
      <c r="M71" s="602"/>
      <c r="N71" s="282" t="e">
        <f>+K71/L71</f>
        <v>#REF!</v>
      </c>
    </row>
    <row r="72" spans="2:15" ht="14.4" thickBot="1">
      <c r="B72" s="605"/>
      <c r="C72" s="606"/>
      <c r="D72" s="606"/>
      <c r="E72" s="606"/>
      <c r="F72" s="606"/>
      <c r="G72" s="606"/>
      <c r="H72" s="606"/>
      <c r="I72" s="166"/>
      <c r="J72" s="167"/>
      <c r="K72" s="166"/>
      <c r="L72" s="607"/>
      <c r="M72" s="608"/>
      <c r="N72" s="283"/>
    </row>
    <row r="73" spans="2:15" ht="14.4" thickBot="1">
      <c r="B73" s="586" t="s">
        <v>254</v>
      </c>
      <c r="C73" s="587"/>
      <c r="D73" s="587"/>
      <c r="E73" s="587"/>
      <c r="F73" s="587"/>
      <c r="G73" s="587"/>
      <c r="H73" s="587"/>
      <c r="I73" s="587"/>
      <c r="J73" s="587"/>
      <c r="K73" s="587"/>
      <c r="L73" s="587"/>
      <c r="M73" s="588"/>
      <c r="N73" s="284" t="e">
        <f>SUM(N68:N72)</f>
        <v>#REF!</v>
      </c>
    </row>
    <row r="74" spans="2:15" ht="14.4" thickBot="1">
      <c r="B74" s="141"/>
      <c r="C74" s="91"/>
      <c r="D74" s="91"/>
      <c r="E74" s="91"/>
      <c r="F74" s="91"/>
      <c r="G74" s="91"/>
      <c r="H74" s="91"/>
      <c r="I74" s="91"/>
      <c r="J74" s="91"/>
      <c r="K74" s="91"/>
      <c r="L74" s="91"/>
      <c r="M74" s="91"/>
      <c r="N74" s="130"/>
    </row>
    <row r="75" spans="2:15" ht="14.4" thickBot="1">
      <c r="B75" s="589" t="s">
        <v>265</v>
      </c>
      <c r="C75" s="590"/>
      <c r="D75" s="590"/>
      <c r="E75" s="590"/>
      <c r="F75" s="590"/>
      <c r="G75" s="590"/>
      <c r="H75" s="590"/>
      <c r="I75" s="590"/>
      <c r="J75" s="590"/>
      <c r="K75" s="590"/>
      <c r="L75" s="590"/>
      <c r="M75" s="591"/>
      <c r="N75" s="180" t="e">
        <f>+N73+N63+N55+N46</f>
        <v>#REF!</v>
      </c>
      <c r="O75" s="212" t="e">
        <f>N75-'Aux conc F'!N73</f>
        <v>#REF!</v>
      </c>
    </row>
    <row r="76" spans="2:15">
      <c r="B76" s="609" t="s">
        <v>266</v>
      </c>
      <c r="C76" s="610"/>
      <c r="D76" s="610"/>
      <c r="E76" s="610"/>
      <c r="F76" s="610"/>
      <c r="G76" s="610"/>
      <c r="H76" s="610"/>
      <c r="I76" s="610"/>
      <c r="J76" s="610"/>
      <c r="K76" s="610"/>
      <c r="L76" s="610"/>
      <c r="M76" s="610"/>
      <c r="N76" s="611"/>
    </row>
    <row r="77" spans="2:15">
      <c r="B77" s="612"/>
      <c r="C77" s="613"/>
      <c r="D77" s="613"/>
      <c r="E77" s="613"/>
      <c r="F77" s="613"/>
      <c r="G77" s="613"/>
      <c r="H77" s="613"/>
      <c r="I77" s="613"/>
      <c r="J77" s="613"/>
      <c r="K77" s="613"/>
      <c r="L77" s="613"/>
      <c r="M77" s="613"/>
      <c r="N77" s="614"/>
    </row>
    <row r="78" spans="2:15" ht="14.4" thickBot="1">
      <c r="B78" s="615"/>
      <c r="C78" s="616"/>
      <c r="D78" s="616"/>
      <c r="E78" s="616"/>
      <c r="F78" s="616"/>
      <c r="G78" s="616"/>
      <c r="H78" s="616"/>
      <c r="I78" s="616"/>
      <c r="J78" s="616"/>
      <c r="K78" s="616"/>
      <c r="L78" s="616"/>
      <c r="M78" s="616"/>
      <c r="N78" s="617"/>
    </row>
    <row r="79" spans="2:15">
      <c r="B79" s="597" t="s">
        <v>267</v>
      </c>
      <c r="C79" s="598"/>
      <c r="D79" s="598"/>
      <c r="E79" s="598"/>
      <c r="F79" s="598"/>
      <c r="G79" s="598"/>
      <c r="H79" s="598"/>
      <c r="I79" s="290"/>
      <c r="J79" s="291"/>
      <c r="K79" s="170" t="s">
        <v>268</v>
      </c>
      <c r="L79" s="599" t="s">
        <v>269</v>
      </c>
      <c r="M79" s="600"/>
      <c r="N79" s="171"/>
    </row>
    <row r="80" spans="2:15">
      <c r="B80" s="595" t="s">
        <v>193</v>
      </c>
      <c r="C80" s="596"/>
      <c r="D80" s="596"/>
      <c r="E80" s="596"/>
      <c r="F80" s="596"/>
      <c r="G80" s="596"/>
      <c r="H80" s="596"/>
      <c r="I80" s="182"/>
      <c r="J80" s="183"/>
      <c r="K80" s="285" t="e">
        <f>+#REF!</f>
        <v>#REF!</v>
      </c>
      <c r="L80" s="582" t="e">
        <f>+N75*K80</f>
        <v>#REF!</v>
      </c>
      <c r="M80" s="583"/>
      <c r="N80" s="286"/>
    </row>
    <row r="81" spans="2:24">
      <c r="B81" s="149" t="s">
        <v>270</v>
      </c>
      <c r="C81" s="150"/>
      <c r="D81" s="150"/>
      <c r="E81" s="150"/>
      <c r="F81" s="150"/>
      <c r="G81" s="150"/>
      <c r="H81" s="150"/>
      <c r="I81" s="182"/>
      <c r="J81" s="183"/>
      <c r="K81" s="285" t="e">
        <f>+#REF!</f>
        <v>#REF!</v>
      </c>
      <c r="L81" s="582" t="e">
        <f>+N75*K81</f>
        <v>#REF!</v>
      </c>
      <c r="M81" s="583"/>
      <c r="N81" s="286"/>
      <c r="U81" s="469"/>
      <c r="V81" s="469" t="s">
        <v>594</v>
      </c>
      <c r="W81" s="469" t="s">
        <v>595</v>
      </c>
      <c r="X81" s="469" t="s">
        <v>596</v>
      </c>
    </row>
    <row r="82" spans="2:24" ht="14.4" thickBot="1">
      <c r="B82" s="292" t="s">
        <v>230</v>
      </c>
      <c r="C82" s="293"/>
      <c r="D82" s="293"/>
      <c r="E82" s="293"/>
      <c r="F82" s="293"/>
      <c r="G82" s="293"/>
      <c r="H82" s="293"/>
      <c r="I82" s="188"/>
      <c r="J82" s="189"/>
      <c r="K82" s="285" t="e">
        <f>+#REF!</f>
        <v>#REF!</v>
      </c>
      <c r="L82" s="584" t="e">
        <f>+N75*K82</f>
        <v>#REF!</v>
      </c>
      <c r="M82" s="585"/>
      <c r="N82" s="286"/>
      <c r="U82" s="469" t="s">
        <v>597</v>
      </c>
      <c r="V82" s="93">
        <v>332000</v>
      </c>
      <c r="W82" s="93">
        <v>375000</v>
      </c>
      <c r="X82" s="93"/>
    </row>
    <row r="83" spans="2:24" ht="14.4" thickBot="1">
      <c r="B83" s="586" t="s">
        <v>254</v>
      </c>
      <c r="C83" s="587"/>
      <c r="D83" s="587"/>
      <c r="E83" s="587"/>
      <c r="F83" s="587"/>
      <c r="G83" s="587"/>
      <c r="H83" s="587"/>
      <c r="I83" s="587"/>
      <c r="J83" s="587"/>
      <c r="K83" s="587"/>
      <c r="L83" s="587"/>
      <c r="M83" s="588"/>
      <c r="N83" s="190" t="e">
        <f>SUM(L80:M82)</f>
        <v>#REF!</v>
      </c>
      <c r="U83" s="469"/>
      <c r="V83" s="93"/>
      <c r="W83" s="93"/>
      <c r="X83" s="93"/>
    </row>
    <row r="84" spans="2:24" ht="14.4" thickBot="1">
      <c r="B84" s="141"/>
      <c r="C84" s="91"/>
      <c r="D84" s="91"/>
      <c r="E84" s="91"/>
      <c r="F84" s="91"/>
      <c r="G84" s="91"/>
      <c r="H84" s="91"/>
      <c r="I84" s="91"/>
      <c r="J84" s="91"/>
      <c r="K84" s="91"/>
      <c r="L84" s="91"/>
      <c r="M84" s="91"/>
      <c r="N84" s="130"/>
      <c r="U84" s="469" t="s">
        <v>598</v>
      </c>
      <c r="V84" s="93">
        <v>374000</v>
      </c>
      <c r="W84" s="93">
        <v>414000</v>
      </c>
      <c r="X84" s="93">
        <f>297375*1.19</f>
        <v>353876.25</v>
      </c>
    </row>
    <row r="85" spans="2:24" ht="14.4" thickBot="1">
      <c r="B85" s="589" t="s">
        <v>271</v>
      </c>
      <c r="C85" s="590"/>
      <c r="D85" s="590"/>
      <c r="E85" s="590"/>
      <c r="F85" s="590"/>
      <c r="G85" s="590"/>
      <c r="H85" s="590"/>
      <c r="I85" s="590"/>
      <c r="J85" s="590"/>
      <c r="K85" s="590"/>
      <c r="L85" s="590"/>
      <c r="M85" s="591"/>
      <c r="N85" s="191" t="e">
        <f>ROUND(N75+N83,0)</f>
        <v>#REF!</v>
      </c>
      <c r="U85" s="469"/>
      <c r="V85" s="93"/>
      <c r="W85" s="93"/>
      <c r="X85" s="93"/>
    </row>
    <row r="86" spans="2:24">
      <c r="B86" s="122"/>
      <c r="C86" s="123"/>
      <c r="D86" s="123"/>
      <c r="E86" s="123"/>
      <c r="F86" s="123"/>
      <c r="G86" s="123"/>
      <c r="H86" s="123"/>
      <c r="I86" s="123"/>
      <c r="J86" s="123"/>
      <c r="K86" s="123"/>
      <c r="L86" s="123"/>
      <c r="M86" s="123"/>
      <c r="N86" s="124"/>
      <c r="U86" s="469" t="s">
        <v>599</v>
      </c>
      <c r="V86" s="93">
        <v>412739</v>
      </c>
      <c r="W86" s="93">
        <v>462000</v>
      </c>
      <c r="X86" s="93">
        <f>323000*1.19</f>
        <v>384370</v>
      </c>
    </row>
    <row r="87" spans="2:24">
      <c r="B87" s="141"/>
      <c r="C87" s="91"/>
      <c r="D87" s="91"/>
      <c r="E87" s="91"/>
      <c r="F87" s="91"/>
      <c r="G87" s="91"/>
      <c r="H87" s="91"/>
      <c r="I87" s="91"/>
      <c r="J87" s="91"/>
      <c r="K87" s="91"/>
      <c r="L87" s="91"/>
      <c r="M87" s="91"/>
      <c r="N87" s="130"/>
      <c r="U87" s="469"/>
      <c r="V87" s="93"/>
      <c r="W87" s="93"/>
      <c r="X87" s="93"/>
    </row>
    <row r="88" spans="2:24">
      <c r="B88" s="141"/>
      <c r="C88" s="91"/>
      <c r="D88" s="91"/>
      <c r="E88" s="91"/>
      <c r="F88" s="91"/>
      <c r="G88" s="91"/>
      <c r="H88" s="91"/>
      <c r="I88" s="91"/>
      <c r="J88" s="91"/>
      <c r="K88" s="91"/>
      <c r="L88" s="91"/>
      <c r="M88" s="91"/>
      <c r="N88" s="130"/>
      <c r="U88" s="469" t="s">
        <v>600</v>
      </c>
      <c r="V88" s="93">
        <v>457000</v>
      </c>
      <c r="W88" s="93">
        <v>525000</v>
      </c>
      <c r="X88" s="93"/>
    </row>
    <row r="89" spans="2:24">
      <c r="B89" s="141"/>
      <c r="C89" s="91"/>
      <c r="D89" s="91"/>
      <c r="E89" s="91"/>
      <c r="F89" s="91"/>
      <c r="G89" s="128" t="s">
        <v>272</v>
      </c>
      <c r="H89" s="128"/>
      <c r="I89" s="128"/>
      <c r="J89" s="128"/>
      <c r="K89" s="91"/>
      <c r="L89" s="91"/>
      <c r="M89" s="91"/>
      <c r="N89" s="130"/>
      <c r="U89" s="469"/>
      <c r="V89" s="93"/>
      <c r="W89" s="93"/>
      <c r="X89" s="93"/>
    </row>
    <row r="90" spans="2:24">
      <c r="B90" s="192"/>
      <c r="C90" s="193"/>
      <c r="D90" s="193"/>
      <c r="E90" s="193"/>
      <c r="F90" s="193"/>
      <c r="G90" s="128" t="s">
        <v>273</v>
      </c>
      <c r="H90" s="193"/>
      <c r="I90" s="193"/>
      <c r="J90" s="193"/>
      <c r="K90" s="193"/>
      <c r="L90" s="193"/>
      <c r="M90" s="193"/>
      <c r="N90" s="194"/>
      <c r="S90" s="240">
        <f>W86-W84</f>
        <v>48000</v>
      </c>
      <c r="U90" s="469" t="s">
        <v>601</v>
      </c>
      <c r="V90" s="93">
        <v>483000</v>
      </c>
      <c r="W90" s="93">
        <v>481000</v>
      </c>
      <c r="X90" s="93"/>
    </row>
    <row r="91" spans="2:24">
      <c r="B91" s="192"/>
      <c r="C91" s="193"/>
      <c r="D91" s="193"/>
      <c r="E91" s="193"/>
      <c r="F91" s="193"/>
      <c r="G91" s="128" t="s">
        <v>274</v>
      </c>
      <c r="J91" s="193"/>
      <c r="K91" s="193"/>
      <c r="L91" s="193"/>
      <c r="M91" s="193"/>
      <c r="N91" s="194"/>
    </row>
    <row r="92" spans="2:24">
      <c r="B92" s="289"/>
      <c r="C92" s="302"/>
      <c r="D92" s="302"/>
      <c r="E92" s="302"/>
      <c r="F92" s="302"/>
      <c r="G92" s="128" t="s">
        <v>275</v>
      </c>
      <c r="H92" s="302"/>
      <c r="I92" s="302"/>
      <c r="J92" s="302"/>
      <c r="K92" s="302"/>
      <c r="L92" s="302"/>
      <c r="M92" s="302"/>
      <c r="N92" s="136"/>
    </row>
    <row r="93" spans="2:24">
      <c r="B93" s="141"/>
      <c r="C93" s="91"/>
      <c r="D93" s="91"/>
      <c r="E93" s="91"/>
      <c r="F93" s="91"/>
      <c r="G93" s="91" t="s">
        <v>276</v>
      </c>
      <c r="H93" s="91"/>
      <c r="I93" s="91"/>
      <c r="J93" s="91"/>
      <c r="K93" s="91"/>
      <c r="L93" s="91"/>
      <c r="M93" s="91"/>
      <c r="N93" s="130"/>
    </row>
    <row r="94" spans="2:24">
      <c r="B94" s="195" t="s">
        <v>277</v>
      </c>
      <c r="C94" s="196"/>
      <c r="D94" s="196"/>
      <c r="E94" s="196"/>
      <c r="F94" s="196"/>
      <c r="G94" s="196"/>
      <c r="H94" s="196"/>
      <c r="I94" s="196"/>
      <c r="J94" s="196"/>
      <c r="K94" s="196"/>
      <c r="L94" s="196"/>
      <c r="M94" s="196"/>
      <c r="N94" s="197"/>
    </row>
    <row r="95" spans="2:24">
      <c r="B95" s="592"/>
      <c r="C95" s="593"/>
      <c r="D95" s="593"/>
      <c r="E95" s="593"/>
      <c r="F95" s="593"/>
      <c r="G95" s="593"/>
      <c r="H95" s="593"/>
      <c r="I95" s="593"/>
      <c r="J95" s="593"/>
      <c r="K95" s="593"/>
      <c r="L95" s="593"/>
      <c r="M95" s="593"/>
      <c r="N95" s="594"/>
    </row>
    <row r="96" spans="2:24">
      <c r="B96" s="592"/>
      <c r="C96" s="593"/>
      <c r="D96" s="593"/>
      <c r="E96" s="593"/>
      <c r="F96" s="593"/>
      <c r="G96" s="593"/>
      <c r="H96" s="593"/>
      <c r="I96" s="593"/>
      <c r="J96" s="593"/>
      <c r="K96" s="593"/>
      <c r="L96" s="593"/>
      <c r="M96" s="593"/>
      <c r="N96" s="594"/>
    </row>
    <row r="97" spans="2:14">
      <c r="B97" s="289"/>
      <c r="C97" s="302"/>
      <c r="D97" s="302"/>
      <c r="E97" s="302"/>
      <c r="F97" s="302"/>
      <c r="G97" s="302"/>
      <c r="H97" s="302"/>
      <c r="I97" s="302"/>
      <c r="J97" s="302"/>
      <c r="K97" s="302"/>
      <c r="L97" s="302"/>
      <c r="M97" s="302"/>
      <c r="N97" s="136"/>
    </row>
    <row r="98" spans="2:14">
      <c r="B98" s="198" t="s">
        <v>278</v>
      </c>
      <c r="C98" s="302"/>
      <c r="D98" s="302"/>
      <c r="E98" s="302"/>
      <c r="F98" s="302"/>
      <c r="G98" s="302"/>
      <c r="H98" s="302"/>
      <c r="I98" s="302"/>
      <c r="J98" s="302"/>
      <c r="K98" s="302"/>
      <c r="L98" s="302"/>
      <c r="M98" s="302"/>
      <c r="N98" s="136"/>
    </row>
    <row r="99" spans="2:14" ht="12.75" customHeight="1">
      <c r="B99" s="573" t="s">
        <v>279</v>
      </c>
      <c r="C99" s="574"/>
      <c r="D99" s="574"/>
      <c r="E99" s="574"/>
      <c r="F99" s="574"/>
      <c r="G99" s="574"/>
      <c r="H99" s="574"/>
      <c r="I99" s="574"/>
      <c r="J99" s="574"/>
      <c r="K99" s="574"/>
      <c r="L99" s="574"/>
      <c r="M99" s="574"/>
      <c r="N99" s="575"/>
    </row>
    <row r="100" spans="2:14">
      <c r="B100" s="573"/>
      <c r="C100" s="574"/>
      <c r="D100" s="574"/>
      <c r="E100" s="574"/>
      <c r="F100" s="574"/>
      <c r="G100" s="574"/>
      <c r="H100" s="574"/>
      <c r="I100" s="574"/>
      <c r="J100" s="574"/>
      <c r="K100" s="574"/>
      <c r="L100" s="574"/>
      <c r="M100" s="574"/>
      <c r="N100" s="575"/>
    </row>
    <row r="101" spans="2:14">
      <c r="B101" s="573" t="s">
        <v>280</v>
      </c>
      <c r="C101" s="574"/>
      <c r="D101" s="574"/>
      <c r="E101" s="574"/>
      <c r="F101" s="574"/>
      <c r="G101" s="574"/>
      <c r="H101" s="574"/>
      <c r="I101" s="574"/>
      <c r="J101" s="574"/>
      <c r="K101" s="574"/>
      <c r="L101" s="574"/>
      <c r="M101" s="574"/>
      <c r="N101" s="575"/>
    </row>
    <row r="102" spans="2:14">
      <c r="B102" s="573"/>
      <c r="C102" s="574"/>
      <c r="D102" s="574"/>
      <c r="E102" s="574"/>
      <c r="F102" s="574"/>
      <c r="G102" s="574"/>
      <c r="H102" s="574"/>
      <c r="I102" s="574"/>
      <c r="J102" s="574"/>
      <c r="K102" s="574"/>
      <c r="L102" s="574"/>
      <c r="M102" s="574"/>
      <c r="N102" s="575"/>
    </row>
    <row r="103" spans="2:14">
      <c r="B103" s="289"/>
      <c r="C103" s="302"/>
      <c r="D103" s="302"/>
      <c r="E103" s="302"/>
      <c r="F103" s="302"/>
      <c r="G103" s="302"/>
      <c r="H103" s="302"/>
      <c r="I103" s="302"/>
      <c r="J103" s="302"/>
      <c r="K103" s="302"/>
      <c r="L103" s="302"/>
      <c r="M103" s="302"/>
      <c r="N103" s="136"/>
    </row>
    <row r="104" spans="2:14">
      <c r="B104" s="141"/>
      <c r="C104" s="91"/>
      <c r="D104" s="91"/>
      <c r="E104" s="91"/>
      <c r="F104" s="91"/>
      <c r="G104" s="128" t="s">
        <v>272</v>
      </c>
      <c r="H104" s="91"/>
      <c r="I104" s="91"/>
      <c r="J104" s="91"/>
      <c r="K104" s="91"/>
      <c r="L104" s="91"/>
      <c r="M104" s="91"/>
      <c r="N104" s="130"/>
    </row>
    <row r="105" spans="2:14">
      <c r="B105" s="141"/>
      <c r="C105" s="91"/>
      <c r="D105" s="91"/>
      <c r="E105" s="91"/>
      <c r="F105" s="91"/>
      <c r="G105" s="91" t="s">
        <v>273</v>
      </c>
      <c r="H105" s="158"/>
      <c r="I105" s="158"/>
      <c r="J105" s="158"/>
      <c r="K105" s="91"/>
      <c r="L105" s="91"/>
      <c r="M105" s="91"/>
      <c r="N105" s="130"/>
    </row>
    <row r="106" spans="2:14">
      <c r="B106" s="141"/>
      <c r="C106" s="91"/>
      <c r="D106" s="91"/>
      <c r="E106" s="91"/>
      <c r="F106" s="91"/>
      <c r="G106" s="91" t="s">
        <v>281</v>
      </c>
      <c r="H106" s="92"/>
      <c r="I106" s="92"/>
      <c r="J106" s="92"/>
      <c r="M106" s="91"/>
      <c r="N106" s="130"/>
    </row>
    <row r="107" spans="2:14">
      <c r="B107" s="199"/>
      <c r="C107" s="302"/>
      <c r="D107" s="302"/>
      <c r="E107" s="302"/>
      <c r="F107" s="302"/>
      <c r="G107" s="91" t="s">
        <v>275</v>
      </c>
      <c r="K107" s="302"/>
      <c r="L107" s="302"/>
      <c r="M107" s="302"/>
      <c r="N107" s="136"/>
    </row>
    <row r="108" spans="2:14" ht="17.25" customHeight="1">
      <c r="B108" s="200" t="s">
        <v>282</v>
      </c>
      <c r="C108" s="201"/>
      <c r="D108" s="201"/>
      <c r="E108" s="91"/>
      <c r="F108" s="91"/>
      <c r="G108" s="91"/>
      <c r="H108" s="91"/>
      <c r="I108" s="91"/>
      <c r="J108" s="576"/>
      <c r="K108" s="576"/>
      <c r="L108" s="576"/>
      <c r="M108" s="576"/>
      <c r="N108" s="577"/>
    </row>
    <row r="109" spans="2:14" ht="18.75" customHeight="1" thickBot="1">
      <c r="B109" s="580" t="s">
        <v>283</v>
      </c>
      <c r="C109" s="581"/>
      <c r="D109" s="581"/>
      <c r="E109" s="167"/>
      <c r="F109" s="167"/>
      <c r="G109" s="167"/>
      <c r="H109" s="167"/>
      <c r="I109" s="167"/>
      <c r="J109" s="578"/>
      <c r="K109" s="578"/>
      <c r="L109" s="578"/>
      <c r="M109" s="578"/>
      <c r="N109" s="579"/>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D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0:I50"/>
    <mergeCell ref="L50:M50"/>
    <mergeCell ref="B51:I51"/>
    <mergeCell ref="L51:M51"/>
    <mergeCell ref="B52:I52"/>
    <mergeCell ref="L52:M52"/>
    <mergeCell ref="B60:H60"/>
    <mergeCell ref="L60:M60"/>
    <mergeCell ref="B61:H61"/>
    <mergeCell ref="L61:M61"/>
    <mergeCell ref="B62:H62"/>
    <mergeCell ref="L62:M62"/>
    <mergeCell ref="B55:M55"/>
    <mergeCell ref="B56:N58"/>
    <mergeCell ref="B59:H59"/>
    <mergeCell ref="L59:M59"/>
    <mergeCell ref="B72:H72"/>
    <mergeCell ref="L72:M72"/>
    <mergeCell ref="B73:M73"/>
    <mergeCell ref="B75:M75"/>
    <mergeCell ref="B76:N78"/>
    <mergeCell ref="B63:M63"/>
    <mergeCell ref="B64:N66"/>
    <mergeCell ref="B67:H67"/>
    <mergeCell ref="L67:M67"/>
    <mergeCell ref="L68:M68"/>
    <mergeCell ref="L69:M69"/>
    <mergeCell ref="L70:M70"/>
    <mergeCell ref="L71:M71"/>
    <mergeCell ref="J108:N109"/>
    <mergeCell ref="B109:D109"/>
    <mergeCell ref="B83:M83"/>
    <mergeCell ref="B85:M85"/>
    <mergeCell ref="B95:N95"/>
    <mergeCell ref="B96:N96"/>
    <mergeCell ref="B99:N100"/>
    <mergeCell ref="B101:N102"/>
    <mergeCell ref="B79:H79"/>
    <mergeCell ref="L79:M79"/>
    <mergeCell ref="B80:H80"/>
    <mergeCell ref="L80:M80"/>
    <mergeCell ref="L81:M81"/>
    <mergeCell ref="L82:M82"/>
  </mergeCells>
  <pageMargins left="0.7" right="0.7" top="0.75" bottom="0.75" header="0.3" footer="0.3"/>
  <drawing r:id="rId1"/>
  <legacyDrawing r:id="rId2"/>
  <oleObjects>
    <mc:AlternateContent xmlns:mc="http://schemas.openxmlformats.org/markup-compatibility/2006">
      <mc:Choice Requires="x14">
        <oleObject progId="PBrush" shapeId="6809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0961" r:id="rId3"/>
      </mc:Fallback>
    </mc:AlternateContent>
  </oleObjects>
  <mc:AlternateContent xmlns:mc="http://schemas.openxmlformats.org/markup-compatibility/2006">
    <mc:Choice Requires="x14">
      <controls>
        <mc:AlternateContent xmlns:mc="http://schemas.openxmlformats.org/markup-compatibility/2006">
          <mc:Choice Requires="x14">
            <control shapeId="680962"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680963"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7030A0"/>
  </sheetPr>
  <dimension ref="B1:N109"/>
  <sheetViews>
    <sheetView topLeftCell="A25" zoomScale="70" zoomScaleNormal="70" workbookViewId="0">
      <selection activeCell="O26" sqref="O1:AR1048576"/>
    </sheetView>
  </sheetViews>
  <sheetFormatPr baseColWidth="10" defaultColWidth="11.44140625" defaultRowHeight="13.8"/>
  <cols>
    <col min="1" max="1" width="3.109375" style="90" customWidth="1"/>
    <col min="2" max="6" width="11.44140625" style="90"/>
    <col min="7" max="10" width="11.44140625" style="90" customWidth="1"/>
    <col min="11" max="11" width="12.88671875" style="90" customWidth="1"/>
    <col min="12" max="13" width="11.44140625" style="90" customWidth="1"/>
    <col min="14" max="14" width="14.66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e">
        <f>+#REF!</f>
        <v>#REF!</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321"/>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304"/>
      <c r="C11" s="305"/>
      <c r="D11" s="305"/>
      <c r="E11" s="305"/>
      <c r="F11" s="305"/>
      <c r="G11" s="305"/>
      <c r="H11" s="305"/>
      <c r="I11" s="305"/>
      <c r="J11" s="305"/>
      <c r="K11" s="109"/>
      <c r="L11" s="110" t="e">
        <f>+#REF!</f>
        <v>#REF!</v>
      </c>
      <c r="M11" s="110" t="e">
        <f>+#REF!</f>
        <v>#REF!</v>
      </c>
      <c r="N11" s="111" t="e">
        <f>+#REF!</f>
        <v>#REF!</v>
      </c>
    </row>
    <row r="12" spans="2:14">
      <c r="B12" s="653" t="s">
        <v>239</v>
      </c>
      <c r="C12" s="654"/>
      <c r="D12" s="654"/>
      <c r="E12" s="654"/>
      <c r="F12" s="305"/>
      <c r="G12" s="305"/>
      <c r="H12" s="305" t="s">
        <v>240</v>
      </c>
      <c r="J12" s="305"/>
      <c r="K12" s="109"/>
      <c r="N12" s="112"/>
    </row>
    <row r="13" spans="2:14">
      <c r="B13" s="113" t="s">
        <v>16</v>
      </c>
      <c r="C13" s="114"/>
      <c r="D13" s="642" t="e">
        <f>+#REF!</f>
        <v>#REF!</v>
      </c>
      <c r="E13" s="642"/>
      <c r="F13" s="642"/>
      <c r="G13" s="642"/>
      <c r="H13" s="114"/>
      <c r="I13" s="114" t="s">
        <v>18</v>
      </c>
      <c r="J13" s="642" t="e">
        <f>+#REF!</f>
        <v>#REF!</v>
      </c>
      <c r="K13" s="642"/>
      <c r="L13" s="642"/>
      <c r="M13" s="642"/>
      <c r="N13" s="307"/>
    </row>
    <row r="14" spans="2:14">
      <c r="B14" s="113"/>
      <c r="C14" s="114"/>
      <c r="D14" s="306"/>
      <c r="E14" s="306"/>
      <c r="F14" s="306"/>
      <c r="G14" s="306"/>
      <c r="H14" s="114"/>
      <c r="I14" s="306"/>
      <c r="J14" s="114"/>
      <c r="K14" s="306"/>
      <c r="L14" s="643"/>
      <c r="M14" s="643"/>
      <c r="N14" s="644"/>
    </row>
    <row r="15" spans="2:14">
      <c r="B15" s="113"/>
      <c r="C15" s="114"/>
      <c r="D15" s="306"/>
      <c r="E15" s="306"/>
      <c r="F15" s="306"/>
      <c r="G15" s="306"/>
      <c r="H15" s="114"/>
      <c r="I15" s="306"/>
      <c r="J15" s="114"/>
      <c r="K15" s="306"/>
      <c r="L15" s="306"/>
      <c r="M15" s="306"/>
      <c r="N15" s="307"/>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e">
        <f>+#REF!</f>
        <v>#REF!</v>
      </c>
      <c r="E19" s="128"/>
      <c r="F19" s="128"/>
      <c r="G19" s="323" t="s">
        <v>9</v>
      </c>
      <c r="H19" s="645" t="e">
        <f>+#REF!</f>
        <v>#REF!</v>
      </c>
      <c r="I19" s="645"/>
      <c r="J19" s="645"/>
      <c r="K19" s="645"/>
      <c r="L19" s="645"/>
      <c r="M19" s="645"/>
      <c r="N19" s="130"/>
    </row>
    <row r="20" spans="2:14">
      <c r="B20" s="131" t="s">
        <v>20</v>
      </c>
      <c r="C20" s="132"/>
      <c r="D20" s="646" t="e">
        <f>+#REF!</f>
        <v>#REF!</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308"/>
      <c r="E22" s="308"/>
      <c r="F22" s="308"/>
      <c r="G22" s="308"/>
      <c r="H22" s="308"/>
      <c r="I22" s="308"/>
      <c r="J22" s="308"/>
      <c r="K22" s="308"/>
      <c r="L22" s="308"/>
      <c r="M22" s="135"/>
      <c r="N22" s="133"/>
    </row>
    <row r="23" spans="2:14">
      <c r="B23" s="131" t="s">
        <v>21</v>
      </c>
      <c r="C23" s="132"/>
      <c r="D23" s="648" t="e">
        <f>+#REF!</f>
        <v>#REF!</v>
      </c>
      <c r="E23" s="648"/>
      <c r="F23" s="648"/>
      <c r="G23" s="648"/>
      <c r="H23" s="648"/>
      <c r="I23" s="648"/>
      <c r="J23" s="648"/>
      <c r="K23" s="648"/>
      <c r="L23" s="648"/>
      <c r="M23" s="648"/>
      <c r="N23" s="136"/>
    </row>
    <row r="24" spans="2:14">
      <c r="B24" s="131"/>
      <c r="C24" s="132"/>
      <c r="D24" s="92"/>
      <c r="E24" s="92"/>
      <c r="F24" s="92"/>
      <c r="G24" s="92"/>
      <c r="H24" s="92"/>
      <c r="I24" s="92"/>
      <c r="J24" s="92"/>
      <c r="K24" s="92"/>
      <c r="L24" s="92"/>
      <c r="M24" s="322"/>
      <c r="N24" s="136"/>
    </row>
    <row r="25" spans="2:14">
      <c r="B25" s="131" t="s">
        <v>22</v>
      </c>
      <c r="C25" s="132"/>
      <c r="D25" s="648" t="e">
        <f>+#REF!</f>
        <v>#REF!</v>
      </c>
      <c r="E25" s="648"/>
      <c r="F25" s="648"/>
      <c r="G25" s="648"/>
      <c r="H25" s="648"/>
      <c r="I25" s="648"/>
      <c r="J25" s="648"/>
      <c r="K25" s="648"/>
      <c r="L25" s="648"/>
      <c r="M25" s="648"/>
      <c r="N25" s="136"/>
    </row>
    <row r="26" spans="2:14">
      <c r="B26" s="131"/>
      <c r="C26" s="132"/>
      <c r="D26" s="92"/>
      <c r="E26" s="92"/>
      <c r="F26" s="92"/>
      <c r="G26" s="92"/>
      <c r="H26" s="92"/>
      <c r="I26" s="92"/>
      <c r="J26" s="92"/>
      <c r="K26" s="92"/>
      <c r="L26" s="92"/>
      <c r="M26" s="322"/>
      <c r="N26" s="136"/>
    </row>
    <row r="27" spans="2:14">
      <c r="B27" s="131" t="s">
        <v>23</v>
      </c>
      <c r="C27" s="131"/>
      <c r="D27" s="92"/>
      <c r="E27" s="648" t="e">
        <f>+#REF!</f>
        <v>#REF!</v>
      </c>
      <c r="F27" s="648"/>
      <c r="G27" s="648"/>
      <c r="H27" s="648"/>
      <c r="I27" s="648"/>
      <c r="J27" s="648"/>
      <c r="K27" s="648"/>
      <c r="L27" s="648"/>
      <c r="M27" s="648"/>
      <c r="N27" s="136"/>
    </row>
    <row r="28" spans="2:14">
      <c r="B28" s="125"/>
      <c r="C28" s="126"/>
      <c r="D28" s="92"/>
      <c r="E28" s="92"/>
      <c r="F28" s="92"/>
      <c r="G28" s="92"/>
      <c r="H28" s="92"/>
      <c r="I28" s="92"/>
      <c r="J28" s="92"/>
      <c r="K28" s="92"/>
      <c r="L28" s="92"/>
      <c r="M28" s="322"/>
      <c r="N28" s="136"/>
    </row>
    <row r="29" spans="2:14">
      <c r="B29" s="131" t="s">
        <v>24</v>
      </c>
      <c r="C29" s="132"/>
      <c r="D29" s="92"/>
      <c r="E29" s="92"/>
      <c r="F29" s="92"/>
      <c r="G29" s="649" t="e">
        <f>+#REF!</f>
        <v>#REF!</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tr">
        <f>+'PRESUPUESTO OFICIAL '!D62</f>
        <v>630.4</v>
      </c>
      <c r="C34" s="703" t="str">
        <f>VLOOKUP(B34,'PRESUPUESTO OFICIAL '!D21:D112: 'PRESUPUESTO OFICIAL '!G21:G112,4,FALSE)</f>
        <v>Concreto clase 21 MPA</v>
      </c>
      <c r="D34" s="704"/>
      <c r="E34" s="704"/>
      <c r="F34" s="704"/>
      <c r="G34" s="704"/>
      <c r="H34" s="704"/>
      <c r="I34" s="704"/>
      <c r="J34" s="704"/>
      <c r="K34" s="705"/>
      <c r="L34" s="703" t="str">
        <f>VLOOKUP(B34,'PRESUPUESTO OFICIAL '!D21:D112: 'PRESUPUESTO OFICIAL '!H21:H112,5,FALSE)</f>
        <v>m3</v>
      </c>
      <c r="M34" s="705"/>
      <c r="N34" s="216">
        <f>VLOOKUP(B34,'PRESUPUESTO OFICIAL '!D21:D112: 'PRESUPUESTO OFICIAL '!I21:I112,6,FALSE)</f>
        <v>347</v>
      </c>
    </row>
    <row r="35" spans="2:14">
      <c r="B35" s="609" t="s">
        <v>244</v>
      </c>
      <c r="C35" s="610"/>
      <c r="D35" s="610"/>
      <c r="E35" s="610"/>
      <c r="F35" s="610"/>
      <c r="G35" s="610"/>
      <c r="H35" s="610"/>
      <c r="I35" s="610"/>
      <c r="J35" s="610"/>
      <c r="K35" s="610"/>
      <c r="L35" s="610"/>
      <c r="M35" s="610"/>
      <c r="N35" s="611"/>
    </row>
    <row r="36" spans="2:14" ht="15.75" customHeight="1">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315</v>
      </c>
      <c r="C39" s="596"/>
      <c r="D39" s="596"/>
      <c r="E39" s="596"/>
      <c r="F39" s="618"/>
      <c r="G39" s="641"/>
      <c r="H39" s="618"/>
      <c r="I39" s="641"/>
      <c r="J39" s="618"/>
      <c r="K39" s="279" t="e">
        <f>+#REF!</f>
        <v>#REF!</v>
      </c>
      <c r="L39" s="726">
        <v>5</v>
      </c>
      <c r="M39" s="727"/>
      <c r="N39" s="280" t="e">
        <f>+K39/L39</f>
        <v>#REF!</v>
      </c>
    </row>
    <row r="40" spans="2:14">
      <c r="B40" s="694" t="s">
        <v>250</v>
      </c>
      <c r="C40" s="695"/>
      <c r="D40" s="695"/>
      <c r="E40" s="319"/>
      <c r="F40" s="320"/>
      <c r="G40" s="641"/>
      <c r="H40" s="618"/>
      <c r="I40" s="641"/>
      <c r="J40" s="618"/>
      <c r="K40" s="279" t="e">
        <f>+#REF!</f>
        <v>#REF!</v>
      </c>
      <c r="L40" s="603">
        <v>5</v>
      </c>
      <c r="M40" s="604"/>
      <c r="N40" s="280" t="e">
        <f>+K40/L40</f>
        <v>#REF!</v>
      </c>
    </row>
    <row r="41" spans="2:14">
      <c r="B41" s="595" t="s">
        <v>303</v>
      </c>
      <c r="C41" s="596"/>
      <c r="D41" s="596"/>
      <c r="E41" s="596"/>
      <c r="F41" s="618"/>
      <c r="G41" s="641"/>
      <c r="H41" s="618"/>
      <c r="I41" s="641"/>
      <c r="J41" s="618"/>
      <c r="K41" s="279"/>
      <c r="L41" s="738"/>
      <c r="M41" s="739"/>
      <c r="N41" s="280" t="e">
        <f>+N73*0.05</f>
        <v>#REF!</v>
      </c>
    </row>
    <row r="42" spans="2:14">
      <c r="B42" s="595"/>
      <c r="C42" s="596"/>
      <c r="D42" s="596"/>
      <c r="E42" s="596"/>
      <c r="F42" s="618"/>
      <c r="G42" s="641"/>
      <c r="H42" s="618"/>
      <c r="I42" s="641"/>
      <c r="J42" s="618"/>
      <c r="K42" s="279"/>
      <c r="L42" s="738"/>
      <c r="M42" s="739"/>
      <c r="N42" s="280"/>
    </row>
    <row r="43" spans="2:14">
      <c r="B43" s="595"/>
      <c r="C43" s="596"/>
      <c r="D43" s="596"/>
      <c r="E43" s="596"/>
      <c r="F43" s="618"/>
      <c r="G43" s="641"/>
      <c r="H43" s="618"/>
      <c r="I43" s="641"/>
      <c r="J43" s="618"/>
      <c r="K43" s="279"/>
      <c r="L43" s="738"/>
      <c r="M43" s="739"/>
      <c r="N43" s="280"/>
    </row>
    <row r="44" spans="2:14">
      <c r="B44" s="595"/>
      <c r="C44" s="596"/>
      <c r="D44" s="596"/>
      <c r="E44" s="596"/>
      <c r="F44" s="618"/>
      <c r="G44" s="641"/>
      <c r="H44" s="618"/>
      <c r="I44" s="641"/>
      <c r="J44" s="618"/>
      <c r="K44" s="279"/>
      <c r="L44" s="603"/>
      <c r="M44" s="604"/>
      <c r="N44" s="280"/>
    </row>
    <row r="45" spans="2:14" ht="14.4" thickBot="1">
      <c r="B45" s="595"/>
      <c r="C45" s="596"/>
      <c r="D45" s="596"/>
      <c r="E45" s="596"/>
      <c r="F45" s="618"/>
      <c r="G45" s="641"/>
      <c r="H45" s="618"/>
      <c r="I45" s="641"/>
      <c r="J45" s="618"/>
      <c r="K45" s="279"/>
      <c r="L45" s="726"/>
      <c r="M45" s="727"/>
      <c r="N45" s="280"/>
    </row>
    <row r="46" spans="2:14" ht="14.4" thickBot="1">
      <c r="B46" s="586" t="s">
        <v>254</v>
      </c>
      <c r="C46" s="587"/>
      <c r="D46" s="587"/>
      <c r="E46" s="587"/>
      <c r="F46" s="587"/>
      <c r="G46" s="587"/>
      <c r="H46" s="587"/>
      <c r="I46" s="587"/>
      <c r="J46" s="587"/>
      <c r="K46" s="587"/>
      <c r="L46" s="587"/>
      <c r="M46" s="588"/>
      <c r="N46" s="154" t="e">
        <f>SUM(N39:N45)</f>
        <v>#REF!</v>
      </c>
    </row>
    <row r="47" spans="2:14">
      <c r="B47" s="609" t="s">
        <v>252</v>
      </c>
      <c r="C47" s="610"/>
      <c r="D47" s="610"/>
      <c r="E47" s="610"/>
      <c r="F47" s="610"/>
      <c r="G47" s="610"/>
      <c r="H47" s="610"/>
      <c r="I47" s="610"/>
      <c r="J47" s="610"/>
      <c r="K47" s="610"/>
      <c r="L47" s="610"/>
      <c r="M47" s="610"/>
      <c r="N47" s="611"/>
    </row>
    <row r="48" spans="2:14">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311" t="s">
        <v>198</v>
      </c>
      <c r="K50" s="145" t="s">
        <v>33</v>
      </c>
      <c r="L50" s="622" t="s">
        <v>253</v>
      </c>
      <c r="M50" s="623"/>
      <c r="N50" s="146" t="s">
        <v>249</v>
      </c>
    </row>
    <row r="51" spans="2:14">
      <c r="B51" s="595" t="s">
        <v>318</v>
      </c>
      <c r="C51" s="596"/>
      <c r="D51" s="596"/>
      <c r="E51" s="596"/>
      <c r="F51" s="596"/>
      <c r="G51" s="596"/>
      <c r="H51" s="596"/>
      <c r="I51" s="618"/>
      <c r="J51" s="210" t="s">
        <v>205</v>
      </c>
      <c r="K51" s="222">
        <v>280</v>
      </c>
      <c r="L51" s="619" t="e">
        <f>+#REF!</f>
        <v>#REF!</v>
      </c>
      <c r="M51" s="620"/>
      <c r="N51" s="280" t="e">
        <f>+L51*K51</f>
        <v>#REF!</v>
      </c>
    </row>
    <row r="52" spans="2:14">
      <c r="B52" s="595" t="s">
        <v>398</v>
      </c>
      <c r="C52" s="596"/>
      <c r="D52" s="596"/>
      <c r="E52" s="596"/>
      <c r="F52" s="596"/>
      <c r="G52" s="596"/>
      <c r="H52" s="596"/>
      <c r="I52" s="618"/>
      <c r="J52" s="210" t="s">
        <v>212</v>
      </c>
      <c r="K52" s="211">
        <v>0.85</v>
      </c>
      <c r="L52" s="619" t="e">
        <f>+#REF!</f>
        <v>#REF!</v>
      </c>
      <c r="M52" s="620"/>
      <c r="N52" s="280" t="e">
        <f>+L52*K52</f>
        <v>#REF!</v>
      </c>
    </row>
    <row r="53" spans="2:14">
      <c r="B53" s="595" t="s">
        <v>399</v>
      </c>
      <c r="C53" s="596"/>
      <c r="D53" s="596"/>
      <c r="E53" s="596"/>
      <c r="F53" s="596"/>
      <c r="G53" s="596"/>
      <c r="H53" s="596"/>
      <c r="I53" s="618"/>
      <c r="J53" s="210" t="s">
        <v>212</v>
      </c>
      <c r="K53" s="211">
        <v>0.66</v>
      </c>
      <c r="L53" s="619" t="e">
        <f>+#REF!</f>
        <v>#REF!</v>
      </c>
      <c r="M53" s="620"/>
      <c r="N53" s="280" t="e">
        <f>+L53*K53</f>
        <v>#REF!</v>
      </c>
    </row>
    <row r="54" spans="2:14" ht="14.4" thickBot="1">
      <c r="B54" s="595" t="s">
        <v>319</v>
      </c>
      <c r="C54" s="596"/>
      <c r="D54" s="596"/>
      <c r="E54" s="596"/>
      <c r="F54" s="596"/>
      <c r="G54" s="596"/>
      <c r="H54" s="596"/>
      <c r="I54" s="618"/>
      <c r="J54" s="210" t="s">
        <v>207</v>
      </c>
      <c r="K54" s="222">
        <v>131</v>
      </c>
      <c r="L54" s="619" t="e">
        <f>+#REF!</f>
        <v>#REF!</v>
      </c>
      <c r="M54" s="620"/>
      <c r="N54" s="280" t="e">
        <f>+L54*K54</f>
        <v>#REF!</v>
      </c>
    </row>
    <row r="55" spans="2:14" ht="14.4" thickBot="1">
      <c r="B55" s="586" t="s">
        <v>254</v>
      </c>
      <c r="C55" s="587"/>
      <c r="D55" s="587"/>
      <c r="E55" s="587"/>
      <c r="F55" s="587"/>
      <c r="G55" s="587"/>
      <c r="H55" s="587"/>
      <c r="I55" s="587"/>
      <c r="J55" s="587"/>
      <c r="K55" s="587"/>
      <c r="L55" s="587"/>
      <c r="M55" s="588"/>
      <c r="N55" s="281" t="e">
        <f>SUM(N51:N54)</f>
        <v>#REF!</v>
      </c>
    </row>
    <row r="56" spans="2:14">
      <c r="B56" s="609" t="s">
        <v>255</v>
      </c>
      <c r="C56" s="610"/>
      <c r="D56" s="610"/>
      <c r="E56" s="610"/>
      <c r="F56" s="610"/>
      <c r="G56" s="610"/>
      <c r="H56" s="610"/>
      <c r="I56" s="610"/>
      <c r="J56" s="610"/>
      <c r="K56" s="610"/>
      <c r="L56" s="610"/>
      <c r="M56" s="610"/>
      <c r="N56" s="611"/>
    </row>
    <row r="57" spans="2:14">
      <c r="B57" s="612"/>
      <c r="C57" s="613"/>
      <c r="D57" s="613"/>
      <c r="E57" s="613"/>
      <c r="F57" s="613"/>
      <c r="G57" s="613"/>
      <c r="H57" s="613"/>
      <c r="I57" s="613"/>
      <c r="J57" s="613"/>
      <c r="K57" s="613"/>
      <c r="L57" s="613"/>
      <c r="M57" s="613"/>
      <c r="N57" s="614"/>
    </row>
    <row r="58" spans="2:14" ht="14.4" thickBot="1">
      <c r="B58" s="615"/>
      <c r="C58" s="616"/>
      <c r="D58" s="616"/>
      <c r="E58" s="616"/>
      <c r="F58" s="616"/>
      <c r="G58" s="616"/>
      <c r="H58" s="616"/>
      <c r="I58" s="616"/>
      <c r="J58" s="616"/>
      <c r="K58" s="616"/>
      <c r="L58" s="616"/>
      <c r="M58" s="616"/>
      <c r="N58" s="617"/>
    </row>
    <row r="59" spans="2:14">
      <c r="B59" s="597" t="s">
        <v>256</v>
      </c>
      <c r="C59" s="598"/>
      <c r="D59" s="598"/>
      <c r="E59" s="598"/>
      <c r="F59" s="598"/>
      <c r="G59" s="598"/>
      <c r="H59" s="598"/>
      <c r="I59" s="145" t="s">
        <v>257</v>
      </c>
      <c r="J59" s="316" t="s">
        <v>258</v>
      </c>
      <c r="K59" s="163" t="s">
        <v>259</v>
      </c>
      <c r="L59" s="622" t="s">
        <v>199</v>
      </c>
      <c r="M59" s="623"/>
      <c r="N59" s="146" t="s">
        <v>249</v>
      </c>
    </row>
    <row r="60" spans="2:14">
      <c r="B60" s="595" t="s">
        <v>326</v>
      </c>
      <c r="C60" s="596"/>
      <c r="D60" s="596"/>
      <c r="E60" s="596"/>
      <c r="F60" s="596"/>
      <c r="G60" s="596"/>
      <c r="H60" s="596"/>
      <c r="I60" s="157">
        <f>K53</f>
        <v>0.66</v>
      </c>
      <c r="J60" s="226" t="e">
        <f>+#REF!</f>
        <v>#REF!</v>
      </c>
      <c r="K60" s="227" t="e">
        <f>+J60*I60</f>
        <v>#REF!</v>
      </c>
      <c r="L60" s="603" t="e">
        <f>+#REF!</f>
        <v>#REF!</v>
      </c>
      <c r="M60" s="604"/>
      <c r="N60" s="277" t="e">
        <f>+L60*K60</f>
        <v>#REF!</v>
      </c>
    </row>
    <row r="61" spans="2:14">
      <c r="B61" s="595" t="s">
        <v>327</v>
      </c>
      <c r="C61" s="596"/>
      <c r="D61" s="596"/>
      <c r="E61" s="596"/>
      <c r="F61" s="596"/>
      <c r="G61" s="596"/>
      <c r="H61" s="596"/>
      <c r="I61" s="157">
        <f>K52</f>
        <v>0.85</v>
      </c>
      <c r="J61" s="226" t="e">
        <f>+#REF!</f>
        <v>#REF!</v>
      </c>
      <c r="K61" s="227" t="e">
        <f>+J61*I61</f>
        <v>#REF!</v>
      </c>
      <c r="L61" s="603" t="e">
        <f>+#REF!</f>
        <v>#REF!</v>
      </c>
      <c r="M61" s="604"/>
      <c r="N61" s="277" t="e">
        <f>+L61*K61</f>
        <v>#REF!</v>
      </c>
    </row>
    <row r="62" spans="2:14" ht="14.4" thickBot="1">
      <c r="B62" s="605"/>
      <c r="C62" s="606"/>
      <c r="D62" s="606"/>
      <c r="E62" s="606"/>
      <c r="F62" s="606"/>
      <c r="G62" s="606"/>
      <c r="H62" s="606"/>
      <c r="I62" s="246"/>
      <c r="J62" s="242"/>
      <c r="K62" s="217"/>
      <c r="L62" s="607"/>
      <c r="M62" s="608"/>
      <c r="N62" s="277"/>
    </row>
    <row r="63" spans="2:14" ht="14.4" thickBot="1">
      <c r="B63" s="586" t="s">
        <v>254</v>
      </c>
      <c r="C63" s="587"/>
      <c r="D63" s="587"/>
      <c r="E63" s="587"/>
      <c r="F63" s="587"/>
      <c r="G63" s="587"/>
      <c r="H63" s="587"/>
      <c r="I63" s="587"/>
      <c r="J63" s="587"/>
      <c r="K63" s="587"/>
      <c r="L63" s="587"/>
      <c r="M63" s="588"/>
      <c r="N63" s="284" t="e">
        <f>SUM(N60:N62)</f>
        <v>#REF!</v>
      </c>
    </row>
    <row r="64" spans="2:14">
      <c r="B64" s="609" t="s">
        <v>261</v>
      </c>
      <c r="C64" s="610"/>
      <c r="D64" s="610"/>
      <c r="E64" s="610"/>
      <c r="F64" s="610"/>
      <c r="G64" s="610"/>
      <c r="H64" s="610"/>
      <c r="I64" s="610"/>
      <c r="J64" s="610"/>
      <c r="K64" s="610"/>
      <c r="L64" s="610"/>
      <c r="M64" s="610"/>
      <c r="N64" s="611"/>
    </row>
    <row r="65" spans="2:14">
      <c r="B65" s="612"/>
      <c r="C65" s="613"/>
      <c r="D65" s="613"/>
      <c r="E65" s="613"/>
      <c r="F65" s="613"/>
      <c r="G65" s="613"/>
      <c r="H65" s="613"/>
      <c r="I65" s="613"/>
      <c r="J65" s="613"/>
      <c r="K65" s="613"/>
      <c r="L65" s="613"/>
      <c r="M65" s="613"/>
      <c r="N65" s="614"/>
    </row>
    <row r="66" spans="2:14" ht="14.4" thickBot="1">
      <c r="B66" s="615"/>
      <c r="C66" s="616"/>
      <c r="D66" s="616"/>
      <c r="E66" s="616"/>
      <c r="F66" s="616"/>
      <c r="G66" s="616"/>
      <c r="H66" s="616"/>
      <c r="I66" s="616"/>
      <c r="J66" s="616"/>
      <c r="K66" s="616"/>
      <c r="L66" s="616"/>
      <c r="M66" s="616"/>
      <c r="N66" s="617"/>
    </row>
    <row r="67" spans="2:14">
      <c r="B67" s="597" t="s">
        <v>262</v>
      </c>
      <c r="C67" s="598"/>
      <c r="D67" s="598"/>
      <c r="E67" s="598"/>
      <c r="F67" s="598"/>
      <c r="G67" s="598"/>
      <c r="H67" s="598"/>
      <c r="I67" s="145" t="s">
        <v>263</v>
      </c>
      <c r="J67" s="316" t="s">
        <v>231</v>
      </c>
      <c r="K67" s="163" t="s">
        <v>264</v>
      </c>
      <c r="L67" s="622" t="s">
        <v>248</v>
      </c>
      <c r="M67" s="623"/>
      <c r="N67" s="146" t="s">
        <v>249</v>
      </c>
    </row>
    <row r="68" spans="2:14">
      <c r="B68" s="318" t="s">
        <v>364</v>
      </c>
      <c r="C68" s="319"/>
      <c r="D68" s="319"/>
      <c r="E68" s="319"/>
      <c r="F68" s="319"/>
      <c r="G68" s="319"/>
      <c r="H68" s="319"/>
      <c r="I68" s="174" t="e">
        <f>+#REF!*3</f>
        <v>#REF!</v>
      </c>
      <c r="J68" s="175" t="e">
        <f>+#REF!</f>
        <v>#REF!</v>
      </c>
      <c r="K68" s="176" t="e">
        <f>+J68*I68</f>
        <v>#REF!</v>
      </c>
      <c r="L68" s="601">
        <v>20</v>
      </c>
      <c r="M68" s="602"/>
      <c r="N68" s="282" t="e">
        <f>+K68/L68</f>
        <v>#REF!</v>
      </c>
    </row>
    <row r="69" spans="2:14">
      <c r="B69" s="318" t="s">
        <v>329</v>
      </c>
      <c r="C69" s="319"/>
      <c r="D69" s="319"/>
      <c r="E69" s="319"/>
      <c r="F69" s="319"/>
      <c r="G69" s="319"/>
      <c r="H69" s="319"/>
      <c r="I69" s="174" t="e">
        <f>+#REF!</f>
        <v>#REF!</v>
      </c>
      <c r="J69" s="175" t="e">
        <f>+#REF!</f>
        <v>#REF!</v>
      </c>
      <c r="K69" s="176" t="e">
        <f>+J69*I69</f>
        <v>#REF!</v>
      </c>
      <c r="L69" s="601">
        <v>20</v>
      </c>
      <c r="M69" s="602"/>
      <c r="N69" s="282" t="e">
        <f>+K69/L69</f>
        <v>#REF!</v>
      </c>
    </row>
    <row r="70" spans="2:14">
      <c r="B70" s="318" t="s">
        <v>491</v>
      </c>
      <c r="C70" s="319"/>
      <c r="D70" s="319"/>
      <c r="E70" s="319"/>
      <c r="F70" s="319"/>
      <c r="G70" s="319"/>
      <c r="H70" s="319"/>
      <c r="I70" s="174" t="e">
        <f>#REF!</f>
        <v>#REF!</v>
      </c>
      <c r="J70" s="175" t="e">
        <f>+#REF!</f>
        <v>#REF!</v>
      </c>
      <c r="K70" s="176" t="e">
        <f>+J70*I70</f>
        <v>#REF!</v>
      </c>
      <c r="L70" s="601">
        <v>20</v>
      </c>
      <c r="M70" s="602"/>
      <c r="N70" s="282" t="e">
        <f>+K70/L70</f>
        <v>#REF!</v>
      </c>
    </row>
    <row r="71" spans="2:14">
      <c r="B71" s="318" t="s">
        <v>490</v>
      </c>
      <c r="C71" s="319"/>
      <c r="D71" s="319"/>
      <c r="E71" s="319"/>
      <c r="F71" s="319"/>
      <c r="G71" s="319"/>
      <c r="H71" s="319"/>
      <c r="I71" s="174" t="e">
        <f>#REF!</f>
        <v>#REF!</v>
      </c>
      <c r="J71" s="175" t="e">
        <f>+#REF!</f>
        <v>#REF!</v>
      </c>
      <c r="K71" s="176" t="e">
        <f>+J71*I71</f>
        <v>#REF!</v>
      </c>
      <c r="L71" s="601">
        <v>20</v>
      </c>
      <c r="M71" s="602"/>
      <c r="N71" s="282" t="e">
        <f>+K71/L71</f>
        <v>#REF!</v>
      </c>
    </row>
    <row r="72" spans="2:14" ht="14.4" thickBot="1">
      <c r="B72" s="605"/>
      <c r="C72" s="606"/>
      <c r="D72" s="606"/>
      <c r="E72" s="606"/>
      <c r="F72" s="606"/>
      <c r="G72" s="606"/>
      <c r="H72" s="606"/>
      <c r="I72" s="166"/>
      <c r="J72" s="167"/>
      <c r="K72" s="166"/>
      <c r="L72" s="607"/>
      <c r="M72" s="608"/>
      <c r="N72" s="283"/>
    </row>
    <row r="73" spans="2:14" ht="14.4" thickBot="1">
      <c r="B73" s="586" t="s">
        <v>254</v>
      </c>
      <c r="C73" s="587"/>
      <c r="D73" s="587"/>
      <c r="E73" s="587"/>
      <c r="F73" s="587"/>
      <c r="G73" s="587"/>
      <c r="H73" s="587"/>
      <c r="I73" s="587"/>
      <c r="J73" s="587"/>
      <c r="K73" s="587"/>
      <c r="L73" s="587"/>
      <c r="M73" s="588"/>
      <c r="N73" s="284" t="e">
        <f>SUM(N68:N72)</f>
        <v>#REF!</v>
      </c>
    </row>
    <row r="74" spans="2:14" ht="14.4" thickBot="1">
      <c r="B74" s="141"/>
      <c r="C74" s="91"/>
      <c r="D74" s="91"/>
      <c r="E74" s="91"/>
      <c r="F74" s="91"/>
      <c r="G74" s="91"/>
      <c r="H74" s="91"/>
      <c r="I74" s="91"/>
      <c r="J74" s="91"/>
      <c r="K74" s="91"/>
      <c r="L74" s="91"/>
      <c r="M74" s="91"/>
      <c r="N74" s="130"/>
    </row>
    <row r="75" spans="2:14" ht="14.4" thickBot="1">
      <c r="B75" s="589" t="s">
        <v>265</v>
      </c>
      <c r="C75" s="590"/>
      <c r="D75" s="590"/>
      <c r="E75" s="590"/>
      <c r="F75" s="590"/>
      <c r="G75" s="590"/>
      <c r="H75" s="590"/>
      <c r="I75" s="590"/>
      <c r="J75" s="590"/>
      <c r="K75" s="590"/>
      <c r="L75" s="590"/>
      <c r="M75" s="591"/>
      <c r="N75" s="180" t="e">
        <f>+N73+N63+N55+N46</f>
        <v>#REF!</v>
      </c>
    </row>
    <row r="76" spans="2:14">
      <c r="B76" s="609" t="s">
        <v>266</v>
      </c>
      <c r="C76" s="610"/>
      <c r="D76" s="610"/>
      <c r="E76" s="610"/>
      <c r="F76" s="610"/>
      <c r="G76" s="610"/>
      <c r="H76" s="610"/>
      <c r="I76" s="610"/>
      <c r="J76" s="610"/>
      <c r="K76" s="610"/>
      <c r="L76" s="610"/>
      <c r="M76" s="610"/>
      <c r="N76" s="611"/>
    </row>
    <row r="77" spans="2:14">
      <c r="B77" s="612"/>
      <c r="C77" s="613"/>
      <c r="D77" s="613"/>
      <c r="E77" s="613"/>
      <c r="F77" s="613"/>
      <c r="G77" s="613"/>
      <c r="H77" s="613"/>
      <c r="I77" s="613"/>
      <c r="J77" s="613"/>
      <c r="K77" s="613"/>
      <c r="L77" s="613"/>
      <c r="M77" s="613"/>
      <c r="N77" s="614"/>
    </row>
    <row r="78" spans="2:14" ht="14.4" thickBot="1">
      <c r="B78" s="615"/>
      <c r="C78" s="616"/>
      <c r="D78" s="616"/>
      <c r="E78" s="616"/>
      <c r="F78" s="616"/>
      <c r="G78" s="616"/>
      <c r="H78" s="616"/>
      <c r="I78" s="616"/>
      <c r="J78" s="616"/>
      <c r="K78" s="616"/>
      <c r="L78" s="616"/>
      <c r="M78" s="616"/>
      <c r="N78" s="617"/>
    </row>
    <row r="79" spans="2:14">
      <c r="B79" s="597" t="s">
        <v>267</v>
      </c>
      <c r="C79" s="598"/>
      <c r="D79" s="598"/>
      <c r="E79" s="598"/>
      <c r="F79" s="598"/>
      <c r="G79" s="598"/>
      <c r="H79" s="598"/>
      <c r="I79" s="316"/>
      <c r="J79" s="317"/>
      <c r="K79" s="170" t="s">
        <v>268</v>
      </c>
      <c r="L79" s="599" t="s">
        <v>269</v>
      </c>
      <c r="M79" s="600"/>
      <c r="N79" s="171"/>
    </row>
    <row r="80" spans="2:14">
      <c r="B80" s="595" t="s">
        <v>193</v>
      </c>
      <c r="C80" s="596"/>
      <c r="D80" s="596"/>
      <c r="E80" s="596"/>
      <c r="F80" s="596"/>
      <c r="G80" s="596"/>
      <c r="H80" s="596"/>
      <c r="I80" s="182"/>
      <c r="J80" s="183"/>
      <c r="K80" s="285" t="e">
        <f>+#REF!</f>
        <v>#REF!</v>
      </c>
      <c r="L80" s="582" t="e">
        <f>+N75*K80</f>
        <v>#REF!</v>
      </c>
      <c r="M80" s="583"/>
      <c r="N80" s="286"/>
    </row>
    <row r="81" spans="2:14">
      <c r="B81" s="149" t="s">
        <v>270</v>
      </c>
      <c r="C81" s="150"/>
      <c r="D81" s="150"/>
      <c r="E81" s="150"/>
      <c r="F81" s="150"/>
      <c r="G81" s="150"/>
      <c r="H81" s="150"/>
      <c r="I81" s="182"/>
      <c r="J81" s="183"/>
      <c r="K81" s="285" t="e">
        <f>+#REF!</f>
        <v>#REF!</v>
      </c>
      <c r="L81" s="582" t="e">
        <f>+N75*K81</f>
        <v>#REF!</v>
      </c>
      <c r="M81" s="583"/>
      <c r="N81" s="286"/>
    </row>
    <row r="82" spans="2:14" ht="14.4" thickBot="1">
      <c r="B82" s="309" t="s">
        <v>230</v>
      </c>
      <c r="C82" s="310"/>
      <c r="D82" s="310"/>
      <c r="E82" s="310"/>
      <c r="F82" s="310"/>
      <c r="G82" s="310"/>
      <c r="H82" s="310"/>
      <c r="I82" s="188"/>
      <c r="J82" s="189"/>
      <c r="K82" s="285" t="e">
        <f>+#REF!</f>
        <v>#REF!</v>
      </c>
      <c r="L82" s="584" t="e">
        <f>+N75*K82</f>
        <v>#REF!</v>
      </c>
      <c r="M82" s="585"/>
      <c r="N82" s="286"/>
    </row>
    <row r="83" spans="2:14" ht="14.4" thickBot="1">
      <c r="B83" s="586" t="s">
        <v>254</v>
      </c>
      <c r="C83" s="587"/>
      <c r="D83" s="587"/>
      <c r="E83" s="587"/>
      <c r="F83" s="587"/>
      <c r="G83" s="587"/>
      <c r="H83" s="587"/>
      <c r="I83" s="587"/>
      <c r="J83" s="587"/>
      <c r="K83" s="587"/>
      <c r="L83" s="587"/>
      <c r="M83" s="588"/>
      <c r="N83" s="190" t="e">
        <f>SUM(L80:M82)</f>
        <v>#REF!</v>
      </c>
    </row>
    <row r="84" spans="2:14" ht="14.4" thickBot="1">
      <c r="B84" s="141"/>
      <c r="C84" s="91"/>
      <c r="D84" s="91"/>
      <c r="E84" s="91"/>
      <c r="F84" s="91"/>
      <c r="G84" s="91"/>
      <c r="H84" s="91"/>
      <c r="I84" s="91"/>
      <c r="J84" s="91"/>
      <c r="K84" s="91"/>
      <c r="L84" s="91"/>
      <c r="M84" s="91"/>
      <c r="N84" s="130"/>
    </row>
    <row r="85" spans="2:14" ht="14.4" thickBot="1">
      <c r="B85" s="589" t="s">
        <v>271</v>
      </c>
      <c r="C85" s="590"/>
      <c r="D85" s="590"/>
      <c r="E85" s="590"/>
      <c r="F85" s="590"/>
      <c r="G85" s="590"/>
      <c r="H85" s="590"/>
      <c r="I85" s="590"/>
      <c r="J85" s="590"/>
      <c r="K85" s="590"/>
      <c r="L85" s="590"/>
      <c r="M85" s="591"/>
      <c r="N85" s="191" t="e">
        <f>ROUND(N75+N83,0)</f>
        <v>#REF!</v>
      </c>
    </row>
    <row r="86" spans="2:14">
      <c r="B86" s="122"/>
      <c r="C86" s="123"/>
      <c r="D86" s="123"/>
      <c r="E86" s="123"/>
      <c r="F86" s="123"/>
      <c r="G86" s="123"/>
      <c r="H86" s="123"/>
      <c r="I86" s="123"/>
      <c r="J86" s="123"/>
      <c r="K86" s="123"/>
      <c r="L86" s="123"/>
      <c r="M86" s="123"/>
      <c r="N86" s="124"/>
    </row>
    <row r="87" spans="2:14">
      <c r="B87" s="141"/>
      <c r="C87" s="91"/>
      <c r="D87" s="91"/>
      <c r="E87" s="91"/>
      <c r="F87" s="91"/>
      <c r="G87" s="91"/>
      <c r="H87" s="91"/>
      <c r="I87" s="91"/>
      <c r="J87" s="91"/>
      <c r="K87" s="91"/>
      <c r="L87" s="91"/>
      <c r="M87" s="91"/>
      <c r="N87" s="130"/>
    </row>
    <row r="88" spans="2:14">
      <c r="B88" s="141"/>
      <c r="C88" s="91"/>
      <c r="D88" s="91"/>
      <c r="E88" s="91"/>
      <c r="F88" s="91"/>
      <c r="G88" s="91"/>
      <c r="H88" s="91"/>
      <c r="I88" s="91"/>
      <c r="J88" s="91"/>
      <c r="K88" s="91"/>
      <c r="L88" s="91"/>
      <c r="M88" s="91"/>
      <c r="N88" s="130"/>
    </row>
    <row r="89" spans="2:14">
      <c r="B89" s="141"/>
      <c r="C89" s="91"/>
      <c r="D89" s="91"/>
      <c r="E89" s="91"/>
      <c r="F89" s="91"/>
      <c r="G89" s="128" t="s">
        <v>272</v>
      </c>
      <c r="H89" s="128"/>
      <c r="I89" s="128"/>
      <c r="J89" s="128"/>
      <c r="K89" s="91"/>
      <c r="L89" s="91"/>
      <c r="M89" s="91"/>
      <c r="N89" s="130"/>
    </row>
    <row r="90" spans="2:14">
      <c r="B90" s="192"/>
      <c r="C90" s="193"/>
      <c r="D90" s="193"/>
      <c r="E90" s="193"/>
      <c r="F90" s="193"/>
      <c r="G90" s="128" t="s">
        <v>273</v>
      </c>
      <c r="H90" s="193"/>
      <c r="I90" s="193"/>
      <c r="J90" s="193"/>
      <c r="K90" s="193"/>
      <c r="L90" s="193"/>
      <c r="M90" s="193"/>
      <c r="N90" s="194"/>
    </row>
    <row r="91" spans="2:14">
      <c r="B91" s="192"/>
      <c r="C91" s="193"/>
      <c r="D91" s="193"/>
      <c r="E91" s="193"/>
      <c r="F91" s="193"/>
      <c r="G91" s="128" t="s">
        <v>274</v>
      </c>
      <c r="J91" s="193"/>
      <c r="K91" s="193"/>
      <c r="L91" s="193"/>
      <c r="M91" s="193"/>
      <c r="N91" s="194"/>
    </row>
    <row r="92" spans="2:14">
      <c r="B92" s="304"/>
      <c r="C92" s="322"/>
      <c r="D92" s="322"/>
      <c r="E92" s="322"/>
      <c r="F92" s="322"/>
      <c r="G92" s="128" t="s">
        <v>275</v>
      </c>
      <c r="H92" s="322"/>
      <c r="I92" s="322"/>
      <c r="J92" s="322"/>
      <c r="K92" s="322"/>
      <c r="L92" s="322"/>
      <c r="M92" s="322"/>
      <c r="N92" s="136"/>
    </row>
    <row r="93" spans="2:14">
      <c r="B93" s="141"/>
      <c r="C93" s="91"/>
      <c r="D93" s="91"/>
      <c r="E93" s="91"/>
      <c r="F93" s="91"/>
      <c r="G93" s="91" t="s">
        <v>276</v>
      </c>
      <c r="H93" s="91"/>
      <c r="I93" s="91"/>
      <c r="J93" s="91"/>
      <c r="K93" s="91"/>
      <c r="L93" s="91"/>
      <c r="M93" s="91"/>
      <c r="N93" s="130"/>
    </row>
    <row r="94" spans="2:14">
      <c r="B94" s="195" t="s">
        <v>277</v>
      </c>
      <c r="C94" s="196"/>
      <c r="D94" s="196"/>
      <c r="E94" s="196"/>
      <c r="F94" s="196"/>
      <c r="G94" s="196"/>
      <c r="H94" s="196"/>
      <c r="I94" s="196"/>
      <c r="J94" s="196"/>
      <c r="K94" s="196"/>
      <c r="L94" s="196"/>
      <c r="M94" s="196"/>
      <c r="N94" s="197"/>
    </row>
    <row r="95" spans="2:14">
      <c r="B95" s="592"/>
      <c r="C95" s="593"/>
      <c r="D95" s="593"/>
      <c r="E95" s="593"/>
      <c r="F95" s="593"/>
      <c r="G95" s="593"/>
      <c r="H95" s="593"/>
      <c r="I95" s="593"/>
      <c r="J95" s="593"/>
      <c r="K95" s="593"/>
      <c r="L95" s="593"/>
      <c r="M95" s="593"/>
      <c r="N95" s="594"/>
    </row>
    <row r="96" spans="2:14">
      <c r="B96" s="592"/>
      <c r="C96" s="593"/>
      <c r="D96" s="593"/>
      <c r="E96" s="593"/>
      <c r="F96" s="593"/>
      <c r="G96" s="593"/>
      <c r="H96" s="593"/>
      <c r="I96" s="593"/>
      <c r="J96" s="593"/>
      <c r="K96" s="593"/>
      <c r="L96" s="593"/>
      <c r="M96" s="593"/>
      <c r="N96" s="594"/>
    </row>
    <row r="97" spans="2:14">
      <c r="B97" s="304"/>
      <c r="C97" s="322"/>
      <c r="D97" s="322"/>
      <c r="E97" s="322"/>
      <c r="F97" s="322"/>
      <c r="G97" s="322"/>
      <c r="H97" s="322"/>
      <c r="I97" s="322"/>
      <c r="J97" s="322"/>
      <c r="K97" s="322"/>
      <c r="L97" s="322"/>
      <c r="M97" s="322"/>
      <c r="N97" s="136"/>
    </row>
    <row r="98" spans="2:14">
      <c r="B98" s="198" t="s">
        <v>278</v>
      </c>
      <c r="C98" s="322"/>
      <c r="D98" s="322"/>
      <c r="E98" s="322"/>
      <c r="F98" s="322"/>
      <c r="G98" s="322"/>
      <c r="H98" s="322"/>
      <c r="I98" s="322"/>
      <c r="J98" s="322"/>
      <c r="K98" s="322"/>
      <c r="L98" s="322"/>
      <c r="M98" s="322"/>
      <c r="N98" s="136"/>
    </row>
    <row r="99" spans="2:14" ht="12.75" customHeight="1">
      <c r="B99" s="573" t="s">
        <v>279</v>
      </c>
      <c r="C99" s="574"/>
      <c r="D99" s="574"/>
      <c r="E99" s="574"/>
      <c r="F99" s="574"/>
      <c r="G99" s="574"/>
      <c r="H99" s="574"/>
      <c r="I99" s="574"/>
      <c r="J99" s="574"/>
      <c r="K99" s="574"/>
      <c r="L99" s="574"/>
      <c r="M99" s="574"/>
      <c r="N99" s="575"/>
    </row>
    <row r="100" spans="2:14">
      <c r="B100" s="573"/>
      <c r="C100" s="574"/>
      <c r="D100" s="574"/>
      <c r="E100" s="574"/>
      <c r="F100" s="574"/>
      <c r="G100" s="574"/>
      <c r="H100" s="574"/>
      <c r="I100" s="574"/>
      <c r="J100" s="574"/>
      <c r="K100" s="574"/>
      <c r="L100" s="574"/>
      <c r="M100" s="574"/>
      <c r="N100" s="575"/>
    </row>
    <row r="101" spans="2:14">
      <c r="B101" s="573" t="s">
        <v>280</v>
      </c>
      <c r="C101" s="574"/>
      <c r="D101" s="574"/>
      <c r="E101" s="574"/>
      <c r="F101" s="574"/>
      <c r="G101" s="574"/>
      <c r="H101" s="574"/>
      <c r="I101" s="574"/>
      <c r="J101" s="574"/>
      <c r="K101" s="574"/>
      <c r="L101" s="574"/>
      <c r="M101" s="574"/>
      <c r="N101" s="575"/>
    </row>
    <row r="102" spans="2:14">
      <c r="B102" s="573"/>
      <c r="C102" s="574"/>
      <c r="D102" s="574"/>
      <c r="E102" s="574"/>
      <c r="F102" s="574"/>
      <c r="G102" s="574"/>
      <c r="H102" s="574"/>
      <c r="I102" s="574"/>
      <c r="J102" s="574"/>
      <c r="K102" s="574"/>
      <c r="L102" s="574"/>
      <c r="M102" s="574"/>
      <c r="N102" s="575"/>
    </row>
    <row r="103" spans="2:14">
      <c r="B103" s="304"/>
      <c r="C103" s="322"/>
      <c r="D103" s="322"/>
      <c r="E103" s="322"/>
      <c r="F103" s="322"/>
      <c r="G103" s="322"/>
      <c r="H103" s="322"/>
      <c r="I103" s="322"/>
      <c r="J103" s="322"/>
      <c r="K103" s="322"/>
      <c r="L103" s="322"/>
      <c r="M103" s="322"/>
      <c r="N103" s="136"/>
    </row>
    <row r="104" spans="2:14">
      <c r="B104" s="141"/>
      <c r="C104" s="91"/>
      <c r="D104" s="91"/>
      <c r="E104" s="91"/>
      <c r="F104" s="91"/>
      <c r="G104" s="128" t="s">
        <v>272</v>
      </c>
      <c r="H104" s="91"/>
      <c r="I104" s="91"/>
      <c r="J104" s="91"/>
      <c r="K104" s="91"/>
      <c r="L104" s="91"/>
      <c r="M104" s="91"/>
      <c r="N104" s="130"/>
    </row>
    <row r="105" spans="2:14">
      <c r="B105" s="141"/>
      <c r="C105" s="91"/>
      <c r="D105" s="91"/>
      <c r="E105" s="91"/>
      <c r="F105" s="91"/>
      <c r="G105" s="91" t="s">
        <v>273</v>
      </c>
      <c r="H105" s="158"/>
      <c r="I105" s="158"/>
      <c r="J105" s="158"/>
      <c r="K105" s="91"/>
      <c r="L105" s="91"/>
      <c r="M105" s="91"/>
      <c r="N105" s="130"/>
    </row>
    <row r="106" spans="2:14">
      <c r="B106" s="141"/>
      <c r="C106" s="91"/>
      <c r="D106" s="91"/>
      <c r="E106" s="91"/>
      <c r="F106" s="91"/>
      <c r="G106" s="91" t="s">
        <v>281</v>
      </c>
      <c r="H106" s="92"/>
      <c r="I106" s="92"/>
      <c r="J106" s="92"/>
      <c r="M106" s="91"/>
      <c r="N106" s="130"/>
    </row>
    <row r="107" spans="2:14">
      <c r="B107" s="199"/>
      <c r="C107" s="322"/>
      <c r="D107" s="322"/>
      <c r="E107" s="322"/>
      <c r="F107" s="322"/>
      <c r="G107" s="91" t="s">
        <v>275</v>
      </c>
      <c r="K107" s="322"/>
      <c r="L107" s="322"/>
      <c r="M107" s="322"/>
      <c r="N107" s="136"/>
    </row>
    <row r="108" spans="2:14" ht="17.25" customHeight="1">
      <c r="B108" s="200" t="s">
        <v>282</v>
      </c>
      <c r="C108" s="201"/>
      <c r="D108" s="201"/>
      <c r="E108" s="91"/>
      <c r="F108" s="91"/>
      <c r="G108" s="91"/>
      <c r="H108" s="91"/>
      <c r="I108" s="91"/>
      <c r="J108" s="576"/>
      <c r="K108" s="576"/>
      <c r="L108" s="576"/>
      <c r="M108" s="576"/>
      <c r="N108" s="577"/>
    </row>
    <row r="109" spans="2:14" ht="18.75" customHeight="1" thickBot="1">
      <c r="B109" s="580" t="s">
        <v>283</v>
      </c>
      <c r="C109" s="581"/>
      <c r="D109" s="581"/>
      <c r="E109" s="167"/>
      <c r="F109" s="167"/>
      <c r="G109" s="167"/>
      <c r="H109" s="167"/>
      <c r="I109" s="167"/>
      <c r="J109" s="578"/>
      <c r="K109" s="578"/>
      <c r="L109" s="578"/>
      <c r="M109" s="578"/>
      <c r="N109" s="579"/>
    </row>
  </sheetData>
  <mergeCells count="112">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L68:M68"/>
    <mergeCell ref="L69:M69"/>
    <mergeCell ref="L70:M70"/>
    <mergeCell ref="L71:M71"/>
    <mergeCell ref="B72:H72"/>
    <mergeCell ref="L72:M72"/>
    <mergeCell ref="B62:H62"/>
    <mergeCell ref="L62:M62"/>
    <mergeCell ref="B63:M63"/>
    <mergeCell ref="B64:N66"/>
    <mergeCell ref="B67:H67"/>
    <mergeCell ref="L67:M67"/>
    <mergeCell ref="B59:H59"/>
    <mergeCell ref="L59:M59"/>
    <mergeCell ref="B60:H60"/>
    <mergeCell ref="L60:M60"/>
    <mergeCell ref="B61:H61"/>
    <mergeCell ref="L61:M61"/>
    <mergeCell ref="B53:I53"/>
    <mergeCell ref="L53:M53"/>
    <mergeCell ref="B54:I54"/>
    <mergeCell ref="L54:M54"/>
    <mergeCell ref="B55:M55"/>
    <mergeCell ref="B56:N58"/>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D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7987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98721" r:id="rId3"/>
      </mc:Fallback>
    </mc:AlternateContent>
  </oleObjects>
  <mc:AlternateContent xmlns:mc="http://schemas.openxmlformats.org/markup-compatibility/2006">
    <mc:Choice Requires="x14">
      <controls>
        <mc:AlternateContent xmlns:mc="http://schemas.openxmlformats.org/markup-compatibility/2006">
          <mc:Choice Requires="x14">
            <control shapeId="798722" r:id="rId5" name="Check Box 2">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798723" r:id="rId6" name="Check Box 3">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7030A0"/>
  </sheetPr>
  <dimension ref="B1:O109"/>
  <sheetViews>
    <sheetView topLeftCell="A59" workbookViewId="0">
      <selection activeCell="O55" sqref="O55"/>
    </sheetView>
  </sheetViews>
  <sheetFormatPr baseColWidth="10" defaultColWidth="11.44140625" defaultRowHeight="13.8"/>
  <cols>
    <col min="1" max="1" width="3.109375" style="90" customWidth="1"/>
    <col min="2" max="6" width="11.44140625" style="90"/>
    <col min="7" max="10" width="11.44140625" style="90" customWidth="1"/>
    <col min="11" max="11" width="12.88671875" style="90" customWidth="1"/>
    <col min="12" max="13" width="11.44140625" style="90" customWidth="1"/>
    <col min="14" max="14" width="14.66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e">
        <f>+#REF!</f>
        <v>#REF!</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321"/>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304"/>
      <c r="C11" s="305"/>
      <c r="D11" s="305"/>
      <c r="E11" s="305"/>
      <c r="F11" s="305"/>
      <c r="G11" s="305"/>
      <c r="H11" s="305"/>
      <c r="I11" s="305"/>
      <c r="J11" s="305"/>
      <c r="K11" s="109"/>
      <c r="L11" s="110" t="e">
        <f>+#REF!</f>
        <v>#REF!</v>
      </c>
      <c r="M11" s="110" t="e">
        <f>+#REF!</f>
        <v>#REF!</v>
      </c>
      <c r="N11" s="111" t="e">
        <f>+#REF!</f>
        <v>#REF!</v>
      </c>
    </row>
    <row r="12" spans="2:14">
      <c r="B12" s="653" t="s">
        <v>239</v>
      </c>
      <c r="C12" s="654"/>
      <c r="D12" s="654"/>
      <c r="E12" s="654"/>
      <c r="F12" s="305"/>
      <c r="G12" s="305"/>
      <c r="H12" s="305" t="s">
        <v>240</v>
      </c>
      <c r="J12" s="305"/>
      <c r="K12" s="109"/>
      <c r="N12" s="112"/>
    </row>
    <row r="13" spans="2:14">
      <c r="B13" s="113" t="s">
        <v>16</v>
      </c>
      <c r="C13" s="114"/>
      <c r="D13" s="642" t="e">
        <f>+#REF!</f>
        <v>#REF!</v>
      </c>
      <c r="E13" s="642"/>
      <c r="F13" s="642"/>
      <c r="G13" s="642"/>
      <c r="H13" s="114"/>
      <c r="I13" s="114" t="s">
        <v>18</v>
      </c>
      <c r="J13" s="642" t="e">
        <f>+#REF!</f>
        <v>#REF!</v>
      </c>
      <c r="K13" s="642"/>
      <c r="L13" s="642"/>
      <c r="M13" s="642"/>
      <c r="N13" s="307"/>
    </row>
    <row r="14" spans="2:14">
      <c r="B14" s="113"/>
      <c r="C14" s="114"/>
      <c r="D14" s="306"/>
      <c r="E14" s="306"/>
      <c r="F14" s="306"/>
      <c r="G14" s="306"/>
      <c r="H14" s="114"/>
      <c r="I14" s="306"/>
      <c r="J14" s="114"/>
      <c r="K14" s="306"/>
      <c r="L14" s="643"/>
      <c r="M14" s="643"/>
      <c r="N14" s="644"/>
    </row>
    <row r="15" spans="2:14">
      <c r="B15" s="113"/>
      <c r="C15" s="114"/>
      <c r="D15" s="306"/>
      <c r="E15" s="306"/>
      <c r="F15" s="306"/>
      <c r="G15" s="306"/>
      <c r="H15" s="114"/>
      <c r="I15" s="306"/>
      <c r="J15" s="114"/>
      <c r="K15" s="306"/>
      <c r="L15" s="306"/>
      <c r="M15" s="306"/>
      <c r="N15" s="307"/>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e">
        <f>+#REF!</f>
        <v>#REF!</v>
      </c>
      <c r="E19" s="128"/>
      <c r="F19" s="128"/>
      <c r="G19" s="323" t="s">
        <v>9</v>
      </c>
      <c r="H19" s="645" t="e">
        <f>+#REF!</f>
        <v>#REF!</v>
      </c>
      <c r="I19" s="645"/>
      <c r="J19" s="645"/>
      <c r="K19" s="645"/>
      <c r="L19" s="645"/>
      <c r="M19" s="645"/>
      <c r="N19" s="130"/>
    </row>
    <row r="20" spans="2:14">
      <c r="B20" s="131" t="s">
        <v>20</v>
      </c>
      <c r="C20" s="132"/>
      <c r="D20" s="646" t="e">
        <f>+#REF!</f>
        <v>#REF!</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308"/>
      <c r="E22" s="308"/>
      <c r="F22" s="308"/>
      <c r="G22" s="308"/>
      <c r="H22" s="308"/>
      <c r="I22" s="308"/>
      <c r="J22" s="308"/>
      <c r="K22" s="308"/>
      <c r="L22" s="308"/>
      <c r="M22" s="135"/>
      <c r="N22" s="133"/>
    </row>
    <row r="23" spans="2:14">
      <c r="B23" s="131" t="s">
        <v>21</v>
      </c>
      <c r="C23" s="132"/>
      <c r="D23" s="648" t="e">
        <f>+#REF!</f>
        <v>#REF!</v>
      </c>
      <c r="E23" s="648"/>
      <c r="F23" s="648"/>
      <c r="G23" s="648"/>
      <c r="H23" s="648"/>
      <c r="I23" s="648"/>
      <c r="J23" s="648"/>
      <c r="K23" s="648"/>
      <c r="L23" s="648"/>
      <c r="M23" s="648"/>
      <c r="N23" s="136"/>
    </row>
    <row r="24" spans="2:14">
      <c r="B24" s="131"/>
      <c r="C24" s="132"/>
      <c r="D24" s="92"/>
      <c r="E24" s="92"/>
      <c r="F24" s="92"/>
      <c r="G24" s="92"/>
      <c r="H24" s="92"/>
      <c r="I24" s="92"/>
      <c r="J24" s="92"/>
      <c r="K24" s="92"/>
      <c r="L24" s="92"/>
      <c r="M24" s="322"/>
      <c r="N24" s="136"/>
    </row>
    <row r="25" spans="2:14">
      <c r="B25" s="131" t="s">
        <v>22</v>
      </c>
      <c r="C25" s="132"/>
      <c r="D25" s="648" t="e">
        <f>+#REF!</f>
        <v>#REF!</v>
      </c>
      <c r="E25" s="648"/>
      <c r="F25" s="648"/>
      <c r="G25" s="648"/>
      <c r="H25" s="648"/>
      <c r="I25" s="648"/>
      <c r="J25" s="648"/>
      <c r="K25" s="648"/>
      <c r="L25" s="648"/>
      <c r="M25" s="648"/>
      <c r="N25" s="136"/>
    </row>
    <row r="26" spans="2:14">
      <c r="B26" s="131"/>
      <c r="C26" s="132"/>
      <c r="D26" s="92"/>
      <c r="E26" s="92"/>
      <c r="F26" s="92"/>
      <c r="G26" s="92"/>
      <c r="H26" s="92"/>
      <c r="I26" s="92"/>
      <c r="J26" s="92"/>
      <c r="K26" s="92"/>
      <c r="L26" s="92"/>
      <c r="M26" s="322"/>
      <c r="N26" s="136"/>
    </row>
    <row r="27" spans="2:14">
      <c r="B27" s="131" t="s">
        <v>23</v>
      </c>
      <c r="C27" s="131"/>
      <c r="D27" s="92"/>
      <c r="E27" s="648" t="e">
        <f>+#REF!</f>
        <v>#REF!</v>
      </c>
      <c r="F27" s="648"/>
      <c r="G27" s="648"/>
      <c r="H27" s="648"/>
      <c r="I27" s="648"/>
      <c r="J27" s="648"/>
      <c r="K27" s="648"/>
      <c r="L27" s="648"/>
      <c r="M27" s="648"/>
      <c r="N27" s="136"/>
    </row>
    <row r="28" spans="2:14">
      <c r="B28" s="125"/>
      <c r="C28" s="126"/>
      <c r="D28" s="92"/>
      <c r="E28" s="92"/>
      <c r="F28" s="92"/>
      <c r="G28" s="92"/>
      <c r="H28" s="92"/>
      <c r="I28" s="92"/>
      <c r="J28" s="92"/>
      <c r="K28" s="92"/>
      <c r="L28" s="92"/>
      <c r="M28" s="322"/>
      <c r="N28" s="136"/>
    </row>
    <row r="29" spans="2:14">
      <c r="B29" s="131" t="s">
        <v>24</v>
      </c>
      <c r="C29" s="132"/>
      <c r="D29" s="92"/>
      <c r="E29" s="92"/>
      <c r="F29" s="92"/>
      <c r="G29" s="649" t="e">
        <f>+#REF!</f>
        <v>#REF!</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tr">
        <f>+'PRESUPUESTO OFICIAL '!D62</f>
        <v>630.4</v>
      </c>
      <c r="C34" s="703" t="str">
        <f>VLOOKUP(B34,'PRESUPUESTO OFICIAL '!D21:D112: 'PRESUPUESTO OFICIAL '!G21:G112,4,FALSE)</f>
        <v>Concreto clase 21 MPA</v>
      </c>
      <c r="D34" s="704"/>
      <c r="E34" s="704"/>
      <c r="F34" s="704"/>
      <c r="G34" s="704"/>
      <c r="H34" s="704"/>
      <c r="I34" s="704"/>
      <c r="J34" s="704"/>
      <c r="K34" s="705"/>
      <c r="L34" s="703" t="str">
        <f>VLOOKUP(B34,'PRESUPUESTO OFICIAL '!D21:D112: 'PRESUPUESTO OFICIAL '!H21:H112,5,FALSE)</f>
        <v>m3</v>
      </c>
      <c r="M34" s="705"/>
      <c r="N34" s="216">
        <f>VLOOKUP(B34,'PRESUPUESTO OFICIAL '!D21:D112: 'PRESUPUESTO OFICIAL '!I21:I112,6,FALSE)</f>
        <v>347</v>
      </c>
    </row>
    <row r="35" spans="2:14">
      <c r="B35" s="609" t="s">
        <v>244</v>
      </c>
      <c r="C35" s="610"/>
      <c r="D35" s="610"/>
      <c r="E35" s="610"/>
      <c r="F35" s="610"/>
      <c r="G35" s="610"/>
      <c r="H35" s="610"/>
      <c r="I35" s="610"/>
      <c r="J35" s="610"/>
      <c r="K35" s="610"/>
      <c r="L35" s="610"/>
      <c r="M35" s="610"/>
      <c r="N35" s="611"/>
    </row>
    <row r="36" spans="2:14" ht="15.75" customHeight="1">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315</v>
      </c>
      <c r="C39" s="596"/>
      <c r="D39" s="596"/>
      <c r="E39" s="596"/>
      <c r="F39" s="618"/>
      <c r="G39" s="641"/>
      <c r="H39" s="618"/>
      <c r="I39" s="641"/>
      <c r="J39" s="618"/>
      <c r="K39" s="279" t="e">
        <f>+#REF!</f>
        <v>#REF!</v>
      </c>
      <c r="L39" s="726">
        <v>10</v>
      </c>
      <c r="M39" s="727"/>
      <c r="N39" s="280" t="e">
        <f>+K39/L39</f>
        <v>#REF!</v>
      </c>
    </row>
    <row r="40" spans="2:14">
      <c r="B40" s="694" t="s">
        <v>250</v>
      </c>
      <c r="C40" s="695"/>
      <c r="D40" s="695"/>
      <c r="E40" s="319"/>
      <c r="F40" s="320"/>
      <c r="G40" s="641"/>
      <c r="H40" s="618"/>
      <c r="I40" s="641"/>
      <c r="J40" s="618"/>
      <c r="K40" s="279" t="e">
        <f>+#REF!</f>
        <v>#REF!</v>
      </c>
      <c r="L40" s="603">
        <v>10</v>
      </c>
      <c r="M40" s="604"/>
      <c r="N40" s="280" t="e">
        <f>+K40/L40</f>
        <v>#REF!</v>
      </c>
    </row>
    <row r="41" spans="2:14">
      <c r="B41" s="595" t="s">
        <v>303</v>
      </c>
      <c r="C41" s="596"/>
      <c r="D41" s="596"/>
      <c r="E41" s="596"/>
      <c r="F41" s="618"/>
      <c r="G41" s="641"/>
      <c r="H41" s="618"/>
      <c r="I41" s="641"/>
      <c r="J41" s="618"/>
      <c r="K41" s="279"/>
      <c r="L41" s="738"/>
      <c r="M41" s="739"/>
      <c r="N41" s="280" t="e">
        <f>+N73*0.05</f>
        <v>#REF!</v>
      </c>
    </row>
    <row r="42" spans="2:14">
      <c r="B42" s="595"/>
      <c r="C42" s="596"/>
      <c r="D42" s="596"/>
      <c r="E42" s="596"/>
      <c r="F42" s="618"/>
      <c r="G42" s="641"/>
      <c r="H42" s="618"/>
      <c r="I42" s="641"/>
      <c r="J42" s="618"/>
      <c r="K42" s="279"/>
      <c r="L42" s="738"/>
      <c r="M42" s="739"/>
      <c r="N42" s="280"/>
    </row>
    <row r="43" spans="2:14">
      <c r="B43" s="595"/>
      <c r="C43" s="596"/>
      <c r="D43" s="596"/>
      <c r="E43" s="596"/>
      <c r="F43" s="618"/>
      <c r="G43" s="641"/>
      <c r="H43" s="618"/>
      <c r="I43" s="641"/>
      <c r="J43" s="618"/>
      <c r="K43" s="279"/>
      <c r="L43" s="738"/>
      <c r="M43" s="739"/>
      <c r="N43" s="280"/>
    </row>
    <row r="44" spans="2:14">
      <c r="B44" s="595"/>
      <c r="C44" s="596"/>
      <c r="D44" s="596"/>
      <c r="E44" s="596"/>
      <c r="F44" s="618"/>
      <c r="G44" s="641"/>
      <c r="H44" s="618"/>
      <c r="I44" s="641"/>
      <c r="J44" s="618"/>
      <c r="K44" s="279"/>
      <c r="L44" s="603"/>
      <c r="M44" s="604"/>
      <c r="N44" s="280"/>
    </row>
    <row r="45" spans="2:14" ht="14.4" thickBot="1">
      <c r="B45" s="595"/>
      <c r="C45" s="596"/>
      <c r="D45" s="596"/>
      <c r="E45" s="596"/>
      <c r="F45" s="618"/>
      <c r="G45" s="641"/>
      <c r="H45" s="618"/>
      <c r="I45" s="641"/>
      <c r="J45" s="618"/>
      <c r="K45" s="279"/>
      <c r="L45" s="726"/>
      <c r="M45" s="727"/>
      <c r="N45" s="280"/>
    </row>
    <row r="46" spans="2:14" ht="14.4" thickBot="1">
      <c r="B46" s="586" t="s">
        <v>254</v>
      </c>
      <c r="C46" s="587"/>
      <c r="D46" s="587"/>
      <c r="E46" s="587"/>
      <c r="F46" s="587"/>
      <c r="G46" s="587"/>
      <c r="H46" s="587"/>
      <c r="I46" s="587"/>
      <c r="J46" s="587"/>
      <c r="K46" s="587"/>
      <c r="L46" s="587"/>
      <c r="M46" s="588"/>
      <c r="N46" s="154" t="e">
        <f>SUM(N39:N45)</f>
        <v>#REF!</v>
      </c>
    </row>
    <row r="47" spans="2:14">
      <c r="B47" s="609" t="s">
        <v>252</v>
      </c>
      <c r="C47" s="610"/>
      <c r="D47" s="610"/>
      <c r="E47" s="610"/>
      <c r="F47" s="610"/>
      <c r="G47" s="610"/>
      <c r="H47" s="610"/>
      <c r="I47" s="610"/>
      <c r="J47" s="610"/>
      <c r="K47" s="610"/>
      <c r="L47" s="610"/>
      <c r="M47" s="610"/>
      <c r="N47" s="611"/>
    </row>
    <row r="48" spans="2:14">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311" t="s">
        <v>198</v>
      </c>
      <c r="K50" s="145" t="s">
        <v>33</v>
      </c>
      <c r="L50" s="622" t="s">
        <v>253</v>
      </c>
      <c r="M50" s="623"/>
      <c r="N50" s="146" t="s">
        <v>249</v>
      </c>
    </row>
    <row r="51" spans="2:14">
      <c r="B51" s="595" t="s">
        <v>318</v>
      </c>
      <c r="C51" s="596"/>
      <c r="D51" s="596"/>
      <c r="E51" s="596"/>
      <c r="F51" s="596"/>
      <c r="G51" s="596"/>
      <c r="H51" s="596"/>
      <c r="I51" s="618"/>
      <c r="J51" s="210" t="s">
        <v>205</v>
      </c>
      <c r="K51" s="222">
        <v>260</v>
      </c>
      <c r="L51" s="619" t="e">
        <f>+#REF!</f>
        <v>#REF!</v>
      </c>
      <c r="M51" s="620"/>
      <c r="N51" s="280" t="e">
        <f>+L51*K51</f>
        <v>#REF!</v>
      </c>
    </row>
    <row r="52" spans="2:14">
      <c r="B52" s="595" t="s">
        <v>398</v>
      </c>
      <c r="C52" s="596"/>
      <c r="D52" s="596"/>
      <c r="E52" s="596"/>
      <c r="F52" s="596"/>
      <c r="G52" s="596"/>
      <c r="H52" s="596"/>
      <c r="I52" s="618"/>
      <c r="J52" s="210" t="s">
        <v>212</v>
      </c>
      <c r="K52" s="211">
        <v>0.84</v>
      </c>
      <c r="L52" s="619" t="e">
        <f>+#REF!</f>
        <v>#REF!</v>
      </c>
      <c r="M52" s="620"/>
      <c r="N52" s="280" t="e">
        <f>+L52*K52</f>
        <v>#REF!</v>
      </c>
    </row>
    <row r="53" spans="2:14">
      <c r="B53" s="595" t="s">
        <v>399</v>
      </c>
      <c r="C53" s="596"/>
      <c r="D53" s="596"/>
      <c r="E53" s="596"/>
      <c r="F53" s="596"/>
      <c r="G53" s="596"/>
      <c r="H53" s="596"/>
      <c r="I53" s="618"/>
      <c r="J53" s="210" t="s">
        <v>212</v>
      </c>
      <c r="K53" s="211">
        <v>0.63</v>
      </c>
      <c r="L53" s="619" t="e">
        <f>+#REF!</f>
        <v>#REF!</v>
      </c>
      <c r="M53" s="620"/>
      <c r="N53" s="280" t="e">
        <f>+L53*K53</f>
        <v>#REF!</v>
      </c>
    </row>
    <row r="54" spans="2:14" ht="14.4" thickBot="1">
      <c r="B54" s="595" t="s">
        <v>319</v>
      </c>
      <c r="C54" s="596"/>
      <c r="D54" s="596"/>
      <c r="E54" s="596"/>
      <c r="F54" s="596"/>
      <c r="G54" s="596"/>
      <c r="H54" s="596"/>
      <c r="I54" s="618"/>
      <c r="J54" s="210" t="s">
        <v>207</v>
      </c>
      <c r="K54" s="229">
        <v>185</v>
      </c>
      <c r="L54" s="619" t="e">
        <f>+#REF!</f>
        <v>#REF!</v>
      </c>
      <c r="M54" s="620"/>
      <c r="N54" s="280" t="e">
        <f>+L54*K54</f>
        <v>#REF!</v>
      </c>
    </row>
    <row r="55" spans="2:14" ht="14.4" thickBot="1">
      <c r="B55" s="586" t="s">
        <v>254</v>
      </c>
      <c r="C55" s="587"/>
      <c r="D55" s="587"/>
      <c r="E55" s="587"/>
      <c r="F55" s="587"/>
      <c r="G55" s="587"/>
      <c r="H55" s="587"/>
      <c r="I55" s="587"/>
      <c r="J55" s="587"/>
      <c r="K55" s="587"/>
      <c r="L55" s="587"/>
      <c r="M55" s="588"/>
      <c r="N55" s="281" t="e">
        <f>SUM(N51:N54)</f>
        <v>#REF!</v>
      </c>
    </row>
    <row r="56" spans="2:14">
      <c r="B56" s="609" t="s">
        <v>255</v>
      </c>
      <c r="C56" s="610"/>
      <c r="D56" s="610"/>
      <c r="E56" s="610"/>
      <c r="F56" s="610"/>
      <c r="G56" s="610"/>
      <c r="H56" s="610"/>
      <c r="I56" s="610"/>
      <c r="J56" s="610"/>
      <c r="K56" s="610"/>
      <c r="L56" s="610"/>
      <c r="M56" s="610"/>
      <c r="N56" s="611"/>
    </row>
    <row r="57" spans="2:14">
      <c r="B57" s="612"/>
      <c r="C57" s="613"/>
      <c r="D57" s="613"/>
      <c r="E57" s="613"/>
      <c r="F57" s="613"/>
      <c r="G57" s="613"/>
      <c r="H57" s="613"/>
      <c r="I57" s="613"/>
      <c r="J57" s="613"/>
      <c r="K57" s="613"/>
      <c r="L57" s="613"/>
      <c r="M57" s="613"/>
      <c r="N57" s="614"/>
    </row>
    <row r="58" spans="2:14" ht="14.4" thickBot="1">
      <c r="B58" s="615"/>
      <c r="C58" s="616"/>
      <c r="D58" s="616"/>
      <c r="E58" s="616"/>
      <c r="F58" s="616"/>
      <c r="G58" s="616"/>
      <c r="H58" s="616"/>
      <c r="I58" s="616"/>
      <c r="J58" s="616"/>
      <c r="K58" s="616"/>
      <c r="L58" s="616"/>
      <c r="M58" s="616"/>
      <c r="N58" s="617"/>
    </row>
    <row r="59" spans="2:14">
      <c r="B59" s="597" t="s">
        <v>256</v>
      </c>
      <c r="C59" s="598"/>
      <c r="D59" s="598"/>
      <c r="E59" s="598"/>
      <c r="F59" s="598"/>
      <c r="G59" s="598"/>
      <c r="H59" s="598"/>
      <c r="I59" s="145" t="s">
        <v>257</v>
      </c>
      <c r="J59" s="316" t="s">
        <v>258</v>
      </c>
      <c r="K59" s="163" t="s">
        <v>259</v>
      </c>
      <c r="L59" s="622" t="s">
        <v>199</v>
      </c>
      <c r="M59" s="623"/>
      <c r="N59" s="146" t="s">
        <v>249</v>
      </c>
    </row>
    <row r="60" spans="2:14">
      <c r="B60" s="595" t="s">
        <v>326</v>
      </c>
      <c r="C60" s="596"/>
      <c r="D60" s="596"/>
      <c r="E60" s="596"/>
      <c r="F60" s="596"/>
      <c r="G60" s="596"/>
      <c r="H60" s="596"/>
      <c r="I60" s="157">
        <f>K53</f>
        <v>0.63</v>
      </c>
      <c r="J60" s="226" t="e">
        <f>+#REF!</f>
        <v>#REF!</v>
      </c>
      <c r="K60" s="227" t="e">
        <f>+J60*I60</f>
        <v>#REF!</v>
      </c>
      <c r="L60" s="603" t="e">
        <f>+#REF!</f>
        <v>#REF!</v>
      </c>
      <c r="M60" s="604"/>
      <c r="N60" s="277" t="e">
        <f>+L60*K60</f>
        <v>#REF!</v>
      </c>
    </row>
    <row r="61" spans="2:14">
      <c r="B61" s="595" t="s">
        <v>327</v>
      </c>
      <c r="C61" s="596"/>
      <c r="D61" s="596"/>
      <c r="E61" s="596"/>
      <c r="F61" s="596"/>
      <c r="G61" s="596"/>
      <c r="H61" s="596"/>
      <c r="I61" s="157">
        <f>K52</f>
        <v>0.84</v>
      </c>
      <c r="J61" s="226" t="e">
        <f>+#REF!</f>
        <v>#REF!</v>
      </c>
      <c r="K61" s="227" t="e">
        <f>+J61*I61</f>
        <v>#REF!</v>
      </c>
      <c r="L61" s="603" t="e">
        <f>+#REF!</f>
        <v>#REF!</v>
      </c>
      <c r="M61" s="604"/>
      <c r="N61" s="277" t="e">
        <f>+L61*K61</f>
        <v>#REF!</v>
      </c>
    </row>
    <row r="62" spans="2:14" ht="14.4" thickBot="1">
      <c r="B62" s="605"/>
      <c r="C62" s="606"/>
      <c r="D62" s="606"/>
      <c r="E62" s="606"/>
      <c r="F62" s="606"/>
      <c r="G62" s="606"/>
      <c r="H62" s="606"/>
      <c r="I62" s="246"/>
      <c r="J62" s="242"/>
      <c r="K62" s="217"/>
      <c r="L62" s="607"/>
      <c r="M62" s="608"/>
      <c r="N62" s="277"/>
    </row>
    <row r="63" spans="2:14" ht="14.4" thickBot="1">
      <c r="B63" s="586" t="s">
        <v>254</v>
      </c>
      <c r="C63" s="587"/>
      <c r="D63" s="587"/>
      <c r="E63" s="587"/>
      <c r="F63" s="587"/>
      <c r="G63" s="587"/>
      <c r="H63" s="587"/>
      <c r="I63" s="587"/>
      <c r="J63" s="587"/>
      <c r="K63" s="587"/>
      <c r="L63" s="587"/>
      <c r="M63" s="588"/>
      <c r="N63" s="284" t="e">
        <f>SUM(N60:N62)</f>
        <v>#REF!</v>
      </c>
    </row>
    <row r="64" spans="2:14">
      <c r="B64" s="609" t="s">
        <v>261</v>
      </c>
      <c r="C64" s="610"/>
      <c r="D64" s="610"/>
      <c r="E64" s="610"/>
      <c r="F64" s="610"/>
      <c r="G64" s="610"/>
      <c r="H64" s="610"/>
      <c r="I64" s="610"/>
      <c r="J64" s="610"/>
      <c r="K64" s="610"/>
      <c r="L64" s="610"/>
      <c r="M64" s="610"/>
      <c r="N64" s="611"/>
    </row>
    <row r="65" spans="2:15">
      <c r="B65" s="612"/>
      <c r="C65" s="613"/>
      <c r="D65" s="613"/>
      <c r="E65" s="613"/>
      <c r="F65" s="613"/>
      <c r="G65" s="613"/>
      <c r="H65" s="613"/>
      <c r="I65" s="613"/>
      <c r="J65" s="613"/>
      <c r="K65" s="613"/>
      <c r="L65" s="613"/>
      <c r="M65" s="613"/>
      <c r="N65" s="614"/>
    </row>
    <row r="66" spans="2:15" ht="14.4" thickBot="1">
      <c r="B66" s="615"/>
      <c r="C66" s="616"/>
      <c r="D66" s="616"/>
      <c r="E66" s="616"/>
      <c r="F66" s="616"/>
      <c r="G66" s="616"/>
      <c r="H66" s="616"/>
      <c r="I66" s="616"/>
      <c r="J66" s="616"/>
      <c r="K66" s="616"/>
      <c r="L66" s="616"/>
      <c r="M66" s="616"/>
      <c r="N66" s="617"/>
    </row>
    <row r="67" spans="2:15">
      <c r="B67" s="597" t="s">
        <v>262</v>
      </c>
      <c r="C67" s="598"/>
      <c r="D67" s="598"/>
      <c r="E67" s="598"/>
      <c r="F67" s="598"/>
      <c r="G67" s="598"/>
      <c r="H67" s="598"/>
      <c r="I67" s="145" t="s">
        <v>263</v>
      </c>
      <c r="J67" s="316" t="s">
        <v>231</v>
      </c>
      <c r="K67" s="163" t="s">
        <v>264</v>
      </c>
      <c r="L67" s="622" t="s">
        <v>248</v>
      </c>
      <c r="M67" s="623"/>
      <c r="N67" s="146" t="s">
        <v>249</v>
      </c>
    </row>
    <row r="68" spans="2:15">
      <c r="B68" s="318" t="s">
        <v>343</v>
      </c>
      <c r="C68" s="319"/>
      <c r="D68" s="319"/>
      <c r="E68" s="319"/>
      <c r="F68" s="319"/>
      <c r="G68" s="319"/>
      <c r="H68" s="319"/>
      <c r="I68" s="174" t="e">
        <f>+#REF!*5</f>
        <v>#REF!</v>
      </c>
      <c r="J68" s="175" t="e">
        <f>+#REF!</f>
        <v>#REF!</v>
      </c>
      <c r="K68" s="176" t="e">
        <f>+J68*I68</f>
        <v>#REF!</v>
      </c>
      <c r="L68" s="601">
        <v>40</v>
      </c>
      <c r="M68" s="602"/>
      <c r="N68" s="282" t="e">
        <f>+K68/L68</f>
        <v>#REF!</v>
      </c>
    </row>
    <row r="69" spans="2:15">
      <c r="B69" s="318" t="s">
        <v>329</v>
      </c>
      <c r="C69" s="319"/>
      <c r="D69" s="319"/>
      <c r="E69" s="319"/>
      <c r="F69" s="319"/>
      <c r="G69" s="319"/>
      <c r="H69" s="319"/>
      <c r="I69" s="174" t="e">
        <f>+#REF!</f>
        <v>#REF!</v>
      </c>
      <c r="J69" s="175" t="e">
        <f>+#REF!</f>
        <v>#REF!</v>
      </c>
      <c r="K69" s="176" t="e">
        <f>+J69*I69</f>
        <v>#REF!</v>
      </c>
      <c r="L69" s="601">
        <v>40</v>
      </c>
      <c r="M69" s="602"/>
      <c r="N69" s="282" t="e">
        <f>+K69/L69</f>
        <v>#REF!</v>
      </c>
    </row>
    <row r="70" spans="2:15">
      <c r="B70" s="318" t="s">
        <v>491</v>
      </c>
      <c r="C70" s="319"/>
      <c r="D70" s="319"/>
      <c r="E70" s="319"/>
      <c r="F70" s="319"/>
      <c r="G70" s="319"/>
      <c r="H70" s="319"/>
      <c r="I70" s="174" t="e">
        <f>#REF!</f>
        <v>#REF!</v>
      </c>
      <c r="J70" s="175" t="e">
        <f>+#REF!</f>
        <v>#REF!</v>
      </c>
      <c r="K70" s="176" t="e">
        <f>+J70*I70</f>
        <v>#REF!</v>
      </c>
      <c r="L70" s="601">
        <v>40</v>
      </c>
      <c r="M70" s="602"/>
      <c r="N70" s="282" t="e">
        <f>+K70/L70*0.3</f>
        <v>#REF!</v>
      </c>
    </row>
    <row r="71" spans="2:15">
      <c r="B71" s="318" t="s">
        <v>490</v>
      </c>
      <c r="C71" s="319"/>
      <c r="D71" s="319"/>
      <c r="E71" s="319"/>
      <c r="F71" s="319"/>
      <c r="G71" s="319"/>
      <c r="H71" s="319"/>
      <c r="I71" s="174" t="e">
        <f>#REF!</f>
        <v>#REF!</v>
      </c>
      <c r="J71" s="175" t="e">
        <f>+#REF!</f>
        <v>#REF!</v>
      </c>
      <c r="K71" s="176" t="e">
        <f>+J71*I71</f>
        <v>#REF!</v>
      </c>
      <c r="L71" s="601">
        <v>40</v>
      </c>
      <c r="M71" s="602"/>
      <c r="N71" s="282" t="e">
        <f>+K71/L71*0.3</f>
        <v>#REF!</v>
      </c>
    </row>
    <row r="72" spans="2:15" ht="14.4" thickBot="1">
      <c r="B72" s="605"/>
      <c r="C72" s="606"/>
      <c r="D72" s="606"/>
      <c r="E72" s="606"/>
      <c r="F72" s="606"/>
      <c r="G72" s="606"/>
      <c r="H72" s="606"/>
      <c r="I72" s="166"/>
      <c r="J72" s="167"/>
      <c r="K72" s="166"/>
      <c r="L72" s="607"/>
      <c r="M72" s="608"/>
      <c r="N72" s="283"/>
    </row>
    <row r="73" spans="2:15" ht="14.4" thickBot="1">
      <c r="B73" s="586" t="s">
        <v>254</v>
      </c>
      <c r="C73" s="587"/>
      <c r="D73" s="587"/>
      <c r="E73" s="587"/>
      <c r="F73" s="587"/>
      <c r="G73" s="587"/>
      <c r="H73" s="587"/>
      <c r="I73" s="587"/>
      <c r="J73" s="587"/>
      <c r="K73" s="587"/>
      <c r="L73" s="587"/>
      <c r="M73" s="588"/>
      <c r="N73" s="284" t="e">
        <f>SUM(N68:N72)</f>
        <v>#REF!</v>
      </c>
    </row>
    <row r="74" spans="2:15" ht="14.4" thickBot="1">
      <c r="B74" s="141"/>
      <c r="C74" s="91"/>
      <c r="D74" s="91"/>
      <c r="E74" s="91"/>
      <c r="F74" s="91"/>
      <c r="G74" s="91"/>
      <c r="H74" s="91"/>
      <c r="I74" s="91"/>
      <c r="J74" s="91"/>
      <c r="K74" s="91"/>
      <c r="L74" s="91"/>
      <c r="M74" s="91"/>
      <c r="N74" s="130"/>
    </row>
    <row r="75" spans="2:15" ht="14.4" thickBot="1">
      <c r="B75" s="589" t="s">
        <v>265</v>
      </c>
      <c r="C75" s="590"/>
      <c r="D75" s="590"/>
      <c r="E75" s="590"/>
      <c r="F75" s="590"/>
      <c r="G75" s="590"/>
      <c r="H75" s="590"/>
      <c r="I75" s="590"/>
      <c r="J75" s="590"/>
      <c r="K75" s="590"/>
      <c r="L75" s="590"/>
      <c r="M75" s="591"/>
      <c r="N75" s="180" t="e">
        <f>+N73+N63+N55+N46</f>
        <v>#REF!</v>
      </c>
      <c r="O75" s="212" t="e">
        <f>N75-'Aux Concre D'!N75</f>
        <v>#REF!</v>
      </c>
    </row>
    <row r="76" spans="2:15">
      <c r="B76" s="609" t="s">
        <v>266</v>
      </c>
      <c r="C76" s="610"/>
      <c r="D76" s="610"/>
      <c r="E76" s="610"/>
      <c r="F76" s="610"/>
      <c r="G76" s="610"/>
      <c r="H76" s="610"/>
      <c r="I76" s="610"/>
      <c r="J76" s="610"/>
      <c r="K76" s="610"/>
      <c r="L76" s="610"/>
      <c r="M76" s="610"/>
      <c r="N76" s="611"/>
    </row>
    <row r="77" spans="2:15">
      <c r="B77" s="612"/>
      <c r="C77" s="613"/>
      <c r="D77" s="613"/>
      <c r="E77" s="613"/>
      <c r="F77" s="613"/>
      <c r="G77" s="613"/>
      <c r="H77" s="613"/>
      <c r="I77" s="613"/>
      <c r="J77" s="613"/>
      <c r="K77" s="613"/>
      <c r="L77" s="613"/>
      <c r="M77" s="613"/>
      <c r="N77" s="614"/>
    </row>
    <row r="78" spans="2:15" ht="14.4" thickBot="1">
      <c r="B78" s="615"/>
      <c r="C78" s="616"/>
      <c r="D78" s="616"/>
      <c r="E78" s="616"/>
      <c r="F78" s="616"/>
      <c r="G78" s="616"/>
      <c r="H78" s="616"/>
      <c r="I78" s="616"/>
      <c r="J78" s="616"/>
      <c r="K78" s="616"/>
      <c r="L78" s="616"/>
      <c r="M78" s="616"/>
      <c r="N78" s="617"/>
    </row>
    <row r="79" spans="2:15">
      <c r="B79" s="597" t="s">
        <v>267</v>
      </c>
      <c r="C79" s="598"/>
      <c r="D79" s="598"/>
      <c r="E79" s="598"/>
      <c r="F79" s="598"/>
      <c r="G79" s="598"/>
      <c r="H79" s="598"/>
      <c r="I79" s="316"/>
      <c r="J79" s="317"/>
      <c r="K79" s="170" t="s">
        <v>268</v>
      </c>
      <c r="L79" s="599" t="s">
        <v>269</v>
      </c>
      <c r="M79" s="600"/>
      <c r="N79" s="171"/>
    </row>
    <row r="80" spans="2:15">
      <c r="B80" s="595" t="s">
        <v>193</v>
      </c>
      <c r="C80" s="596"/>
      <c r="D80" s="596"/>
      <c r="E80" s="596"/>
      <c r="F80" s="596"/>
      <c r="G80" s="596"/>
      <c r="H80" s="596"/>
      <c r="I80" s="182"/>
      <c r="J80" s="183"/>
      <c r="K80" s="285" t="e">
        <f>+#REF!</f>
        <v>#REF!</v>
      </c>
      <c r="L80" s="582" t="e">
        <f>+N75*K80</f>
        <v>#REF!</v>
      </c>
      <c r="M80" s="583"/>
      <c r="N80" s="286"/>
    </row>
    <row r="81" spans="2:14">
      <c r="B81" s="149" t="s">
        <v>270</v>
      </c>
      <c r="C81" s="150"/>
      <c r="D81" s="150"/>
      <c r="E81" s="150"/>
      <c r="F81" s="150"/>
      <c r="G81" s="150"/>
      <c r="H81" s="150"/>
      <c r="I81" s="182"/>
      <c r="J81" s="183"/>
      <c r="K81" s="285" t="e">
        <f>+#REF!</f>
        <v>#REF!</v>
      </c>
      <c r="L81" s="582" t="e">
        <f>+N75*K81</f>
        <v>#REF!</v>
      </c>
      <c r="M81" s="583"/>
      <c r="N81" s="286"/>
    </row>
    <row r="82" spans="2:14" ht="14.4" thickBot="1">
      <c r="B82" s="309" t="s">
        <v>230</v>
      </c>
      <c r="C82" s="310"/>
      <c r="D82" s="310"/>
      <c r="E82" s="310"/>
      <c r="F82" s="310"/>
      <c r="G82" s="310"/>
      <c r="H82" s="310"/>
      <c r="I82" s="188"/>
      <c r="J82" s="189"/>
      <c r="K82" s="285" t="e">
        <f>+#REF!</f>
        <v>#REF!</v>
      </c>
      <c r="L82" s="584" t="e">
        <f>+N75*K82</f>
        <v>#REF!</v>
      </c>
      <c r="M82" s="585"/>
      <c r="N82" s="286"/>
    </row>
    <row r="83" spans="2:14" ht="14.4" thickBot="1">
      <c r="B83" s="586" t="s">
        <v>254</v>
      </c>
      <c r="C83" s="587"/>
      <c r="D83" s="587"/>
      <c r="E83" s="587"/>
      <c r="F83" s="587"/>
      <c r="G83" s="587"/>
      <c r="H83" s="587"/>
      <c r="I83" s="587"/>
      <c r="J83" s="587"/>
      <c r="K83" s="587"/>
      <c r="L83" s="587"/>
      <c r="M83" s="588"/>
      <c r="N83" s="190" t="e">
        <f>SUM(L80:M82)</f>
        <v>#REF!</v>
      </c>
    </row>
    <row r="84" spans="2:14" ht="14.4" thickBot="1">
      <c r="B84" s="141"/>
      <c r="C84" s="91"/>
      <c r="D84" s="91"/>
      <c r="E84" s="91"/>
      <c r="F84" s="91"/>
      <c r="G84" s="91"/>
      <c r="H84" s="91"/>
      <c r="I84" s="91"/>
      <c r="J84" s="91"/>
      <c r="K84" s="91"/>
      <c r="L84" s="91"/>
      <c r="M84" s="91"/>
      <c r="N84" s="130"/>
    </row>
    <row r="85" spans="2:14" ht="14.4" thickBot="1">
      <c r="B85" s="589" t="s">
        <v>271</v>
      </c>
      <c r="C85" s="590"/>
      <c r="D85" s="590"/>
      <c r="E85" s="590"/>
      <c r="F85" s="590"/>
      <c r="G85" s="590"/>
      <c r="H85" s="590"/>
      <c r="I85" s="590"/>
      <c r="J85" s="590"/>
      <c r="K85" s="590"/>
      <c r="L85" s="590"/>
      <c r="M85" s="591"/>
      <c r="N85" s="191" t="e">
        <f>ROUND(N75+N83,0)</f>
        <v>#REF!</v>
      </c>
    </row>
    <row r="86" spans="2:14">
      <c r="B86" s="122"/>
      <c r="C86" s="123"/>
      <c r="D86" s="123"/>
      <c r="E86" s="123"/>
      <c r="F86" s="123"/>
      <c r="G86" s="123"/>
      <c r="H86" s="123"/>
      <c r="I86" s="123"/>
      <c r="J86" s="123"/>
      <c r="K86" s="123"/>
      <c r="L86" s="123"/>
      <c r="M86" s="123"/>
      <c r="N86" s="124"/>
    </row>
    <row r="87" spans="2:14">
      <c r="B87" s="141"/>
      <c r="C87" s="91"/>
      <c r="D87" s="91"/>
      <c r="E87" s="91"/>
      <c r="F87" s="91"/>
      <c r="G87" s="91"/>
      <c r="H87" s="91"/>
      <c r="I87" s="91"/>
      <c r="J87" s="91"/>
      <c r="K87" s="91"/>
      <c r="L87" s="91"/>
      <c r="M87" s="91"/>
      <c r="N87" s="130"/>
    </row>
    <row r="88" spans="2:14">
      <c r="B88" s="141"/>
      <c r="C88" s="91"/>
      <c r="D88" s="91"/>
      <c r="E88" s="91"/>
      <c r="F88" s="91"/>
      <c r="G88" s="91"/>
      <c r="H88" s="91"/>
      <c r="I88" s="91"/>
      <c r="J88" s="91"/>
      <c r="K88" s="91"/>
      <c r="L88" s="91"/>
      <c r="M88" s="91"/>
      <c r="N88" s="130"/>
    </row>
    <row r="89" spans="2:14">
      <c r="B89" s="141"/>
      <c r="C89" s="91"/>
      <c r="D89" s="91"/>
      <c r="E89" s="91"/>
      <c r="F89" s="91"/>
      <c r="G89" s="128" t="s">
        <v>272</v>
      </c>
      <c r="H89" s="128"/>
      <c r="I89" s="128"/>
      <c r="J89" s="128"/>
      <c r="K89" s="91"/>
      <c r="L89" s="91"/>
      <c r="M89" s="91"/>
      <c r="N89" s="130"/>
    </row>
    <row r="90" spans="2:14">
      <c r="B90" s="192"/>
      <c r="C90" s="193"/>
      <c r="D90" s="193"/>
      <c r="E90" s="193"/>
      <c r="F90" s="193"/>
      <c r="G90" s="128" t="s">
        <v>273</v>
      </c>
      <c r="H90" s="193"/>
      <c r="I90" s="193"/>
      <c r="J90" s="193"/>
      <c r="K90" s="193"/>
      <c r="L90" s="193"/>
      <c r="M90" s="193"/>
      <c r="N90" s="194"/>
    </row>
    <row r="91" spans="2:14">
      <c r="B91" s="192"/>
      <c r="C91" s="193"/>
      <c r="D91" s="193"/>
      <c r="E91" s="193"/>
      <c r="F91" s="193"/>
      <c r="G91" s="128" t="s">
        <v>274</v>
      </c>
      <c r="J91" s="193"/>
      <c r="K91" s="193"/>
      <c r="L91" s="193"/>
      <c r="M91" s="193"/>
      <c r="N91" s="194"/>
    </row>
    <row r="92" spans="2:14">
      <c r="B92" s="304"/>
      <c r="C92" s="322"/>
      <c r="D92" s="322"/>
      <c r="E92" s="322"/>
      <c r="F92" s="322"/>
      <c r="G92" s="128" t="s">
        <v>275</v>
      </c>
      <c r="H92" s="322"/>
      <c r="I92" s="322"/>
      <c r="J92" s="322"/>
      <c r="K92" s="322"/>
      <c r="L92" s="322"/>
      <c r="M92" s="322"/>
      <c r="N92" s="136"/>
    </row>
    <row r="93" spans="2:14">
      <c r="B93" s="141"/>
      <c r="C93" s="91"/>
      <c r="D93" s="91"/>
      <c r="E93" s="91"/>
      <c r="F93" s="91"/>
      <c r="G93" s="91" t="s">
        <v>276</v>
      </c>
      <c r="H93" s="91"/>
      <c r="I93" s="91"/>
      <c r="J93" s="91"/>
      <c r="K93" s="91"/>
      <c r="L93" s="91"/>
      <c r="M93" s="91"/>
      <c r="N93" s="130"/>
    </row>
    <row r="94" spans="2:14">
      <c r="B94" s="195" t="s">
        <v>277</v>
      </c>
      <c r="C94" s="196"/>
      <c r="D94" s="196"/>
      <c r="E94" s="196"/>
      <c r="F94" s="196"/>
      <c r="G94" s="196"/>
      <c r="H94" s="196"/>
      <c r="I94" s="196"/>
      <c r="J94" s="196"/>
      <c r="K94" s="196"/>
      <c r="L94" s="196"/>
      <c r="M94" s="196"/>
      <c r="N94" s="197"/>
    </row>
    <row r="95" spans="2:14">
      <c r="B95" s="592"/>
      <c r="C95" s="593"/>
      <c r="D95" s="593"/>
      <c r="E95" s="593"/>
      <c r="F95" s="593"/>
      <c r="G95" s="593"/>
      <c r="H95" s="593"/>
      <c r="I95" s="593"/>
      <c r="J95" s="593"/>
      <c r="K95" s="593"/>
      <c r="L95" s="593"/>
      <c r="M95" s="593"/>
      <c r="N95" s="594"/>
    </row>
    <row r="96" spans="2:14">
      <c r="B96" s="592"/>
      <c r="C96" s="593"/>
      <c r="D96" s="593"/>
      <c r="E96" s="593"/>
      <c r="F96" s="593"/>
      <c r="G96" s="593"/>
      <c r="H96" s="593"/>
      <c r="I96" s="593"/>
      <c r="J96" s="593"/>
      <c r="K96" s="593"/>
      <c r="L96" s="593"/>
      <c r="M96" s="593"/>
      <c r="N96" s="594"/>
    </row>
    <row r="97" spans="2:14">
      <c r="B97" s="304"/>
      <c r="C97" s="322"/>
      <c r="D97" s="322"/>
      <c r="E97" s="322"/>
      <c r="F97" s="322"/>
      <c r="G97" s="322"/>
      <c r="H97" s="322"/>
      <c r="I97" s="322"/>
      <c r="J97" s="322"/>
      <c r="K97" s="322"/>
      <c r="L97" s="322"/>
      <c r="M97" s="322"/>
      <c r="N97" s="136"/>
    </row>
    <row r="98" spans="2:14">
      <c r="B98" s="198" t="s">
        <v>278</v>
      </c>
      <c r="C98" s="322"/>
      <c r="D98" s="322"/>
      <c r="E98" s="322"/>
      <c r="F98" s="322"/>
      <c r="G98" s="322"/>
      <c r="H98" s="322"/>
      <c r="I98" s="322"/>
      <c r="J98" s="322"/>
      <c r="K98" s="322"/>
      <c r="L98" s="322"/>
      <c r="M98" s="322"/>
      <c r="N98" s="136"/>
    </row>
    <row r="99" spans="2:14" ht="12.75" customHeight="1">
      <c r="B99" s="573" t="s">
        <v>279</v>
      </c>
      <c r="C99" s="574"/>
      <c r="D99" s="574"/>
      <c r="E99" s="574"/>
      <c r="F99" s="574"/>
      <c r="G99" s="574"/>
      <c r="H99" s="574"/>
      <c r="I99" s="574"/>
      <c r="J99" s="574"/>
      <c r="K99" s="574"/>
      <c r="L99" s="574"/>
      <c r="M99" s="574"/>
      <c r="N99" s="575"/>
    </row>
    <row r="100" spans="2:14">
      <c r="B100" s="573"/>
      <c r="C100" s="574"/>
      <c r="D100" s="574"/>
      <c r="E100" s="574"/>
      <c r="F100" s="574"/>
      <c r="G100" s="574"/>
      <c r="H100" s="574"/>
      <c r="I100" s="574"/>
      <c r="J100" s="574"/>
      <c r="K100" s="574"/>
      <c r="L100" s="574"/>
      <c r="M100" s="574"/>
      <c r="N100" s="575"/>
    </row>
    <row r="101" spans="2:14">
      <c r="B101" s="573" t="s">
        <v>280</v>
      </c>
      <c r="C101" s="574"/>
      <c r="D101" s="574"/>
      <c r="E101" s="574"/>
      <c r="F101" s="574"/>
      <c r="G101" s="574"/>
      <c r="H101" s="574"/>
      <c r="I101" s="574"/>
      <c r="J101" s="574"/>
      <c r="K101" s="574"/>
      <c r="L101" s="574"/>
      <c r="M101" s="574"/>
      <c r="N101" s="575"/>
    </row>
    <row r="102" spans="2:14">
      <c r="B102" s="573"/>
      <c r="C102" s="574"/>
      <c r="D102" s="574"/>
      <c r="E102" s="574"/>
      <c r="F102" s="574"/>
      <c r="G102" s="574"/>
      <c r="H102" s="574"/>
      <c r="I102" s="574"/>
      <c r="J102" s="574"/>
      <c r="K102" s="574"/>
      <c r="L102" s="574"/>
      <c r="M102" s="574"/>
      <c r="N102" s="575"/>
    </row>
    <row r="103" spans="2:14">
      <c r="B103" s="304"/>
      <c r="C103" s="322"/>
      <c r="D103" s="322"/>
      <c r="E103" s="322"/>
      <c r="F103" s="322"/>
      <c r="G103" s="322"/>
      <c r="H103" s="322"/>
      <c r="I103" s="322"/>
      <c r="J103" s="322"/>
      <c r="K103" s="322"/>
      <c r="L103" s="322"/>
      <c r="M103" s="322"/>
      <c r="N103" s="136"/>
    </row>
    <row r="104" spans="2:14">
      <c r="B104" s="141"/>
      <c r="C104" s="91"/>
      <c r="D104" s="91"/>
      <c r="E104" s="91"/>
      <c r="F104" s="91"/>
      <c r="G104" s="128" t="s">
        <v>272</v>
      </c>
      <c r="H104" s="91"/>
      <c r="I104" s="91"/>
      <c r="J104" s="91"/>
      <c r="K104" s="91"/>
      <c r="L104" s="91"/>
      <c r="M104" s="91"/>
      <c r="N104" s="130"/>
    </row>
    <row r="105" spans="2:14">
      <c r="B105" s="141"/>
      <c r="C105" s="91"/>
      <c r="D105" s="91"/>
      <c r="E105" s="91"/>
      <c r="F105" s="91"/>
      <c r="G105" s="91" t="s">
        <v>273</v>
      </c>
      <c r="H105" s="158"/>
      <c r="I105" s="158"/>
      <c r="J105" s="158"/>
      <c r="K105" s="91"/>
      <c r="L105" s="91"/>
      <c r="M105" s="91"/>
      <c r="N105" s="130"/>
    </row>
    <row r="106" spans="2:14">
      <c r="B106" s="141"/>
      <c r="C106" s="91"/>
      <c r="D106" s="91"/>
      <c r="E106" s="91"/>
      <c r="F106" s="91"/>
      <c r="G106" s="91" t="s">
        <v>281</v>
      </c>
      <c r="H106" s="92"/>
      <c r="I106" s="92"/>
      <c r="J106" s="92"/>
      <c r="M106" s="91"/>
      <c r="N106" s="130"/>
    </row>
    <row r="107" spans="2:14">
      <c r="B107" s="199"/>
      <c r="C107" s="322"/>
      <c r="D107" s="322"/>
      <c r="E107" s="322"/>
      <c r="F107" s="322"/>
      <c r="G107" s="91" t="s">
        <v>275</v>
      </c>
      <c r="K107" s="322"/>
      <c r="L107" s="322"/>
      <c r="M107" s="322"/>
      <c r="N107" s="136"/>
    </row>
    <row r="108" spans="2:14" ht="17.25" customHeight="1">
      <c r="B108" s="200" t="s">
        <v>282</v>
      </c>
      <c r="C108" s="201"/>
      <c r="D108" s="201"/>
      <c r="E108" s="91"/>
      <c r="F108" s="91"/>
      <c r="G108" s="91"/>
      <c r="H108" s="91"/>
      <c r="I108" s="91"/>
      <c r="J108" s="576"/>
      <c r="K108" s="576"/>
      <c r="L108" s="576"/>
      <c r="M108" s="576"/>
      <c r="N108" s="577"/>
    </row>
    <row r="109" spans="2:14" ht="18.75" customHeight="1" thickBot="1">
      <c r="B109" s="580" t="s">
        <v>283</v>
      </c>
      <c r="C109" s="581"/>
      <c r="D109" s="581"/>
      <c r="E109" s="167"/>
      <c r="F109" s="167"/>
      <c r="G109" s="167"/>
      <c r="H109" s="167"/>
      <c r="I109" s="167"/>
      <c r="J109" s="578"/>
      <c r="K109" s="578"/>
      <c r="L109" s="578"/>
      <c r="M109" s="578"/>
      <c r="N109" s="579"/>
    </row>
  </sheetData>
  <mergeCells count="112">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L68:M68"/>
    <mergeCell ref="L69:M69"/>
    <mergeCell ref="L70:M70"/>
    <mergeCell ref="L71:M71"/>
    <mergeCell ref="B72:H72"/>
    <mergeCell ref="L72:M72"/>
    <mergeCell ref="B62:H62"/>
    <mergeCell ref="L62:M62"/>
    <mergeCell ref="B63:M63"/>
    <mergeCell ref="B64:N66"/>
    <mergeCell ref="B67:H67"/>
    <mergeCell ref="L67:M67"/>
    <mergeCell ref="B59:H59"/>
    <mergeCell ref="L59:M59"/>
    <mergeCell ref="B60:H60"/>
    <mergeCell ref="L60:M60"/>
    <mergeCell ref="B61:H61"/>
    <mergeCell ref="L61:M61"/>
    <mergeCell ref="B53:I53"/>
    <mergeCell ref="L53:M53"/>
    <mergeCell ref="B54:I54"/>
    <mergeCell ref="L54:M54"/>
    <mergeCell ref="B55:M55"/>
    <mergeCell ref="B56:N58"/>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D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7997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99745" r:id="rId3"/>
      </mc:Fallback>
    </mc:AlternateContent>
  </oleObjects>
  <mc:AlternateContent xmlns:mc="http://schemas.openxmlformats.org/markup-compatibility/2006">
    <mc:Choice Requires="x14">
      <controls>
        <mc:AlternateContent xmlns:mc="http://schemas.openxmlformats.org/markup-compatibility/2006">
          <mc:Choice Requires="x14">
            <control shapeId="799746" r:id="rId5" name="Check Box 2">
              <controlPr defaultSize="0" autoFill="0" autoLine="0" autoPict="0">
                <anchor moveWithCells="1">
                  <from>
                    <xdr:col>5</xdr:col>
                    <xdr:colOff>152400</xdr:colOff>
                    <xdr:row>10</xdr:row>
                    <xdr:rowOff>144780</xdr:rowOff>
                  </from>
                  <to>
                    <xdr:col>5</xdr:col>
                    <xdr:colOff>464820</xdr:colOff>
                    <xdr:row>11</xdr:row>
                    <xdr:rowOff>137160</xdr:rowOff>
                  </to>
                </anchor>
              </controlPr>
            </control>
          </mc:Choice>
        </mc:AlternateContent>
        <mc:AlternateContent xmlns:mc="http://schemas.openxmlformats.org/markup-compatibility/2006">
          <mc:Choice Requires="x14">
            <control shapeId="799747" r:id="rId6" name="Check Box 3">
              <controlPr defaultSize="0" autoFill="0" autoLine="0" autoPict="0">
                <anchor moveWithCells="1">
                  <from>
                    <xdr:col>9</xdr:col>
                    <xdr:colOff>152400</xdr:colOff>
                    <xdr:row>10</xdr:row>
                    <xdr:rowOff>144780</xdr:rowOff>
                  </from>
                  <to>
                    <xdr:col>9</xdr:col>
                    <xdr:colOff>464820</xdr:colOff>
                    <xdr:row>11</xdr:row>
                    <xdr:rowOff>137160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7030A0"/>
  </sheetPr>
  <dimension ref="B1:N110"/>
  <sheetViews>
    <sheetView topLeftCell="A29" zoomScale="70" zoomScaleNormal="70" workbookViewId="0">
      <selection activeCell="B55" sqref="B55:N55"/>
    </sheetView>
  </sheetViews>
  <sheetFormatPr baseColWidth="10" defaultColWidth="11.44140625" defaultRowHeight="13.8"/>
  <cols>
    <col min="1" max="1" width="3.109375" style="90" customWidth="1"/>
    <col min="2" max="6" width="11.44140625" style="90"/>
    <col min="7" max="10" width="11.44140625" style="90" customWidth="1"/>
    <col min="11" max="11" width="12.88671875" style="90" customWidth="1"/>
    <col min="12" max="13" width="11.44140625" style="90" customWidth="1"/>
    <col min="14" max="14" width="14.66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e">
        <f>+#REF!</f>
        <v>#REF!</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321"/>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304"/>
      <c r="C11" s="305"/>
      <c r="D11" s="305"/>
      <c r="E11" s="305"/>
      <c r="F11" s="305"/>
      <c r="G11" s="305"/>
      <c r="H11" s="305"/>
      <c r="I11" s="305"/>
      <c r="J11" s="305"/>
      <c r="K11" s="109"/>
      <c r="L11" s="110" t="e">
        <f>+#REF!</f>
        <v>#REF!</v>
      </c>
      <c r="M11" s="110" t="e">
        <f>+#REF!</f>
        <v>#REF!</v>
      </c>
      <c r="N11" s="111" t="e">
        <f>+#REF!</f>
        <v>#REF!</v>
      </c>
    </row>
    <row r="12" spans="2:14">
      <c r="B12" s="653" t="s">
        <v>239</v>
      </c>
      <c r="C12" s="654"/>
      <c r="D12" s="654"/>
      <c r="E12" s="654"/>
      <c r="F12" s="305"/>
      <c r="G12" s="305"/>
      <c r="H12" s="305" t="s">
        <v>240</v>
      </c>
      <c r="J12" s="305"/>
      <c r="K12" s="109"/>
      <c r="N12" s="112"/>
    </row>
    <row r="13" spans="2:14">
      <c r="B13" s="113" t="s">
        <v>16</v>
      </c>
      <c r="C13" s="114"/>
      <c r="D13" s="642" t="e">
        <f>+#REF!</f>
        <v>#REF!</v>
      </c>
      <c r="E13" s="642"/>
      <c r="F13" s="642"/>
      <c r="G13" s="642"/>
      <c r="H13" s="114"/>
      <c r="I13" s="114" t="s">
        <v>18</v>
      </c>
      <c r="J13" s="642" t="e">
        <f>+#REF!</f>
        <v>#REF!</v>
      </c>
      <c r="K13" s="642"/>
      <c r="L13" s="642"/>
      <c r="M13" s="642"/>
      <c r="N13" s="307"/>
    </row>
    <row r="14" spans="2:14">
      <c r="B14" s="113"/>
      <c r="C14" s="114"/>
      <c r="D14" s="306"/>
      <c r="E14" s="306"/>
      <c r="F14" s="306"/>
      <c r="G14" s="306"/>
      <c r="H14" s="114"/>
      <c r="I14" s="306"/>
      <c r="J14" s="114"/>
      <c r="K14" s="306"/>
      <c r="L14" s="643"/>
      <c r="M14" s="643"/>
      <c r="N14" s="644"/>
    </row>
    <row r="15" spans="2:14">
      <c r="B15" s="113"/>
      <c r="C15" s="114"/>
      <c r="D15" s="306"/>
      <c r="E15" s="306"/>
      <c r="F15" s="306"/>
      <c r="G15" s="306"/>
      <c r="H15" s="114"/>
      <c r="I15" s="306"/>
      <c r="J15" s="114"/>
      <c r="K15" s="306"/>
      <c r="L15" s="306"/>
      <c r="M15" s="306"/>
      <c r="N15" s="307"/>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e">
        <f>+#REF!</f>
        <v>#REF!</v>
      </c>
      <c r="E19" s="128"/>
      <c r="F19" s="128"/>
      <c r="G19" s="323" t="s">
        <v>9</v>
      </c>
      <c r="H19" s="645" t="e">
        <f>+#REF!</f>
        <v>#REF!</v>
      </c>
      <c r="I19" s="645"/>
      <c r="J19" s="645"/>
      <c r="K19" s="645"/>
      <c r="L19" s="645"/>
      <c r="M19" s="645"/>
      <c r="N19" s="130"/>
    </row>
    <row r="20" spans="2:14">
      <c r="B20" s="131" t="s">
        <v>20</v>
      </c>
      <c r="C20" s="132"/>
      <c r="D20" s="646" t="e">
        <f>+#REF!</f>
        <v>#REF!</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308"/>
      <c r="E22" s="308"/>
      <c r="F22" s="308"/>
      <c r="G22" s="308"/>
      <c r="H22" s="308"/>
      <c r="I22" s="308"/>
      <c r="J22" s="308"/>
      <c r="K22" s="308"/>
      <c r="L22" s="308"/>
      <c r="M22" s="135"/>
      <c r="N22" s="133"/>
    </row>
    <row r="23" spans="2:14">
      <c r="B23" s="131" t="s">
        <v>21</v>
      </c>
      <c r="C23" s="132"/>
      <c r="D23" s="648" t="e">
        <f>+#REF!</f>
        <v>#REF!</v>
      </c>
      <c r="E23" s="648"/>
      <c r="F23" s="648"/>
      <c r="G23" s="648"/>
      <c r="H23" s="648"/>
      <c r="I23" s="648"/>
      <c r="J23" s="648"/>
      <c r="K23" s="648"/>
      <c r="L23" s="648"/>
      <c r="M23" s="648"/>
      <c r="N23" s="136"/>
    </row>
    <row r="24" spans="2:14">
      <c r="B24" s="131"/>
      <c r="C24" s="132"/>
      <c r="D24" s="92"/>
      <c r="E24" s="92"/>
      <c r="F24" s="92"/>
      <c r="G24" s="92"/>
      <c r="H24" s="92"/>
      <c r="I24" s="92"/>
      <c r="J24" s="92"/>
      <c r="K24" s="92"/>
      <c r="L24" s="92"/>
      <c r="M24" s="322"/>
      <c r="N24" s="136"/>
    </row>
    <row r="25" spans="2:14">
      <c r="B25" s="131" t="s">
        <v>22</v>
      </c>
      <c r="C25" s="132"/>
      <c r="D25" s="648" t="e">
        <f>+#REF!</f>
        <v>#REF!</v>
      </c>
      <c r="E25" s="648"/>
      <c r="F25" s="648"/>
      <c r="G25" s="648"/>
      <c r="H25" s="648"/>
      <c r="I25" s="648"/>
      <c r="J25" s="648"/>
      <c r="K25" s="648"/>
      <c r="L25" s="648"/>
      <c r="M25" s="648"/>
      <c r="N25" s="136"/>
    </row>
    <row r="26" spans="2:14">
      <c r="B26" s="131"/>
      <c r="C26" s="132"/>
      <c r="D26" s="92"/>
      <c r="E26" s="92"/>
      <c r="F26" s="92"/>
      <c r="G26" s="92"/>
      <c r="H26" s="92"/>
      <c r="I26" s="92"/>
      <c r="J26" s="92"/>
      <c r="K26" s="92"/>
      <c r="L26" s="92"/>
      <c r="M26" s="322"/>
      <c r="N26" s="136"/>
    </row>
    <row r="27" spans="2:14">
      <c r="B27" s="131" t="s">
        <v>23</v>
      </c>
      <c r="C27" s="131"/>
      <c r="D27" s="92"/>
      <c r="E27" s="648" t="e">
        <f>+#REF!</f>
        <v>#REF!</v>
      </c>
      <c r="F27" s="648"/>
      <c r="G27" s="648"/>
      <c r="H27" s="648"/>
      <c r="I27" s="648"/>
      <c r="J27" s="648"/>
      <c r="K27" s="648"/>
      <c r="L27" s="648"/>
      <c r="M27" s="648"/>
      <c r="N27" s="136"/>
    </row>
    <row r="28" spans="2:14">
      <c r="B28" s="125"/>
      <c r="C28" s="126"/>
      <c r="D28" s="92"/>
      <c r="E28" s="92"/>
      <c r="F28" s="92"/>
      <c r="G28" s="92"/>
      <c r="H28" s="92"/>
      <c r="I28" s="92"/>
      <c r="J28" s="92"/>
      <c r="K28" s="92"/>
      <c r="L28" s="92"/>
      <c r="M28" s="322"/>
      <c r="N28" s="136"/>
    </row>
    <row r="29" spans="2:14">
      <c r="B29" s="131" t="s">
        <v>24</v>
      </c>
      <c r="C29" s="132"/>
      <c r="D29" s="92"/>
      <c r="E29" s="92"/>
      <c r="F29" s="92"/>
      <c r="G29" s="649" t="e">
        <f>+#REF!</f>
        <v>#REF!</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tr">
        <f>+'PRESUPUESTO OFICIAL '!D62</f>
        <v>630.4</v>
      </c>
      <c r="C34" s="703" t="str">
        <f>VLOOKUP(B34,'PRESUPUESTO OFICIAL '!D21:D112: 'PRESUPUESTO OFICIAL '!G21:G112,4,FALSE)</f>
        <v>Concreto clase 21 MPA</v>
      </c>
      <c r="D34" s="704"/>
      <c r="E34" s="704"/>
      <c r="F34" s="704"/>
      <c r="G34" s="704"/>
      <c r="H34" s="704"/>
      <c r="I34" s="704"/>
      <c r="J34" s="704"/>
      <c r="K34" s="705"/>
      <c r="L34" s="703" t="str">
        <f>VLOOKUP(B34,'PRESUPUESTO OFICIAL '!D21:D112: 'PRESUPUESTO OFICIAL '!H21:H112,5,FALSE)</f>
        <v>m3</v>
      </c>
      <c r="M34" s="705"/>
      <c r="N34" s="216">
        <f>VLOOKUP(B34,'PRESUPUESTO OFICIAL '!D21:D112: 'PRESUPUESTO OFICIAL '!I21:I112,6,FALSE)</f>
        <v>347</v>
      </c>
    </row>
    <row r="35" spans="2:14">
      <c r="B35" s="609" t="s">
        <v>244</v>
      </c>
      <c r="C35" s="610"/>
      <c r="D35" s="610"/>
      <c r="E35" s="610"/>
      <c r="F35" s="610"/>
      <c r="G35" s="610"/>
      <c r="H35" s="610"/>
      <c r="I35" s="610"/>
      <c r="J35" s="610"/>
      <c r="K35" s="610"/>
      <c r="L35" s="610"/>
      <c r="M35" s="610"/>
      <c r="N35" s="611"/>
    </row>
    <row r="36" spans="2:14" ht="15.75" customHeight="1">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315</v>
      </c>
      <c r="C39" s="596"/>
      <c r="D39" s="596"/>
      <c r="E39" s="596"/>
      <c r="F39" s="618"/>
      <c r="G39" s="641"/>
      <c r="H39" s="618"/>
      <c r="I39" s="641"/>
      <c r="J39" s="618"/>
      <c r="K39" s="279" t="e">
        <f>+#REF!</f>
        <v>#REF!</v>
      </c>
      <c r="L39" s="726">
        <v>10</v>
      </c>
      <c r="M39" s="727"/>
      <c r="N39" s="280" t="e">
        <f>+K39/L39</f>
        <v>#REF!</v>
      </c>
    </row>
    <row r="40" spans="2:14">
      <c r="B40" s="694" t="s">
        <v>250</v>
      </c>
      <c r="C40" s="695"/>
      <c r="D40" s="695"/>
      <c r="E40" s="319"/>
      <c r="F40" s="320"/>
      <c r="G40" s="641"/>
      <c r="H40" s="618"/>
      <c r="I40" s="641"/>
      <c r="J40" s="618"/>
      <c r="K40" s="279" t="e">
        <f>+#REF!</f>
        <v>#REF!</v>
      </c>
      <c r="L40" s="603">
        <v>10</v>
      </c>
      <c r="M40" s="604"/>
      <c r="N40" s="280" t="e">
        <f>+K40/L40</f>
        <v>#REF!</v>
      </c>
    </row>
    <row r="41" spans="2:14">
      <c r="B41" s="595" t="s">
        <v>303</v>
      </c>
      <c r="C41" s="596"/>
      <c r="D41" s="596"/>
      <c r="E41" s="596"/>
      <c r="F41" s="618"/>
      <c r="G41" s="641"/>
      <c r="H41" s="618"/>
      <c r="I41" s="641"/>
      <c r="J41" s="618"/>
      <c r="K41" s="279"/>
      <c r="L41" s="738"/>
      <c r="M41" s="739"/>
      <c r="N41" s="280" t="e">
        <f>+N74*0.05</f>
        <v>#REF!</v>
      </c>
    </row>
    <row r="42" spans="2:14">
      <c r="B42" s="595"/>
      <c r="C42" s="596"/>
      <c r="D42" s="596"/>
      <c r="E42" s="596"/>
      <c r="F42" s="618"/>
      <c r="G42" s="641"/>
      <c r="H42" s="618"/>
      <c r="I42" s="641"/>
      <c r="J42" s="618"/>
      <c r="K42" s="279"/>
      <c r="L42" s="738"/>
      <c r="M42" s="739"/>
      <c r="N42" s="280"/>
    </row>
    <row r="43" spans="2:14">
      <c r="B43" s="595"/>
      <c r="C43" s="596"/>
      <c r="D43" s="596"/>
      <c r="E43" s="596"/>
      <c r="F43" s="618"/>
      <c r="G43" s="641"/>
      <c r="H43" s="618"/>
      <c r="I43" s="641"/>
      <c r="J43" s="618"/>
      <c r="K43" s="279"/>
      <c r="L43" s="738"/>
      <c r="M43" s="739"/>
      <c r="N43" s="280"/>
    </row>
    <row r="44" spans="2:14">
      <c r="B44" s="595"/>
      <c r="C44" s="596"/>
      <c r="D44" s="596"/>
      <c r="E44" s="596"/>
      <c r="F44" s="618"/>
      <c r="G44" s="641"/>
      <c r="H44" s="618"/>
      <c r="I44" s="641"/>
      <c r="J44" s="618"/>
      <c r="K44" s="279"/>
      <c r="L44" s="603"/>
      <c r="M44" s="604"/>
      <c r="N44" s="280"/>
    </row>
    <row r="45" spans="2:14" ht="14.4" thickBot="1">
      <c r="B45" s="595"/>
      <c r="C45" s="596"/>
      <c r="D45" s="596"/>
      <c r="E45" s="596"/>
      <c r="F45" s="618"/>
      <c r="G45" s="641"/>
      <c r="H45" s="618"/>
      <c r="I45" s="641"/>
      <c r="J45" s="618"/>
      <c r="K45" s="279"/>
      <c r="L45" s="726"/>
      <c r="M45" s="727"/>
      <c r="N45" s="280"/>
    </row>
    <row r="46" spans="2:14" ht="14.4" thickBot="1">
      <c r="B46" s="586" t="s">
        <v>254</v>
      </c>
      <c r="C46" s="587"/>
      <c r="D46" s="587"/>
      <c r="E46" s="587"/>
      <c r="F46" s="587"/>
      <c r="G46" s="587"/>
      <c r="H46" s="587"/>
      <c r="I46" s="587"/>
      <c r="J46" s="587"/>
      <c r="K46" s="587"/>
      <c r="L46" s="587"/>
      <c r="M46" s="588"/>
      <c r="N46" s="154" t="e">
        <f>SUM(N39:N45)</f>
        <v>#REF!</v>
      </c>
    </row>
    <row r="47" spans="2:14">
      <c r="B47" s="609" t="s">
        <v>252</v>
      </c>
      <c r="C47" s="610"/>
      <c r="D47" s="610"/>
      <c r="E47" s="610"/>
      <c r="F47" s="610"/>
      <c r="G47" s="610"/>
      <c r="H47" s="610"/>
      <c r="I47" s="610"/>
      <c r="J47" s="610"/>
      <c r="K47" s="610"/>
      <c r="L47" s="610"/>
      <c r="M47" s="610"/>
      <c r="N47" s="611"/>
    </row>
    <row r="48" spans="2:14">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311" t="s">
        <v>198</v>
      </c>
      <c r="K50" s="145" t="s">
        <v>33</v>
      </c>
      <c r="L50" s="622" t="s">
        <v>253</v>
      </c>
      <c r="M50" s="623"/>
      <c r="N50" s="146" t="s">
        <v>249</v>
      </c>
    </row>
    <row r="51" spans="2:14">
      <c r="B51" s="595" t="s">
        <v>318</v>
      </c>
      <c r="C51" s="596"/>
      <c r="D51" s="596"/>
      <c r="E51" s="596"/>
      <c r="F51" s="596"/>
      <c r="G51" s="596"/>
      <c r="H51" s="596"/>
      <c r="I51" s="618"/>
      <c r="J51" s="210" t="s">
        <v>205</v>
      </c>
      <c r="K51" s="222">
        <f>260*0.6</f>
        <v>156</v>
      </c>
      <c r="L51" s="619" t="e">
        <f>+#REF!</f>
        <v>#REF!</v>
      </c>
      <c r="M51" s="620"/>
      <c r="N51" s="280" t="e">
        <f>+L51*K51</f>
        <v>#REF!</v>
      </c>
    </row>
    <row r="52" spans="2:14">
      <c r="B52" s="595" t="s">
        <v>398</v>
      </c>
      <c r="C52" s="596"/>
      <c r="D52" s="596"/>
      <c r="E52" s="596"/>
      <c r="F52" s="596"/>
      <c r="G52" s="596"/>
      <c r="H52" s="596"/>
      <c r="I52" s="618"/>
      <c r="J52" s="210" t="s">
        <v>212</v>
      </c>
      <c r="K52" s="211">
        <f>0.84*0.6</f>
        <v>0.504</v>
      </c>
      <c r="L52" s="619" t="e">
        <f>+#REF!</f>
        <v>#REF!</v>
      </c>
      <c r="M52" s="620"/>
      <c r="N52" s="280" t="e">
        <f>+L52*K52</f>
        <v>#REF!</v>
      </c>
    </row>
    <row r="53" spans="2:14">
      <c r="B53" s="595" t="s">
        <v>399</v>
      </c>
      <c r="C53" s="596"/>
      <c r="D53" s="596"/>
      <c r="E53" s="596"/>
      <c r="F53" s="596"/>
      <c r="G53" s="596"/>
      <c r="H53" s="596"/>
      <c r="I53" s="618"/>
      <c r="J53" s="210" t="s">
        <v>212</v>
      </c>
      <c r="K53" s="211">
        <f>0.63*0.6</f>
        <v>0.378</v>
      </c>
      <c r="L53" s="619" t="e">
        <f>+#REF!</f>
        <v>#REF!</v>
      </c>
      <c r="M53" s="620"/>
      <c r="N53" s="280" t="e">
        <f>+L53*K53</f>
        <v>#REF!</v>
      </c>
    </row>
    <row r="54" spans="2:14">
      <c r="B54" s="595" t="s">
        <v>319</v>
      </c>
      <c r="C54" s="596"/>
      <c r="D54" s="596"/>
      <c r="E54" s="596"/>
      <c r="F54" s="596"/>
      <c r="G54" s="596"/>
      <c r="H54" s="596"/>
      <c r="I54" s="618"/>
      <c r="J54" s="210" t="s">
        <v>207</v>
      </c>
      <c r="K54" s="229">
        <f>185*0.6</f>
        <v>111</v>
      </c>
      <c r="L54" s="619" t="e">
        <f>+#REF!</f>
        <v>#REF!</v>
      </c>
      <c r="M54" s="620"/>
      <c r="N54" s="280" t="e">
        <f>+L54*K54</f>
        <v>#REF!</v>
      </c>
    </row>
    <row r="55" spans="2:14" ht="14.4" thickBot="1">
      <c r="B55" s="595" t="s">
        <v>403</v>
      </c>
      <c r="C55" s="596"/>
      <c r="D55" s="596"/>
      <c r="E55" s="596"/>
      <c r="F55" s="596"/>
      <c r="G55" s="596"/>
      <c r="H55" s="596"/>
      <c r="I55" s="618"/>
      <c r="J55" s="210" t="s">
        <v>212</v>
      </c>
      <c r="K55" s="211">
        <v>0.4</v>
      </c>
      <c r="L55" s="619" t="e">
        <f>+#REF!</f>
        <v>#REF!</v>
      </c>
      <c r="M55" s="620"/>
      <c r="N55" s="280" t="e">
        <f>+L55*K55</f>
        <v>#REF!</v>
      </c>
    </row>
    <row r="56" spans="2:14" ht="14.4" thickBot="1">
      <c r="B56" s="586" t="s">
        <v>254</v>
      </c>
      <c r="C56" s="587"/>
      <c r="D56" s="587"/>
      <c r="E56" s="587"/>
      <c r="F56" s="587"/>
      <c r="G56" s="587"/>
      <c r="H56" s="587"/>
      <c r="I56" s="587"/>
      <c r="J56" s="587"/>
      <c r="K56" s="587"/>
      <c r="L56" s="587"/>
      <c r="M56" s="588"/>
      <c r="N56" s="281" t="e">
        <f>SUM(N51:N55)</f>
        <v>#REF!</v>
      </c>
    </row>
    <row r="57" spans="2:14">
      <c r="B57" s="609" t="s">
        <v>255</v>
      </c>
      <c r="C57" s="610"/>
      <c r="D57" s="610"/>
      <c r="E57" s="610"/>
      <c r="F57" s="610"/>
      <c r="G57" s="610"/>
      <c r="H57" s="610"/>
      <c r="I57" s="610"/>
      <c r="J57" s="610"/>
      <c r="K57" s="610"/>
      <c r="L57" s="610"/>
      <c r="M57" s="610"/>
      <c r="N57" s="611"/>
    </row>
    <row r="58" spans="2:14">
      <c r="B58" s="612"/>
      <c r="C58" s="613"/>
      <c r="D58" s="613"/>
      <c r="E58" s="613"/>
      <c r="F58" s="613"/>
      <c r="G58" s="613"/>
      <c r="H58" s="613"/>
      <c r="I58" s="613"/>
      <c r="J58" s="613"/>
      <c r="K58" s="613"/>
      <c r="L58" s="613"/>
      <c r="M58" s="613"/>
      <c r="N58" s="614"/>
    </row>
    <row r="59" spans="2:14" ht="14.4" thickBot="1">
      <c r="B59" s="615"/>
      <c r="C59" s="616"/>
      <c r="D59" s="616"/>
      <c r="E59" s="616"/>
      <c r="F59" s="616"/>
      <c r="G59" s="616"/>
      <c r="H59" s="616"/>
      <c r="I59" s="616"/>
      <c r="J59" s="616"/>
      <c r="K59" s="616"/>
      <c r="L59" s="616"/>
      <c r="M59" s="616"/>
      <c r="N59" s="617"/>
    </row>
    <row r="60" spans="2:14">
      <c r="B60" s="597" t="s">
        <v>256</v>
      </c>
      <c r="C60" s="598"/>
      <c r="D60" s="598"/>
      <c r="E60" s="598"/>
      <c r="F60" s="598"/>
      <c r="G60" s="598"/>
      <c r="H60" s="598"/>
      <c r="I60" s="145" t="s">
        <v>257</v>
      </c>
      <c r="J60" s="316" t="s">
        <v>258</v>
      </c>
      <c r="K60" s="163" t="s">
        <v>259</v>
      </c>
      <c r="L60" s="622" t="s">
        <v>199</v>
      </c>
      <c r="M60" s="623"/>
      <c r="N60" s="146" t="s">
        <v>249</v>
      </c>
    </row>
    <row r="61" spans="2:14">
      <c r="B61" s="595" t="s">
        <v>326</v>
      </c>
      <c r="C61" s="596"/>
      <c r="D61" s="596"/>
      <c r="E61" s="596"/>
      <c r="F61" s="596"/>
      <c r="G61" s="596"/>
      <c r="H61" s="596"/>
      <c r="I61" s="157">
        <f>K53</f>
        <v>0.378</v>
      </c>
      <c r="J61" s="226" t="e">
        <f>+#REF!</f>
        <v>#REF!</v>
      </c>
      <c r="K61" s="227" t="e">
        <f>+J61*I61</f>
        <v>#REF!</v>
      </c>
      <c r="L61" s="603" t="e">
        <f>+#REF!</f>
        <v>#REF!</v>
      </c>
      <c r="M61" s="604"/>
      <c r="N61" s="277" t="e">
        <f>+L61*K61</f>
        <v>#REF!</v>
      </c>
    </row>
    <row r="62" spans="2:14">
      <c r="B62" s="595" t="s">
        <v>327</v>
      </c>
      <c r="C62" s="596"/>
      <c r="D62" s="596"/>
      <c r="E62" s="596"/>
      <c r="F62" s="596"/>
      <c r="G62" s="596"/>
      <c r="H62" s="596"/>
      <c r="I62" s="157">
        <f>K52</f>
        <v>0.504</v>
      </c>
      <c r="J62" s="226" t="e">
        <f>+#REF!</f>
        <v>#REF!</v>
      </c>
      <c r="K62" s="227" t="e">
        <f>+J62*I62</f>
        <v>#REF!</v>
      </c>
      <c r="L62" s="603" t="e">
        <f>+#REF!</f>
        <v>#REF!</v>
      </c>
      <c r="M62" s="604"/>
      <c r="N62" s="277" t="e">
        <f>+L62*K62</f>
        <v>#REF!</v>
      </c>
    </row>
    <row r="63" spans="2:14" ht="14.4" thickBot="1">
      <c r="B63" s="595" t="s">
        <v>404</v>
      </c>
      <c r="C63" s="596"/>
      <c r="D63" s="596"/>
      <c r="E63" s="596"/>
      <c r="F63" s="596"/>
      <c r="G63" s="596"/>
      <c r="H63" s="596"/>
      <c r="I63" s="157">
        <v>0.4</v>
      </c>
      <c r="J63" s="226" t="e">
        <f>#REF!</f>
        <v>#REF!</v>
      </c>
      <c r="K63" s="227" t="e">
        <f>+J63*I63</f>
        <v>#REF!</v>
      </c>
      <c r="L63" s="603" t="e">
        <f>+#REF!</f>
        <v>#REF!</v>
      </c>
      <c r="M63" s="604"/>
      <c r="N63" s="287" t="e">
        <f>+L63*K63</f>
        <v>#REF!</v>
      </c>
    </row>
    <row r="64" spans="2:14" ht="14.4" thickBot="1">
      <c r="B64" s="586" t="s">
        <v>254</v>
      </c>
      <c r="C64" s="587"/>
      <c r="D64" s="587"/>
      <c r="E64" s="587"/>
      <c r="F64" s="587"/>
      <c r="G64" s="587"/>
      <c r="H64" s="587"/>
      <c r="I64" s="587"/>
      <c r="J64" s="587"/>
      <c r="K64" s="587"/>
      <c r="L64" s="587"/>
      <c r="M64" s="588"/>
      <c r="N64" s="284" t="e">
        <f>SUM(N61:N63)</f>
        <v>#REF!</v>
      </c>
    </row>
    <row r="65" spans="2:14">
      <c r="B65" s="609" t="s">
        <v>261</v>
      </c>
      <c r="C65" s="610"/>
      <c r="D65" s="610"/>
      <c r="E65" s="610"/>
      <c r="F65" s="610"/>
      <c r="G65" s="610"/>
      <c r="H65" s="610"/>
      <c r="I65" s="610"/>
      <c r="J65" s="610"/>
      <c r="K65" s="610"/>
      <c r="L65" s="610"/>
      <c r="M65" s="610"/>
      <c r="N65" s="611"/>
    </row>
    <row r="66" spans="2:14">
      <c r="B66" s="612"/>
      <c r="C66" s="613"/>
      <c r="D66" s="613"/>
      <c r="E66" s="613"/>
      <c r="F66" s="613"/>
      <c r="G66" s="613"/>
      <c r="H66" s="613"/>
      <c r="I66" s="613"/>
      <c r="J66" s="613"/>
      <c r="K66" s="613"/>
      <c r="L66" s="613"/>
      <c r="M66" s="613"/>
      <c r="N66" s="614"/>
    </row>
    <row r="67" spans="2:14" ht="14.4" thickBot="1">
      <c r="B67" s="615"/>
      <c r="C67" s="616"/>
      <c r="D67" s="616"/>
      <c r="E67" s="616"/>
      <c r="F67" s="616"/>
      <c r="G67" s="616"/>
      <c r="H67" s="616"/>
      <c r="I67" s="616"/>
      <c r="J67" s="616"/>
      <c r="K67" s="616"/>
      <c r="L67" s="616"/>
      <c r="M67" s="616"/>
      <c r="N67" s="617"/>
    </row>
    <row r="68" spans="2:14">
      <c r="B68" s="597" t="s">
        <v>262</v>
      </c>
      <c r="C68" s="598"/>
      <c r="D68" s="598"/>
      <c r="E68" s="598"/>
      <c r="F68" s="598"/>
      <c r="G68" s="598"/>
      <c r="H68" s="598"/>
      <c r="I68" s="145" t="s">
        <v>263</v>
      </c>
      <c r="J68" s="316" t="s">
        <v>231</v>
      </c>
      <c r="K68" s="163" t="s">
        <v>264</v>
      </c>
      <c r="L68" s="622" t="s">
        <v>248</v>
      </c>
      <c r="M68" s="623"/>
      <c r="N68" s="146" t="s">
        <v>249</v>
      </c>
    </row>
    <row r="69" spans="2:14">
      <c r="B69" s="318" t="s">
        <v>364</v>
      </c>
      <c r="C69" s="319"/>
      <c r="D69" s="319"/>
      <c r="E69" s="319"/>
      <c r="F69" s="319"/>
      <c r="G69" s="319"/>
      <c r="H69" s="319"/>
      <c r="I69" s="174" t="e">
        <f>+#REF!*3</f>
        <v>#REF!</v>
      </c>
      <c r="J69" s="175" t="e">
        <f>+#REF!</f>
        <v>#REF!</v>
      </c>
      <c r="K69" s="176" t="e">
        <f>+J69*I69</f>
        <v>#REF!</v>
      </c>
      <c r="L69" s="601">
        <v>40</v>
      </c>
      <c r="M69" s="602"/>
      <c r="N69" s="282" t="e">
        <f>+K69/L69</f>
        <v>#REF!</v>
      </c>
    </row>
    <row r="70" spans="2:14">
      <c r="B70" s="318" t="s">
        <v>329</v>
      </c>
      <c r="C70" s="319"/>
      <c r="D70" s="319"/>
      <c r="E70" s="319"/>
      <c r="F70" s="319"/>
      <c r="G70" s="319"/>
      <c r="H70" s="319"/>
      <c r="I70" s="174" t="e">
        <f>+#REF!</f>
        <v>#REF!</v>
      </c>
      <c r="J70" s="175" t="e">
        <f>+#REF!</f>
        <v>#REF!</v>
      </c>
      <c r="K70" s="176" t="e">
        <f>+J70*I70</f>
        <v>#REF!</v>
      </c>
      <c r="L70" s="601">
        <v>40</v>
      </c>
      <c r="M70" s="602"/>
      <c r="N70" s="282" t="e">
        <f>+K70/L70</f>
        <v>#REF!</v>
      </c>
    </row>
    <row r="71" spans="2:14">
      <c r="B71" s="318" t="s">
        <v>491</v>
      </c>
      <c r="C71" s="319"/>
      <c r="D71" s="319"/>
      <c r="E71" s="319"/>
      <c r="F71" s="319"/>
      <c r="G71" s="319"/>
      <c r="H71" s="319"/>
      <c r="I71" s="174" t="e">
        <f>#REF!</f>
        <v>#REF!</v>
      </c>
      <c r="J71" s="175" t="e">
        <f>+#REF!</f>
        <v>#REF!</v>
      </c>
      <c r="K71" s="176" t="e">
        <f>+J71*I71</f>
        <v>#REF!</v>
      </c>
      <c r="L71" s="601">
        <v>40</v>
      </c>
      <c r="M71" s="602"/>
      <c r="N71" s="282" t="e">
        <f>+K71/L71*0.3</f>
        <v>#REF!</v>
      </c>
    </row>
    <row r="72" spans="2:14">
      <c r="B72" s="318" t="s">
        <v>490</v>
      </c>
      <c r="C72" s="319"/>
      <c r="D72" s="319"/>
      <c r="E72" s="319"/>
      <c r="F72" s="319"/>
      <c r="G72" s="319"/>
      <c r="H72" s="319"/>
      <c r="I72" s="174" t="e">
        <f>#REF!</f>
        <v>#REF!</v>
      </c>
      <c r="J72" s="175" t="e">
        <f>+#REF!</f>
        <v>#REF!</v>
      </c>
      <c r="K72" s="176" t="e">
        <f>+J72*I72</f>
        <v>#REF!</v>
      </c>
      <c r="L72" s="601">
        <v>40</v>
      </c>
      <c r="M72" s="602"/>
      <c r="N72" s="282" t="e">
        <f>+K72/L72*0.3</f>
        <v>#REF!</v>
      </c>
    </row>
    <row r="73" spans="2:14" ht="14.4" thickBot="1">
      <c r="B73" s="605"/>
      <c r="C73" s="606"/>
      <c r="D73" s="606"/>
      <c r="E73" s="606"/>
      <c r="F73" s="606"/>
      <c r="G73" s="606"/>
      <c r="H73" s="606"/>
      <c r="I73" s="166"/>
      <c r="J73" s="167"/>
      <c r="K73" s="166"/>
      <c r="L73" s="607"/>
      <c r="M73" s="608"/>
      <c r="N73" s="283"/>
    </row>
    <row r="74" spans="2:14" ht="14.4" thickBot="1">
      <c r="B74" s="586" t="s">
        <v>254</v>
      </c>
      <c r="C74" s="587"/>
      <c r="D74" s="587"/>
      <c r="E74" s="587"/>
      <c r="F74" s="587"/>
      <c r="G74" s="587"/>
      <c r="H74" s="587"/>
      <c r="I74" s="587"/>
      <c r="J74" s="587"/>
      <c r="K74" s="587"/>
      <c r="L74" s="587"/>
      <c r="M74" s="588"/>
      <c r="N74" s="284" t="e">
        <f>SUM(N69:N73)</f>
        <v>#REF!</v>
      </c>
    </row>
    <row r="75" spans="2:14" ht="14.4" thickBot="1">
      <c r="B75" s="141"/>
      <c r="C75" s="91"/>
      <c r="D75" s="91"/>
      <c r="E75" s="91"/>
      <c r="F75" s="91"/>
      <c r="G75" s="91"/>
      <c r="H75" s="91"/>
      <c r="I75" s="91"/>
      <c r="J75" s="91"/>
      <c r="K75" s="91"/>
      <c r="L75" s="91"/>
      <c r="M75" s="91"/>
      <c r="N75" s="130"/>
    </row>
    <row r="76" spans="2:14" ht="14.4" thickBot="1">
      <c r="B76" s="589" t="s">
        <v>265</v>
      </c>
      <c r="C76" s="590"/>
      <c r="D76" s="590"/>
      <c r="E76" s="590"/>
      <c r="F76" s="590"/>
      <c r="G76" s="590"/>
      <c r="H76" s="590"/>
      <c r="I76" s="590"/>
      <c r="J76" s="590"/>
      <c r="K76" s="590"/>
      <c r="L76" s="590"/>
      <c r="M76" s="591"/>
      <c r="N76" s="180" t="e">
        <f>+N74+N64+N56+N46</f>
        <v>#REF!</v>
      </c>
    </row>
    <row r="77" spans="2:14">
      <c r="B77" s="609" t="s">
        <v>266</v>
      </c>
      <c r="C77" s="610"/>
      <c r="D77" s="610"/>
      <c r="E77" s="610"/>
      <c r="F77" s="610"/>
      <c r="G77" s="610"/>
      <c r="H77" s="610"/>
      <c r="I77" s="610"/>
      <c r="J77" s="610"/>
      <c r="K77" s="610"/>
      <c r="L77" s="610"/>
      <c r="M77" s="610"/>
      <c r="N77" s="611"/>
    </row>
    <row r="78" spans="2:14">
      <c r="B78" s="612"/>
      <c r="C78" s="613"/>
      <c r="D78" s="613"/>
      <c r="E78" s="613"/>
      <c r="F78" s="613"/>
      <c r="G78" s="613"/>
      <c r="H78" s="613"/>
      <c r="I78" s="613"/>
      <c r="J78" s="613"/>
      <c r="K78" s="613"/>
      <c r="L78" s="613"/>
      <c r="M78" s="613"/>
      <c r="N78" s="614"/>
    </row>
    <row r="79" spans="2:14" ht="14.4" thickBot="1">
      <c r="B79" s="615"/>
      <c r="C79" s="616"/>
      <c r="D79" s="616"/>
      <c r="E79" s="616"/>
      <c r="F79" s="616"/>
      <c r="G79" s="616"/>
      <c r="H79" s="616"/>
      <c r="I79" s="616"/>
      <c r="J79" s="616"/>
      <c r="K79" s="616"/>
      <c r="L79" s="616"/>
      <c r="M79" s="616"/>
      <c r="N79" s="617"/>
    </row>
    <row r="80" spans="2:14">
      <c r="B80" s="597" t="s">
        <v>267</v>
      </c>
      <c r="C80" s="598"/>
      <c r="D80" s="598"/>
      <c r="E80" s="598"/>
      <c r="F80" s="598"/>
      <c r="G80" s="598"/>
      <c r="H80" s="598"/>
      <c r="I80" s="316"/>
      <c r="J80" s="317"/>
      <c r="K80" s="170" t="s">
        <v>268</v>
      </c>
      <c r="L80" s="599" t="s">
        <v>269</v>
      </c>
      <c r="M80" s="600"/>
      <c r="N80" s="171"/>
    </row>
    <row r="81" spans="2:14">
      <c r="B81" s="595" t="s">
        <v>193</v>
      </c>
      <c r="C81" s="596"/>
      <c r="D81" s="596"/>
      <c r="E81" s="596"/>
      <c r="F81" s="596"/>
      <c r="G81" s="596"/>
      <c r="H81" s="596"/>
      <c r="I81" s="182"/>
      <c r="J81" s="183"/>
      <c r="K81" s="285" t="e">
        <f>+#REF!</f>
        <v>#REF!</v>
      </c>
      <c r="L81" s="582" t="e">
        <f>+N76*K81</f>
        <v>#REF!</v>
      </c>
      <c r="M81" s="583"/>
      <c r="N81" s="286"/>
    </row>
    <row r="82" spans="2:14">
      <c r="B82" s="149" t="s">
        <v>270</v>
      </c>
      <c r="C82" s="150"/>
      <c r="D82" s="150"/>
      <c r="E82" s="150"/>
      <c r="F82" s="150"/>
      <c r="G82" s="150"/>
      <c r="H82" s="150"/>
      <c r="I82" s="182"/>
      <c r="J82" s="183"/>
      <c r="K82" s="285" t="e">
        <f>+#REF!</f>
        <v>#REF!</v>
      </c>
      <c r="L82" s="582" t="e">
        <f>+N76*K82</f>
        <v>#REF!</v>
      </c>
      <c r="M82" s="583"/>
      <c r="N82" s="286"/>
    </row>
    <row r="83" spans="2:14" ht="14.4" thickBot="1">
      <c r="B83" s="309" t="s">
        <v>230</v>
      </c>
      <c r="C83" s="310"/>
      <c r="D83" s="310"/>
      <c r="E83" s="310"/>
      <c r="F83" s="310"/>
      <c r="G83" s="310"/>
      <c r="H83" s="310"/>
      <c r="I83" s="188"/>
      <c r="J83" s="189"/>
      <c r="K83" s="285" t="e">
        <f>+#REF!</f>
        <v>#REF!</v>
      </c>
      <c r="L83" s="584" t="e">
        <f>+N76*K83</f>
        <v>#REF!</v>
      </c>
      <c r="M83" s="585"/>
      <c r="N83" s="286"/>
    </row>
    <row r="84" spans="2:14" ht="14.4" thickBot="1">
      <c r="B84" s="586" t="s">
        <v>254</v>
      </c>
      <c r="C84" s="587"/>
      <c r="D84" s="587"/>
      <c r="E84" s="587"/>
      <c r="F84" s="587"/>
      <c r="G84" s="587"/>
      <c r="H84" s="587"/>
      <c r="I84" s="587"/>
      <c r="J84" s="587"/>
      <c r="K84" s="587"/>
      <c r="L84" s="587"/>
      <c r="M84" s="588"/>
      <c r="N84" s="190" t="e">
        <f>SUM(L81:M83)</f>
        <v>#REF!</v>
      </c>
    </row>
    <row r="85" spans="2:14" ht="14.4" thickBot="1">
      <c r="B85" s="141"/>
      <c r="C85" s="91"/>
      <c r="D85" s="91"/>
      <c r="E85" s="91"/>
      <c r="F85" s="91"/>
      <c r="G85" s="91"/>
      <c r="H85" s="91"/>
      <c r="I85" s="91"/>
      <c r="J85" s="91"/>
      <c r="K85" s="91"/>
      <c r="L85" s="91"/>
      <c r="M85" s="91"/>
      <c r="N85" s="130"/>
    </row>
    <row r="86" spans="2:14" ht="14.4" thickBot="1">
      <c r="B86" s="589" t="s">
        <v>271</v>
      </c>
      <c r="C86" s="590"/>
      <c r="D86" s="590"/>
      <c r="E86" s="590"/>
      <c r="F86" s="590"/>
      <c r="G86" s="590"/>
      <c r="H86" s="590"/>
      <c r="I86" s="590"/>
      <c r="J86" s="590"/>
      <c r="K86" s="590"/>
      <c r="L86" s="590"/>
      <c r="M86" s="591"/>
      <c r="N86" s="191" t="e">
        <f>ROUND(N76+N84,0)</f>
        <v>#REF!</v>
      </c>
    </row>
    <row r="87" spans="2:14">
      <c r="B87" s="122"/>
      <c r="C87" s="123"/>
      <c r="D87" s="123"/>
      <c r="E87" s="123"/>
      <c r="F87" s="123"/>
      <c r="G87" s="123"/>
      <c r="H87" s="123"/>
      <c r="I87" s="123"/>
      <c r="J87" s="123"/>
      <c r="K87" s="123"/>
      <c r="L87" s="123"/>
      <c r="M87" s="123"/>
      <c r="N87" s="124"/>
    </row>
    <row r="88" spans="2:14">
      <c r="B88" s="141"/>
      <c r="C88" s="91"/>
      <c r="D88" s="91"/>
      <c r="E88" s="91"/>
      <c r="F88" s="91"/>
      <c r="G88" s="91"/>
      <c r="H88" s="91"/>
      <c r="I88" s="91"/>
      <c r="J88" s="91"/>
      <c r="K88" s="91"/>
      <c r="L88" s="91"/>
      <c r="M88" s="91"/>
      <c r="N88" s="130"/>
    </row>
    <row r="89" spans="2:14">
      <c r="B89" s="141"/>
      <c r="C89" s="91"/>
      <c r="D89" s="91"/>
      <c r="E89" s="91"/>
      <c r="F89" s="91"/>
      <c r="G89" s="91"/>
      <c r="H89" s="91"/>
      <c r="I89" s="91"/>
      <c r="J89" s="91"/>
      <c r="K89" s="91"/>
      <c r="L89" s="91"/>
      <c r="M89" s="91"/>
      <c r="N89" s="130"/>
    </row>
    <row r="90" spans="2:14">
      <c r="B90" s="141"/>
      <c r="C90" s="91"/>
      <c r="D90" s="91"/>
      <c r="E90" s="91"/>
      <c r="F90" s="91"/>
      <c r="G90" s="128" t="s">
        <v>272</v>
      </c>
      <c r="H90" s="128"/>
      <c r="I90" s="128"/>
      <c r="J90" s="128"/>
      <c r="K90" s="91"/>
      <c r="L90" s="91"/>
      <c r="M90" s="91"/>
      <c r="N90" s="130"/>
    </row>
    <row r="91" spans="2:14">
      <c r="B91" s="192"/>
      <c r="C91" s="193"/>
      <c r="D91" s="193"/>
      <c r="E91" s="193"/>
      <c r="F91" s="193"/>
      <c r="G91" s="128" t="s">
        <v>273</v>
      </c>
      <c r="H91" s="193"/>
      <c r="I91" s="193"/>
      <c r="J91" s="193"/>
      <c r="K91" s="193"/>
      <c r="L91" s="193"/>
      <c r="M91" s="193"/>
      <c r="N91" s="194"/>
    </row>
    <row r="92" spans="2:14">
      <c r="B92" s="192"/>
      <c r="C92" s="193"/>
      <c r="D92" s="193"/>
      <c r="E92" s="193"/>
      <c r="F92" s="193"/>
      <c r="G92" s="128" t="s">
        <v>274</v>
      </c>
      <c r="J92" s="193"/>
      <c r="K92" s="193"/>
      <c r="L92" s="193"/>
      <c r="M92" s="193"/>
      <c r="N92" s="194"/>
    </row>
    <row r="93" spans="2:14">
      <c r="B93" s="304"/>
      <c r="C93" s="322"/>
      <c r="D93" s="322"/>
      <c r="E93" s="322"/>
      <c r="F93" s="322"/>
      <c r="G93" s="128" t="s">
        <v>275</v>
      </c>
      <c r="H93" s="322"/>
      <c r="I93" s="322"/>
      <c r="J93" s="322"/>
      <c r="K93" s="322"/>
      <c r="L93" s="322"/>
      <c r="M93" s="322"/>
      <c r="N93" s="136"/>
    </row>
    <row r="94" spans="2:14">
      <c r="B94" s="141"/>
      <c r="C94" s="91"/>
      <c r="D94" s="91"/>
      <c r="E94" s="91"/>
      <c r="F94" s="91"/>
      <c r="G94" s="91" t="s">
        <v>276</v>
      </c>
      <c r="H94" s="91"/>
      <c r="I94" s="91"/>
      <c r="J94" s="91"/>
      <c r="K94" s="91"/>
      <c r="L94" s="91"/>
      <c r="M94" s="91"/>
      <c r="N94" s="130"/>
    </row>
    <row r="95" spans="2:14">
      <c r="B95" s="195" t="s">
        <v>277</v>
      </c>
      <c r="C95" s="196"/>
      <c r="D95" s="196"/>
      <c r="E95" s="196"/>
      <c r="F95" s="196"/>
      <c r="G95" s="196"/>
      <c r="H95" s="196"/>
      <c r="I95" s="196"/>
      <c r="J95" s="196"/>
      <c r="K95" s="196"/>
      <c r="L95" s="196"/>
      <c r="M95" s="196"/>
      <c r="N95" s="197"/>
    </row>
    <row r="96" spans="2:14">
      <c r="B96" s="592"/>
      <c r="C96" s="593"/>
      <c r="D96" s="593"/>
      <c r="E96" s="593"/>
      <c r="F96" s="593"/>
      <c r="G96" s="593"/>
      <c r="H96" s="593"/>
      <c r="I96" s="593"/>
      <c r="J96" s="593"/>
      <c r="K96" s="593"/>
      <c r="L96" s="593"/>
      <c r="M96" s="593"/>
      <c r="N96" s="594"/>
    </row>
    <row r="97" spans="2:14">
      <c r="B97" s="592"/>
      <c r="C97" s="593"/>
      <c r="D97" s="593"/>
      <c r="E97" s="593"/>
      <c r="F97" s="593"/>
      <c r="G97" s="593"/>
      <c r="H97" s="593"/>
      <c r="I97" s="593"/>
      <c r="J97" s="593"/>
      <c r="K97" s="593"/>
      <c r="L97" s="593"/>
      <c r="M97" s="593"/>
      <c r="N97" s="594"/>
    </row>
    <row r="98" spans="2:14">
      <c r="B98" s="304"/>
      <c r="C98" s="322"/>
      <c r="D98" s="322"/>
      <c r="E98" s="322"/>
      <c r="F98" s="322"/>
      <c r="G98" s="322"/>
      <c r="H98" s="322"/>
      <c r="I98" s="322"/>
      <c r="J98" s="322"/>
      <c r="K98" s="322"/>
      <c r="L98" s="322"/>
      <c r="M98" s="322"/>
      <c r="N98" s="136"/>
    </row>
    <row r="99" spans="2:14">
      <c r="B99" s="198" t="s">
        <v>278</v>
      </c>
      <c r="C99" s="322"/>
      <c r="D99" s="322"/>
      <c r="E99" s="322"/>
      <c r="F99" s="322"/>
      <c r="G99" s="322"/>
      <c r="H99" s="322"/>
      <c r="I99" s="322"/>
      <c r="J99" s="322"/>
      <c r="K99" s="322"/>
      <c r="L99" s="322"/>
      <c r="M99" s="322"/>
      <c r="N99" s="136"/>
    </row>
    <row r="100" spans="2:14" ht="12.75" customHeight="1">
      <c r="B100" s="573" t="s">
        <v>279</v>
      </c>
      <c r="C100" s="574"/>
      <c r="D100" s="574"/>
      <c r="E100" s="574"/>
      <c r="F100" s="574"/>
      <c r="G100" s="574"/>
      <c r="H100" s="574"/>
      <c r="I100" s="574"/>
      <c r="J100" s="574"/>
      <c r="K100" s="574"/>
      <c r="L100" s="574"/>
      <c r="M100" s="574"/>
      <c r="N100" s="575"/>
    </row>
    <row r="101" spans="2:14">
      <c r="B101" s="573"/>
      <c r="C101" s="574"/>
      <c r="D101" s="574"/>
      <c r="E101" s="574"/>
      <c r="F101" s="574"/>
      <c r="G101" s="574"/>
      <c r="H101" s="574"/>
      <c r="I101" s="574"/>
      <c r="J101" s="574"/>
      <c r="K101" s="574"/>
      <c r="L101" s="574"/>
      <c r="M101" s="574"/>
      <c r="N101" s="575"/>
    </row>
    <row r="102" spans="2:14">
      <c r="B102" s="573" t="s">
        <v>280</v>
      </c>
      <c r="C102" s="574"/>
      <c r="D102" s="574"/>
      <c r="E102" s="574"/>
      <c r="F102" s="574"/>
      <c r="G102" s="574"/>
      <c r="H102" s="574"/>
      <c r="I102" s="574"/>
      <c r="J102" s="574"/>
      <c r="K102" s="574"/>
      <c r="L102" s="574"/>
      <c r="M102" s="574"/>
      <c r="N102" s="575"/>
    </row>
    <row r="103" spans="2:14">
      <c r="B103" s="573"/>
      <c r="C103" s="574"/>
      <c r="D103" s="574"/>
      <c r="E103" s="574"/>
      <c r="F103" s="574"/>
      <c r="G103" s="574"/>
      <c r="H103" s="574"/>
      <c r="I103" s="574"/>
      <c r="J103" s="574"/>
      <c r="K103" s="574"/>
      <c r="L103" s="574"/>
      <c r="M103" s="574"/>
      <c r="N103" s="575"/>
    </row>
    <row r="104" spans="2:14">
      <c r="B104" s="304"/>
      <c r="C104" s="322"/>
      <c r="D104" s="322"/>
      <c r="E104" s="322"/>
      <c r="F104" s="322"/>
      <c r="G104" s="322"/>
      <c r="H104" s="322"/>
      <c r="I104" s="322"/>
      <c r="J104" s="322"/>
      <c r="K104" s="322"/>
      <c r="L104" s="322"/>
      <c r="M104" s="322"/>
      <c r="N104" s="136"/>
    </row>
    <row r="105" spans="2:14">
      <c r="B105" s="141"/>
      <c r="C105" s="91"/>
      <c r="D105" s="91"/>
      <c r="E105" s="91"/>
      <c r="F105" s="91"/>
      <c r="G105" s="128" t="s">
        <v>272</v>
      </c>
      <c r="H105" s="91"/>
      <c r="I105" s="91"/>
      <c r="J105" s="91"/>
      <c r="K105" s="91"/>
      <c r="L105" s="91"/>
      <c r="M105" s="91"/>
      <c r="N105" s="130"/>
    </row>
    <row r="106" spans="2:14">
      <c r="B106" s="141"/>
      <c r="C106" s="91"/>
      <c r="D106" s="91"/>
      <c r="E106" s="91"/>
      <c r="F106" s="91"/>
      <c r="G106" s="91" t="s">
        <v>273</v>
      </c>
      <c r="H106" s="158"/>
      <c r="I106" s="158"/>
      <c r="J106" s="158"/>
      <c r="K106" s="91"/>
      <c r="L106" s="91"/>
      <c r="M106" s="91"/>
      <c r="N106" s="130"/>
    </row>
    <row r="107" spans="2:14">
      <c r="B107" s="141"/>
      <c r="C107" s="91"/>
      <c r="D107" s="91"/>
      <c r="E107" s="91"/>
      <c r="F107" s="91"/>
      <c r="G107" s="91" t="s">
        <v>281</v>
      </c>
      <c r="H107" s="92"/>
      <c r="I107" s="92"/>
      <c r="J107" s="92"/>
      <c r="M107" s="91"/>
      <c r="N107" s="130"/>
    </row>
    <row r="108" spans="2:14">
      <c r="B108" s="199"/>
      <c r="C108" s="322"/>
      <c r="D108" s="322"/>
      <c r="E108" s="322"/>
      <c r="F108" s="322"/>
      <c r="G108" s="91" t="s">
        <v>275</v>
      </c>
      <c r="K108" s="322"/>
      <c r="L108" s="322"/>
      <c r="M108" s="322"/>
      <c r="N108" s="136"/>
    </row>
    <row r="109" spans="2:14" ht="17.25" customHeight="1">
      <c r="B109" s="200" t="s">
        <v>282</v>
      </c>
      <c r="C109" s="201"/>
      <c r="D109" s="201"/>
      <c r="E109" s="91"/>
      <c r="F109" s="91"/>
      <c r="G109" s="91"/>
      <c r="H109" s="91"/>
      <c r="I109" s="91"/>
      <c r="J109" s="576"/>
      <c r="K109" s="576"/>
      <c r="L109" s="576"/>
      <c r="M109" s="576"/>
      <c r="N109" s="577"/>
    </row>
    <row r="110" spans="2:14" ht="18.75" customHeight="1" thickBot="1">
      <c r="B110" s="580" t="s">
        <v>283</v>
      </c>
      <c r="C110" s="581"/>
      <c r="D110" s="581"/>
      <c r="E110" s="167"/>
      <c r="F110" s="167"/>
      <c r="G110" s="167"/>
      <c r="H110" s="167"/>
      <c r="I110" s="167"/>
      <c r="J110" s="578"/>
      <c r="K110" s="578"/>
      <c r="L110" s="578"/>
      <c r="M110" s="578"/>
      <c r="N110" s="579"/>
    </row>
  </sheetData>
  <mergeCells count="114">
    <mergeCell ref="B100:N101"/>
    <mergeCell ref="B102:N103"/>
    <mergeCell ref="J109:N110"/>
    <mergeCell ref="B110:D110"/>
    <mergeCell ref="B55:I55"/>
    <mergeCell ref="L55:M55"/>
    <mergeCell ref="L82:M82"/>
    <mergeCell ref="L83:M83"/>
    <mergeCell ref="B84:M84"/>
    <mergeCell ref="B86:M86"/>
    <mergeCell ref="B96:N96"/>
    <mergeCell ref="B97:N97"/>
    <mergeCell ref="B74:M74"/>
    <mergeCell ref="B76:M76"/>
    <mergeCell ref="B77:N79"/>
    <mergeCell ref="B80:H80"/>
    <mergeCell ref="L80:M80"/>
    <mergeCell ref="B81:H81"/>
    <mergeCell ref="L81:M81"/>
    <mergeCell ref="L69:M69"/>
    <mergeCell ref="L70:M70"/>
    <mergeCell ref="L71:M71"/>
    <mergeCell ref="L72:M72"/>
    <mergeCell ref="B73:H73"/>
    <mergeCell ref="L73:M73"/>
    <mergeCell ref="B63:H63"/>
    <mergeCell ref="L63:M63"/>
    <mergeCell ref="B64:M64"/>
    <mergeCell ref="B65:N67"/>
    <mergeCell ref="B68:H68"/>
    <mergeCell ref="L68:M68"/>
    <mergeCell ref="B60:H60"/>
    <mergeCell ref="L60:M60"/>
    <mergeCell ref="B61:H61"/>
    <mergeCell ref="L61:M61"/>
    <mergeCell ref="B62:H62"/>
    <mergeCell ref="L62:M62"/>
    <mergeCell ref="B53:I53"/>
    <mergeCell ref="L53:M53"/>
    <mergeCell ref="B54:I54"/>
    <mergeCell ref="L54:M54"/>
    <mergeCell ref="B56:M56"/>
    <mergeCell ref="B57:N59"/>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D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8007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00769" r:id="rId3"/>
      </mc:Fallback>
    </mc:AlternateContent>
  </oleObjects>
  <mc:AlternateContent xmlns:mc="http://schemas.openxmlformats.org/markup-compatibility/2006">
    <mc:Choice Requires="x14">
      <controls>
        <mc:AlternateContent xmlns:mc="http://schemas.openxmlformats.org/markup-compatibility/2006">
          <mc:Choice Requires="x14">
            <control shapeId="800770" r:id="rId5" name="Check Box 2">
              <controlPr defaultSize="0" autoFill="0" autoLine="0" autoPict="0">
                <anchor moveWithCells="1">
                  <from>
                    <xdr:col>5</xdr:col>
                    <xdr:colOff>152400</xdr:colOff>
                    <xdr:row>10</xdr:row>
                    <xdr:rowOff>144780</xdr:rowOff>
                  </from>
                  <to>
                    <xdr:col>5</xdr:col>
                    <xdr:colOff>464820</xdr:colOff>
                    <xdr:row>11</xdr:row>
                    <xdr:rowOff>114300</xdr:rowOff>
                  </to>
                </anchor>
              </controlPr>
            </control>
          </mc:Choice>
        </mc:AlternateContent>
        <mc:AlternateContent xmlns:mc="http://schemas.openxmlformats.org/markup-compatibility/2006">
          <mc:Choice Requires="x14">
            <control shapeId="800771" r:id="rId6" name="Check Box 3">
              <controlPr defaultSize="0" autoFill="0" autoLine="0" autoPict="0">
                <anchor moveWithCells="1">
                  <from>
                    <xdr:col>9</xdr:col>
                    <xdr:colOff>152400</xdr:colOff>
                    <xdr:row>10</xdr:row>
                    <xdr:rowOff>144780</xdr:rowOff>
                  </from>
                  <to>
                    <xdr:col>9</xdr:col>
                    <xdr:colOff>464820</xdr:colOff>
                    <xdr:row>11</xdr:row>
                    <xdr:rowOff>114300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N107"/>
  <sheetViews>
    <sheetView showGridLines="0" topLeftCell="A36" zoomScale="55" zoomScaleNormal="55" workbookViewId="0">
      <selection activeCell="Q74" sqref="Q74"/>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5.1093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e">
        <f>+#REF!</f>
        <v>#REF!</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e">
        <f>+#REF!</f>
        <v>#REF!</v>
      </c>
      <c r="M11" s="110" t="e">
        <f>+#REF!</f>
        <v>#REF!</v>
      </c>
      <c r="N11" s="111" t="e">
        <f>+#REF!</f>
        <v>#REF!</v>
      </c>
    </row>
    <row r="12" spans="2:14">
      <c r="B12" s="653" t="s">
        <v>239</v>
      </c>
      <c r="C12" s="654"/>
      <c r="D12" s="654"/>
      <c r="E12" s="654"/>
      <c r="F12" s="108"/>
      <c r="G12" s="108"/>
      <c r="H12" s="108" t="s">
        <v>240</v>
      </c>
      <c r="J12" s="108"/>
      <c r="K12" s="109"/>
      <c r="N12" s="112"/>
    </row>
    <row r="13" spans="2:14">
      <c r="B13" s="113" t="s">
        <v>16</v>
      </c>
      <c r="C13" s="114"/>
      <c r="D13" s="642" t="e">
        <f>+#REF!</f>
        <v>#REF!</v>
      </c>
      <c r="E13" s="642"/>
      <c r="F13" s="642"/>
      <c r="G13" s="642"/>
      <c r="H13" s="114"/>
      <c r="I13" s="114" t="s">
        <v>18</v>
      </c>
      <c r="J13" s="642" t="e">
        <f>+#REF!</f>
        <v>#REF!</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e">
        <f>+#REF!</f>
        <v>#REF!</v>
      </c>
      <c r="E19" s="128"/>
      <c r="F19" s="128"/>
      <c r="G19" s="129" t="s">
        <v>9</v>
      </c>
      <c r="H19" s="645" t="e">
        <f>+#REF!</f>
        <v>#REF!</v>
      </c>
      <c r="I19" s="645"/>
      <c r="J19" s="645"/>
      <c r="K19" s="645"/>
      <c r="L19" s="645"/>
      <c r="M19" s="645"/>
      <c r="N19" s="130"/>
    </row>
    <row r="20" spans="2:14">
      <c r="B20" s="131" t="s">
        <v>20</v>
      </c>
      <c r="C20" s="132"/>
      <c r="D20" s="646" t="e">
        <f>+#REF!</f>
        <v>#REF!</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e">
        <f>+#REF!</f>
        <v>#REF!</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e">
        <f>+#REF!</f>
        <v>#REF!</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e">
        <f>+#REF!</f>
        <v>#REF!</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e">
        <f>+#REF!</f>
        <v>#REF!</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tr">
        <f>+'PRESUPUESTO OFICIAL '!D63</f>
        <v>630.6</v>
      </c>
      <c r="C34" s="703" t="str">
        <f>VLOOKUP(B34,'PRESUPUESTO OFICIAL '!D21:D112: 'PRESUPUESTO OFICIAL '!G21:G112,4,FALSE)</f>
        <v>Concreto clase 14 MPA</v>
      </c>
      <c r="D34" s="704"/>
      <c r="E34" s="704"/>
      <c r="F34" s="704"/>
      <c r="G34" s="704"/>
      <c r="H34" s="704"/>
      <c r="I34" s="704"/>
      <c r="J34" s="704"/>
      <c r="K34" s="705"/>
      <c r="L34" s="703" t="str">
        <f>VLOOKUP(B34,'PRESUPUESTO OFICIAL '!D21:D112: 'PRESUPUESTO OFICIAL '!H21:H112,5,FALSE)</f>
        <v>m3</v>
      </c>
      <c r="M34" s="705"/>
      <c r="N34" s="216">
        <f>VLOOKUP(B34,'PRESUPUESTO OFICIAL '!D21:D112: 'PRESUPUESTO OFICIAL '!I21:I112,6,FALSE)</f>
        <v>274</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397</v>
      </c>
      <c r="C39" s="596"/>
      <c r="D39" s="596"/>
      <c r="E39" s="596"/>
      <c r="F39" s="618"/>
      <c r="G39" s="641"/>
      <c r="H39" s="618"/>
      <c r="I39" s="641"/>
      <c r="J39" s="618"/>
      <c r="K39" s="279" t="e">
        <f>#REF!</f>
        <v>#REF!</v>
      </c>
      <c r="L39" s="740">
        <v>1</v>
      </c>
      <c r="M39" s="741"/>
      <c r="N39" s="280" t="e">
        <f>+K39/L39</f>
        <v>#REF!</v>
      </c>
    </row>
    <row r="40" spans="2:14">
      <c r="B40" s="595" t="s">
        <v>303</v>
      </c>
      <c r="C40" s="596"/>
      <c r="D40" s="596"/>
      <c r="E40" s="596"/>
      <c r="F40" s="618"/>
      <c r="G40" s="641"/>
      <c r="H40" s="618"/>
      <c r="I40" s="641"/>
      <c r="J40" s="618"/>
      <c r="K40" s="147"/>
      <c r="L40" s="740"/>
      <c r="M40" s="741"/>
      <c r="N40" s="148" t="e">
        <f>+N71*0.05</f>
        <v>#REF!</v>
      </c>
    </row>
    <row r="41" spans="2:14">
      <c r="B41" s="595"/>
      <c r="C41" s="596"/>
      <c r="D41" s="596"/>
      <c r="E41" s="596"/>
      <c r="F41" s="618"/>
      <c r="G41" s="641"/>
      <c r="H41" s="618"/>
      <c r="I41" s="641"/>
      <c r="J41" s="618"/>
      <c r="K41" s="147"/>
      <c r="L41" s="738"/>
      <c r="M41" s="739"/>
      <c r="N41" s="148"/>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t="e">
        <f>SUM(N39:N42)</f>
        <v>#REF!</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318</v>
      </c>
      <c r="C48" s="596"/>
      <c r="D48" s="596"/>
      <c r="E48" s="596"/>
      <c r="F48" s="596"/>
      <c r="G48" s="596"/>
      <c r="H48" s="596"/>
      <c r="I48" s="618"/>
      <c r="J48" s="210" t="s">
        <v>205</v>
      </c>
      <c r="K48" s="222">
        <v>260</v>
      </c>
      <c r="L48" s="619" t="e">
        <f>+#REF!</f>
        <v>#REF!</v>
      </c>
      <c r="M48" s="620"/>
      <c r="N48" s="280" t="e">
        <f>+L48*K48</f>
        <v>#REF!</v>
      </c>
    </row>
    <row r="49" spans="2:14">
      <c r="B49" s="595" t="s">
        <v>398</v>
      </c>
      <c r="C49" s="596"/>
      <c r="D49" s="596"/>
      <c r="E49" s="596"/>
      <c r="F49" s="596"/>
      <c r="G49" s="596"/>
      <c r="H49" s="596"/>
      <c r="I49" s="618"/>
      <c r="J49" s="210" t="s">
        <v>212</v>
      </c>
      <c r="K49" s="211">
        <v>0.84</v>
      </c>
      <c r="L49" s="619" t="e">
        <f>+#REF!</f>
        <v>#REF!</v>
      </c>
      <c r="M49" s="620"/>
      <c r="N49" s="280" t="e">
        <f>+L49*K49</f>
        <v>#REF!</v>
      </c>
    </row>
    <row r="50" spans="2:14">
      <c r="B50" s="595" t="s">
        <v>399</v>
      </c>
      <c r="C50" s="596"/>
      <c r="D50" s="596"/>
      <c r="E50" s="596"/>
      <c r="F50" s="596"/>
      <c r="G50" s="596"/>
      <c r="H50" s="596"/>
      <c r="I50" s="618"/>
      <c r="J50" s="210" t="s">
        <v>212</v>
      </c>
      <c r="K50" s="211">
        <v>0.63</v>
      </c>
      <c r="L50" s="619" t="e">
        <f>+#REF!</f>
        <v>#REF!</v>
      </c>
      <c r="M50" s="620"/>
      <c r="N50" s="280" t="e">
        <f>+L50*K50</f>
        <v>#REF!</v>
      </c>
    </row>
    <row r="51" spans="2:14">
      <c r="B51" s="595" t="s">
        <v>319</v>
      </c>
      <c r="C51" s="596"/>
      <c r="D51" s="596"/>
      <c r="E51" s="596"/>
      <c r="F51" s="596"/>
      <c r="G51" s="596"/>
      <c r="H51" s="596"/>
      <c r="I51" s="618"/>
      <c r="J51" s="210" t="s">
        <v>207</v>
      </c>
      <c r="K51" s="229">
        <v>185</v>
      </c>
      <c r="L51" s="619" t="e">
        <f>+#REF!</f>
        <v>#REF!</v>
      </c>
      <c r="M51" s="620"/>
      <c r="N51" s="280" t="e">
        <f>+L51*K51</f>
        <v>#REF!</v>
      </c>
    </row>
    <row r="52" spans="2:14">
      <c r="B52" s="595" t="s">
        <v>401</v>
      </c>
      <c r="C52" s="596"/>
      <c r="D52" s="596"/>
      <c r="E52" s="596"/>
      <c r="F52" s="596"/>
      <c r="G52" s="596"/>
      <c r="H52" s="596"/>
      <c r="I52" s="618"/>
      <c r="J52" s="210"/>
      <c r="K52" s="211"/>
      <c r="L52" s="619"/>
      <c r="M52" s="620"/>
      <c r="N52" s="280" t="e">
        <f>SUM(N48:N50)*0.02</f>
        <v>#REF!</v>
      </c>
    </row>
    <row r="53" spans="2:14" ht="14.4" thickBot="1">
      <c r="B53" s="595"/>
      <c r="C53" s="596"/>
      <c r="D53" s="596"/>
      <c r="E53" s="596"/>
      <c r="F53" s="596"/>
      <c r="G53" s="596"/>
      <c r="H53" s="596"/>
      <c r="I53" s="618"/>
      <c r="J53" s="210"/>
      <c r="K53" s="211"/>
      <c r="L53" s="619"/>
      <c r="M53" s="620"/>
      <c r="N53" s="148"/>
    </row>
    <row r="54" spans="2:14" ht="14.4" thickBot="1">
      <c r="B54" s="586" t="s">
        <v>254</v>
      </c>
      <c r="C54" s="587"/>
      <c r="D54" s="587"/>
      <c r="E54" s="587"/>
      <c r="F54" s="587"/>
      <c r="G54" s="587"/>
      <c r="H54" s="587"/>
      <c r="I54" s="587"/>
      <c r="J54" s="587"/>
      <c r="K54" s="587"/>
      <c r="L54" s="587"/>
      <c r="M54" s="588"/>
      <c r="N54" s="161" t="e">
        <f>SUM(N48:N53)</f>
        <v>#REF!</v>
      </c>
    </row>
    <row r="55" spans="2:14">
      <c r="B55" s="609" t="s">
        <v>255</v>
      </c>
      <c r="C55" s="610"/>
      <c r="D55" s="610"/>
      <c r="E55" s="610"/>
      <c r="F55" s="610"/>
      <c r="G55" s="610"/>
      <c r="H55" s="610"/>
      <c r="I55" s="610"/>
      <c r="J55" s="610"/>
      <c r="K55" s="610"/>
      <c r="L55" s="610"/>
      <c r="M55" s="610"/>
      <c r="N55" s="611"/>
    </row>
    <row r="56" spans="2:14">
      <c r="B56" s="612"/>
      <c r="C56" s="613"/>
      <c r="D56" s="613"/>
      <c r="E56" s="613"/>
      <c r="F56" s="613"/>
      <c r="G56" s="613"/>
      <c r="H56" s="613"/>
      <c r="I56" s="613"/>
      <c r="J56" s="613"/>
      <c r="K56" s="613"/>
      <c r="L56" s="613"/>
      <c r="M56" s="613"/>
      <c r="N56" s="614"/>
    </row>
    <row r="57" spans="2:14" ht="14.4" thickBot="1">
      <c r="B57" s="615"/>
      <c r="C57" s="616"/>
      <c r="D57" s="616"/>
      <c r="E57" s="616"/>
      <c r="F57" s="616"/>
      <c r="G57" s="616"/>
      <c r="H57" s="616"/>
      <c r="I57" s="616"/>
      <c r="J57" s="616"/>
      <c r="K57" s="616"/>
      <c r="L57" s="616"/>
      <c r="M57" s="616"/>
      <c r="N57" s="617"/>
    </row>
    <row r="58" spans="2:14">
      <c r="B58" s="597" t="s">
        <v>256</v>
      </c>
      <c r="C58" s="598"/>
      <c r="D58" s="598"/>
      <c r="E58" s="598"/>
      <c r="F58" s="598"/>
      <c r="G58" s="598"/>
      <c r="H58" s="598"/>
      <c r="I58" s="145" t="s">
        <v>257</v>
      </c>
      <c r="J58" s="162" t="s">
        <v>258</v>
      </c>
      <c r="K58" s="163" t="s">
        <v>259</v>
      </c>
      <c r="L58" s="622" t="s">
        <v>199</v>
      </c>
      <c r="M58" s="623"/>
      <c r="N58" s="146" t="s">
        <v>249</v>
      </c>
    </row>
    <row r="59" spans="2:14">
      <c r="B59" s="595" t="s">
        <v>326</v>
      </c>
      <c r="C59" s="596"/>
      <c r="D59" s="596"/>
      <c r="E59" s="596"/>
      <c r="F59" s="596"/>
      <c r="G59" s="596"/>
      <c r="H59" s="596"/>
      <c r="I59" s="157">
        <v>0.63</v>
      </c>
      <c r="J59" s="226" t="e">
        <f>+#REF!</f>
        <v>#REF!</v>
      </c>
      <c r="K59" s="227" t="e">
        <f>+J59*I59</f>
        <v>#REF!</v>
      </c>
      <c r="L59" s="603" t="e">
        <f>+#REF!</f>
        <v>#REF!</v>
      </c>
      <c r="M59" s="604"/>
      <c r="N59" s="228" t="e">
        <f>+L59*K59</f>
        <v>#REF!</v>
      </c>
    </row>
    <row r="60" spans="2:14">
      <c r="B60" s="595" t="s">
        <v>327</v>
      </c>
      <c r="C60" s="596"/>
      <c r="D60" s="596"/>
      <c r="E60" s="596"/>
      <c r="F60" s="596"/>
      <c r="G60" s="596"/>
      <c r="H60" s="596"/>
      <c r="I60" s="157">
        <v>0.84</v>
      </c>
      <c r="J60" s="226" t="e">
        <f>+#REF!</f>
        <v>#REF!</v>
      </c>
      <c r="K60" s="227" t="e">
        <f>+J60*I60</f>
        <v>#REF!</v>
      </c>
      <c r="L60" s="603" t="e">
        <f>+#REF!</f>
        <v>#REF!</v>
      </c>
      <c r="M60" s="604"/>
      <c r="N60" s="228" t="e">
        <f>+L60*K60</f>
        <v>#REF!</v>
      </c>
    </row>
    <row r="61" spans="2:14" ht="14.4" thickBot="1">
      <c r="B61" s="605"/>
      <c r="C61" s="606"/>
      <c r="D61" s="606"/>
      <c r="E61" s="606"/>
      <c r="F61" s="606"/>
      <c r="G61" s="606"/>
      <c r="H61" s="606"/>
      <c r="I61" s="246"/>
      <c r="J61" s="242"/>
      <c r="K61" s="217"/>
      <c r="L61" s="607"/>
      <c r="M61" s="608"/>
      <c r="N61" s="228"/>
    </row>
    <row r="62" spans="2:14" ht="14.4" thickBot="1">
      <c r="B62" s="586" t="s">
        <v>254</v>
      </c>
      <c r="C62" s="587"/>
      <c r="D62" s="587"/>
      <c r="E62" s="587"/>
      <c r="F62" s="587"/>
      <c r="G62" s="587"/>
      <c r="H62" s="587"/>
      <c r="I62" s="587"/>
      <c r="J62" s="587"/>
      <c r="K62" s="587"/>
      <c r="L62" s="587"/>
      <c r="M62" s="588"/>
      <c r="N62" s="179" t="e">
        <f>SUM(N59:N61)</f>
        <v>#REF!</v>
      </c>
    </row>
    <row r="63" spans="2:14">
      <c r="B63" s="609" t="s">
        <v>261</v>
      </c>
      <c r="C63" s="610"/>
      <c r="D63" s="610"/>
      <c r="E63" s="610"/>
      <c r="F63" s="610"/>
      <c r="G63" s="610"/>
      <c r="H63" s="610"/>
      <c r="I63" s="610"/>
      <c r="J63" s="610"/>
      <c r="K63" s="610"/>
      <c r="L63" s="610"/>
      <c r="M63" s="610"/>
      <c r="N63" s="611"/>
    </row>
    <row r="64" spans="2:14">
      <c r="B64" s="612"/>
      <c r="C64" s="613"/>
      <c r="D64" s="613"/>
      <c r="E64" s="613"/>
      <c r="F64" s="613"/>
      <c r="G64" s="613"/>
      <c r="H64" s="613"/>
      <c r="I64" s="613"/>
      <c r="J64" s="613"/>
      <c r="K64" s="613"/>
      <c r="L64" s="613"/>
      <c r="M64" s="613"/>
      <c r="N64" s="614"/>
    </row>
    <row r="65" spans="2:14" ht="14.4" thickBot="1">
      <c r="B65" s="615"/>
      <c r="C65" s="616"/>
      <c r="D65" s="616"/>
      <c r="E65" s="616"/>
      <c r="F65" s="616"/>
      <c r="G65" s="616"/>
      <c r="H65" s="616"/>
      <c r="I65" s="616"/>
      <c r="J65" s="616"/>
      <c r="K65" s="616"/>
      <c r="L65" s="616"/>
      <c r="M65" s="616"/>
      <c r="N65" s="617"/>
    </row>
    <row r="66" spans="2:14">
      <c r="B66" s="597" t="s">
        <v>262</v>
      </c>
      <c r="C66" s="598"/>
      <c r="D66" s="598"/>
      <c r="E66" s="598"/>
      <c r="F66" s="598"/>
      <c r="G66" s="598"/>
      <c r="H66" s="598"/>
      <c r="I66" s="145" t="s">
        <v>263</v>
      </c>
      <c r="J66" s="162" t="s">
        <v>231</v>
      </c>
      <c r="K66" s="163" t="s">
        <v>264</v>
      </c>
      <c r="L66" s="622" t="s">
        <v>248</v>
      </c>
      <c r="M66" s="623"/>
      <c r="N66" s="146" t="s">
        <v>249</v>
      </c>
    </row>
    <row r="67" spans="2:14">
      <c r="B67" s="172" t="s">
        <v>321</v>
      </c>
      <c r="C67" s="173"/>
      <c r="D67" s="173"/>
      <c r="E67" s="173"/>
      <c r="F67" s="173"/>
      <c r="G67" s="173"/>
      <c r="H67" s="173"/>
      <c r="I67" s="174" t="e">
        <f>+#REF!*5</f>
        <v>#REF!</v>
      </c>
      <c r="J67" s="175" t="e">
        <f>+#REF!</f>
        <v>#REF!</v>
      </c>
      <c r="K67" s="176" t="e">
        <f>+J67*I67</f>
        <v>#REF!</v>
      </c>
      <c r="L67" s="601">
        <f>L39*8</f>
        <v>8</v>
      </c>
      <c r="M67" s="602"/>
      <c r="N67" s="177" t="e">
        <f>+K67/L67</f>
        <v>#REF!</v>
      </c>
    </row>
    <row r="68" spans="2:14">
      <c r="B68" s="172" t="s">
        <v>329</v>
      </c>
      <c r="C68" s="173"/>
      <c r="D68" s="173"/>
      <c r="E68" s="173"/>
      <c r="F68" s="173"/>
      <c r="G68" s="173"/>
      <c r="H68" s="173"/>
      <c r="I68" s="174" t="e">
        <f>+#REF!</f>
        <v>#REF!</v>
      </c>
      <c r="J68" s="175" t="e">
        <f>+#REF!</f>
        <v>#REF!</v>
      </c>
      <c r="K68" s="176" t="e">
        <f>+J68*I68</f>
        <v>#REF!</v>
      </c>
      <c r="L68" s="601">
        <f>L67</f>
        <v>8</v>
      </c>
      <c r="M68" s="602"/>
      <c r="N68" s="177" t="e">
        <f>+K68/L68</f>
        <v>#REF!</v>
      </c>
    </row>
    <row r="69" spans="2:14">
      <c r="B69" s="172"/>
      <c r="C69" s="173"/>
      <c r="D69" s="173"/>
      <c r="E69" s="173"/>
      <c r="F69" s="173"/>
      <c r="G69" s="173"/>
      <c r="H69" s="173"/>
      <c r="I69" s="174"/>
      <c r="J69" s="175"/>
      <c r="K69" s="176"/>
      <c r="L69" s="603"/>
      <c r="M69" s="604"/>
      <c r="N69" s="177"/>
    </row>
    <row r="70" spans="2:14" ht="14.4" thickBot="1">
      <c r="B70" s="605"/>
      <c r="C70" s="606"/>
      <c r="D70" s="606"/>
      <c r="E70" s="606"/>
      <c r="F70" s="606"/>
      <c r="G70" s="606"/>
      <c r="H70" s="606"/>
      <c r="I70" s="166"/>
      <c r="J70" s="167"/>
      <c r="K70" s="166"/>
      <c r="L70" s="607"/>
      <c r="M70" s="608"/>
      <c r="N70" s="178"/>
    </row>
    <row r="71" spans="2:14" ht="14.4" thickBot="1">
      <c r="B71" s="586" t="s">
        <v>254</v>
      </c>
      <c r="C71" s="587"/>
      <c r="D71" s="587"/>
      <c r="E71" s="587"/>
      <c r="F71" s="587"/>
      <c r="G71" s="587"/>
      <c r="H71" s="587"/>
      <c r="I71" s="587"/>
      <c r="J71" s="587"/>
      <c r="K71" s="587"/>
      <c r="L71" s="587"/>
      <c r="M71" s="588"/>
      <c r="N71" s="179" t="e">
        <f>SUM(N67:N70)</f>
        <v>#REF!</v>
      </c>
    </row>
    <row r="72" spans="2:14" ht="14.4" thickBot="1">
      <c r="B72" s="141"/>
      <c r="C72" s="91"/>
      <c r="D72" s="91"/>
      <c r="E72" s="91"/>
      <c r="F72" s="91"/>
      <c r="G72" s="91"/>
      <c r="H72" s="91"/>
      <c r="I72" s="91"/>
      <c r="J72" s="91"/>
      <c r="K72" s="91"/>
      <c r="L72" s="91"/>
      <c r="M72" s="91"/>
      <c r="N72" s="130"/>
    </row>
    <row r="73" spans="2:14" ht="14.4" thickBot="1">
      <c r="B73" s="589" t="s">
        <v>265</v>
      </c>
      <c r="C73" s="590"/>
      <c r="D73" s="590"/>
      <c r="E73" s="590"/>
      <c r="F73" s="590"/>
      <c r="G73" s="590"/>
      <c r="H73" s="590"/>
      <c r="I73" s="590"/>
      <c r="J73" s="590"/>
      <c r="K73" s="590"/>
      <c r="L73" s="590"/>
      <c r="M73" s="591"/>
      <c r="N73" s="180" t="e">
        <f>+N71+N62+N54+N43</f>
        <v>#REF!</v>
      </c>
    </row>
    <row r="74" spans="2:14">
      <c r="B74" s="609" t="s">
        <v>266</v>
      </c>
      <c r="C74" s="610"/>
      <c r="D74" s="610"/>
      <c r="E74" s="610"/>
      <c r="F74" s="610"/>
      <c r="G74" s="610"/>
      <c r="H74" s="610"/>
      <c r="I74" s="610"/>
      <c r="J74" s="610"/>
      <c r="K74" s="610"/>
      <c r="L74" s="610"/>
      <c r="M74" s="610"/>
      <c r="N74" s="611"/>
    </row>
    <row r="75" spans="2:14">
      <c r="B75" s="612"/>
      <c r="C75" s="613"/>
      <c r="D75" s="613"/>
      <c r="E75" s="613"/>
      <c r="F75" s="613"/>
      <c r="G75" s="613"/>
      <c r="H75" s="613"/>
      <c r="I75" s="613"/>
      <c r="J75" s="613"/>
      <c r="K75" s="613"/>
      <c r="L75" s="613"/>
      <c r="M75" s="613"/>
      <c r="N75" s="614"/>
    </row>
    <row r="76" spans="2:14" ht="14.4" thickBot="1">
      <c r="B76" s="615"/>
      <c r="C76" s="616"/>
      <c r="D76" s="616"/>
      <c r="E76" s="616"/>
      <c r="F76" s="616"/>
      <c r="G76" s="616"/>
      <c r="H76" s="616"/>
      <c r="I76" s="616"/>
      <c r="J76" s="616"/>
      <c r="K76" s="616"/>
      <c r="L76" s="616"/>
      <c r="M76" s="616"/>
      <c r="N76" s="617"/>
    </row>
    <row r="77" spans="2:14">
      <c r="B77" s="597" t="s">
        <v>267</v>
      </c>
      <c r="C77" s="598"/>
      <c r="D77" s="598"/>
      <c r="E77" s="598"/>
      <c r="F77" s="598"/>
      <c r="G77" s="598"/>
      <c r="H77" s="598"/>
      <c r="I77" s="162"/>
      <c r="J77" s="181"/>
      <c r="K77" s="170" t="s">
        <v>268</v>
      </c>
      <c r="L77" s="599" t="s">
        <v>269</v>
      </c>
      <c r="M77" s="600"/>
      <c r="N77" s="171"/>
    </row>
    <row r="78" spans="2:14">
      <c r="B78" s="595" t="s">
        <v>193</v>
      </c>
      <c r="C78" s="596"/>
      <c r="D78" s="596"/>
      <c r="E78" s="596"/>
      <c r="F78" s="596"/>
      <c r="G78" s="596"/>
      <c r="H78" s="596"/>
      <c r="I78" s="182"/>
      <c r="J78" s="183"/>
      <c r="K78" s="184" t="e">
        <f>+#REF!</f>
        <v>#REF!</v>
      </c>
      <c r="L78" s="582" t="e">
        <f>+N73*K78</f>
        <v>#REF!</v>
      </c>
      <c r="M78" s="583"/>
      <c r="N78" s="185"/>
    </row>
    <row r="79" spans="2:14">
      <c r="B79" s="149" t="s">
        <v>270</v>
      </c>
      <c r="C79" s="150"/>
      <c r="D79" s="150"/>
      <c r="E79" s="150"/>
      <c r="F79" s="150"/>
      <c r="G79" s="150"/>
      <c r="H79" s="150"/>
      <c r="I79" s="182"/>
      <c r="J79" s="183"/>
      <c r="K79" s="184" t="e">
        <f>+#REF!</f>
        <v>#REF!</v>
      </c>
      <c r="L79" s="582" t="e">
        <f>+N73*K79</f>
        <v>#REF!</v>
      </c>
      <c r="M79" s="583"/>
      <c r="N79" s="185"/>
    </row>
    <row r="80" spans="2:14" ht="14.4" thickBot="1">
      <c r="B80" s="186" t="s">
        <v>230</v>
      </c>
      <c r="C80" s="187"/>
      <c r="D80" s="187"/>
      <c r="E80" s="187"/>
      <c r="F80" s="187"/>
      <c r="G80" s="187"/>
      <c r="H80" s="187"/>
      <c r="I80" s="188"/>
      <c r="J80" s="189"/>
      <c r="K80" s="184" t="e">
        <f>+#REF!</f>
        <v>#REF!</v>
      </c>
      <c r="L80" s="584" t="e">
        <f>+N73*K80</f>
        <v>#REF!</v>
      </c>
      <c r="M80" s="585"/>
      <c r="N80" s="185"/>
    </row>
    <row r="81" spans="2:14" ht="14.4" thickBot="1">
      <c r="B81" s="586" t="s">
        <v>254</v>
      </c>
      <c r="C81" s="587"/>
      <c r="D81" s="587"/>
      <c r="E81" s="587"/>
      <c r="F81" s="587"/>
      <c r="G81" s="587"/>
      <c r="H81" s="587"/>
      <c r="I81" s="587"/>
      <c r="J81" s="587"/>
      <c r="K81" s="587"/>
      <c r="L81" s="587"/>
      <c r="M81" s="588"/>
      <c r="N81" s="190" t="e">
        <f>SUM(L78:M80)</f>
        <v>#REF!</v>
      </c>
    </row>
    <row r="82" spans="2:14" ht="14.4" thickBot="1">
      <c r="B82" s="141"/>
      <c r="C82" s="91"/>
      <c r="D82" s="91"/>
      <c r="E82" s="91"/>
      <c r="F82" s="91"/>
      <c r="G82" s="91"/>
      <c r="H82" s="91"/>
      <c r="I82" s="91"/>
      <c r="J82" s="91"/>
      <c r="K82" s="91"/>
      <c r="L82" s="91"/>
      <c r="M82" s="91"/>
      <c r="N82" s="130"/>
    </row>
    <row r="83" spans="2:14" ht="14.4" thickBot="1">
      <c r="B83" s="589" t="s">
        <v>271</v>
      </c>
      <c r="C83" s="590"/>
      <c r="D83" s="590"/>
      <c r="E83" s="590"/>
      <c r="F83" s="590"/>
      <c r="G83" s="590"/>
      <c r="H83" s="590"/>
      <c r="I83" s="590"/>
      <c r="J83" s="590"/>
      <c r="K83" s="590"/>
      <c r="L83" s="590"/>
      <c r="M83" s="591"/>
      <c r="N83" s="191" t="e">
        <f>ROUND(N73+N81,0)</f>
        <v>#REF!</v>
      </c>
    </row>
    <row r="84" spans="2:14">
      <c r="B84" s="122"/>
      <c r="C84" s="123"/>
      <c r="D84" s="123"/>
      <c r="E84" s="123"/>
      <c r="F84" s="123"/>
      <c r="G84" s="123"/>
      <c r="H84" s="123"/>
      <c r="I84" s="123"/>
      <c r="J84" s="123"/>
      <c r="K84" s="123"/>
      <c r="L84" s="123"/>
      <c r="M84" s="123"/>
      <c r="N84" s="124"/>
    </row>
    <row r="85" spans="2:14">
      <c r="B85" s="141"/>
      <c r="C85" s="91"/>
      <c r="D85" s="91"/>
      <c r="E85" s="91"/>
      <c r="F85" s="91"/>
      <c r="G85" s="91"/>
      <c r="H85" s="91"/>
      <c r="I85" s="91"/>
      <c r="J85" s="91"/>
      <c r="K85" s="91"/>
      <c r="L85" s="91"/>
      <c r="M85" s="91"/>
      <c r="N85" s="130"/>
    </row>
    <row r="86" spans="2:14">
      <c r="B86" s="141"/>
      <c r="C86" s="91"/>
      <c r="D86" s="91"/>
      <c r="E86" s="91"/>
      <c r="F86" s="91"/>
      <c r="G86" s="91"/>
      <c r="H86" s="91"/>
      <c r="I86" s="91"/>
      <c r="J86" s="91"/>
      <c r="K86" s="91"/>
      <c r="L86" s="91"/>
      <c r="M86" s="91"/>
      <c r="N86" s="130"/>
    </row>
    <row r="87" spans="2:14">
      <c r="B87" s="141"/>
      <c r="C87" s="91"/>
      <c r="D87" s="91"/>
      <c r="E87" s="91"/>
      <c r="F87" s="91"/>
      <c r="G87" s="128" t="s">
        <v>272</v>
      </c>
      <c r="H87" s="128"/>
      <c r="I87" s="128"/>
      <c r="J87" s="128"/>
      <c r="K87" s="91"/>
      <c r="L87" s="91"/>
      <c r="M87" s="91"/>
      <c r="N87" s="130"/>
    </row>
    <row r="88" spans="2:14">
      <c r="B88" s="192"/>
      <c r="C88" s="193"/>
      <c r="D88" s="193"/>
      <c r="E88" s="193"/>
      <c r="F88" s="193"/>
      <c r="G88" s="128" t="s">
        <v>273</v>
      </c>
      <c r="H88" s="193"/>
      <c r="I88" s="193"/>
      <c r="J88" s="193"/>
      <c r="K88" s="193"/>
      <c r="L88" s="193"/>
      <c r="M88" s="193"/>
      <c r="N88" s="194"/>
    </row>
    <row r="89" spans="2:14">
      <c r="B89" s="192"/>
      <c r="C89" s="193"/>
      <c r="D89" s="193"/>
      <c r="E89" s="193"/>
      <c r="F89" s="193"/>
      <c r="G89" s="128" t="s">
        <v>274</v>
      </c>
      <c r="J89" s="193"/>
      <c r="K89" s="193"/>
      <c r="L89" s="193"/>
      <c r="M89" s="193"/>
      <c r="N89" s="194"/>
    </row>
    <row r="90" spans="2:14">
      <c r="B90" s="107"/>
      <c r="C90" s="137"/>
      <c r="D90" s="137"/>
      <c r="E90" s="137"/>
      <c r="F90" s="137"/>
      <c r="G90" s="128" t="s">
        <v>275</v>
      </c>
      <c r="H90" s="137"/>
      <c r="I90" s="137"/>
      <c r="J90" s="137"/>
      <c r="K90" s="137"/>
      <c r="L90" s="137"/>
      <c r="M90" s="137"/>
      <c r="N90" s="136"/>
    </row>
    <row r="91" spans="2:14">
      <c r="B91" s="141"/>
      <c r="C91" s="91"/>
      <c r="D91" s="91"/>
      <c r="E91" s="91"/>
      <c r="F91" s="91"/>
      <c r="G91" s="91" t="s">
        <v>276</v>
      </c>
      <c r="H91" s="91"/>
      <c r="I91" s="91"/>
      <c r="J91" s="91"/>
      <c r="K91" s="91"/>
      <c r="L91" s="91"/>
      <c r="M91" s="91"/>
      <c r="N91" s="130"/>
    </row>
    <row r="92" spans="2:14">
      <c r="B92" s="195" t="s">
        <v>277</v>
      </c>
      <c r="C92" s="196"/>
      <c r="D92" s="196"/>
      <c r="E92" s="196"/>
      <c r="F92" s="196"/>
      <c r="G92" s="196"/>
      <c r="H92" s="196"/>
      <c r="I92" s="196"/>
      <c r="J92" s="196"/>
      <c r="K92" s="196"/>
      <c r="L92" s="196"/>
      <c r="M92" s="196"/>
      <c r="N92" s="197"/>
    </row>
    <row r="93" spans="2:14">
      <c r="B93" s="592"/>
      <c r="C93" s="593"/>
      <c r="D93" s="593"/>
      <c r="E93" s="593"/>
      <c r="F93" s="593"/>
      <c r="G93" s="593"/>
      <c r="H93" s="593"/>
      <c r="I93" s="593"/>
      <c r="J93" s="593"/>
      <c r="K93" s="593"/>
      <c r="L93" s="593"/>
      <c r="M93" s="593"/>
      <c r="N93" s="594"/>
    </row>
    <row r="94" spans="2:14">
      <c r="B94" s="592"/>
      <c r="C94" s="593"/>
      <c r="D94" s="593"/>
      <c r="E94" s="593"/>
      <c r="F94" s="593"/>
      <c r="G94" s="593"/>
      <c r="H94" s="593"/>
      <c r="I94" s="593"/>
      <c r="J94" s="593"/>
      <c r="K94" s="593"/>
      <c r="L94" s="593"/>
      <c r="M94" s="593"/>
      <c r="N94" s="594"/>
    </row>
    <row r="95" spans="2:14">
      <c r="B95" s="107"/>
      <c r="C95" s="137"/>
      <c r="D95" s="137"/>
      <c r="E95" s="137"/>
      <c r="F95" s="137"/>
      <c r="G95" s="137"/>
      <c r="H95" s="137"/>
      <c r="I95" s="137"/>
      <c r="J95" s="137"/>
      <c r="K95" s="137"/>
      <c r="L95" s="137"/>
      <c r="M95" s="137"/>
      <c r="N95" s="136"/>
    </row>
    <row r="96" spans="2:14">
      <c r="B96" s="198" t="s">
        <v>278</v>
      </c>
      <c r="C96" s="137"/>
      <c r="D96" s="137"/>
      <c r="E96" s="137"/>
      <c r="F96" s="137"/>
      <c r="G96" s="137"/>
      <c r="H96" s="137"/>
      <c r="I96" s="137"/>
      <c r="J96" s="137"/>
      <c r="K96" s="137"/>
      <c r="L96" s="137"/>
      <c r="M96" s="137"/>
      <c r="N96" s="136"/>
    </row>
    <row r="97" spans="2:14" ht="12.75" customHeight="1">
      <c r="B97" s="573" t="s">
        <v>279</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573" t="s">
        <v>280</v>
      </c>
      <c r="C99" s="574"/>
      <c r="D99" s="574"/>
      <c r="E99" s="574"/>
      <c r="F99" s="574"/>
      <c r="G99" s="574"/>
      <c r="H99" s="574"/>
      <c r="I99" s="574"/>
      <c r="J99" s="574"/>
      <c r="K99" s="574"/>
      <c r="L99" s="574"/>
      <c r="M99" s="574"/>
      <c r="N99" s="575"/>
    </row>
    <row r="100" spans="2:14">
      <c r="B100" s="573"/>
      <c r="C100" s="574"/>
      <c r="D100" s="574"/>
      <c r="E100" s="574"/>
      <c r="F100" s="574"/>
      <c r="G100" s="574"/>
      <c r="H100" s="574"/>
      <c r="I100" s="574"/>
      <c r="J100" s="574"/>
      <c r="K100" s="574"/>
      <c r="L100" s="574"/>
      <c r="M100" s="574"/>
      <c r="N100" s="575"/>
    </row>
    <row r="101" spans="2:14">
      <c r="B101" s="107"/>
      <c r="C101" s="137"/>
      <c r="D101" s="137"/>
      <c r="E101" s="137"/>
      <c r="F101" s="137"/>
      <c r="G101" s="137"/>
      <c r="H101" s="137"/>
      <c r="I101" s="137"/>
      <c r="J101" s="137"/>
      <c r="K101" s="137"/>
      <c r="L101" s="137"/>
      <c r="M101" s="137"/>
      <c r="N101" s="136"/>
    </row>
    <row r="102" spans="2:14">
      <c r="B102" s="141"/>
      <c r="C102" s="91"/>
      <c r="D102" s="91"/>
      <c r="E102" s="91"/>
      <c r="F102" s="91"/>
      <c r="G102" s="128" t="s">
        <v>272</v>
      </c>
      <c r="H102" s="91"/>
      <c r="I102" s="91"/>
      <c r="J102" s="91"/>
      <c r="K102" s="91"/>
      <c r="L102" s="91"/>
      <c r="M102" s="91"/>
      <c r="N102" s="130"/>
    </row>
    <row r="103" spans="2:14">
      <c r="B103" s="141"/>
      <c r="C103" s="91"/>
      <c r="D103" s="91"/>
      <c r="E103" s="91"/>
      <c r="F103" s="91"/>
      <c r="G103" s="91" t="s">
        <v>273</v>
      </c>
      <c r="H103" s="158"/>
      <c r="I103" s="158"/>
      <c r="J103" s="158"/>
      <c r="K103" s="91"/>
      <c r="L103" s="91"/>
      <c r="M103" s="91"/>
      <c r="N103" s="130"/>
    </row>
    <row r="104" spans="2:14">
      <c r="B104" s="141"/>
      <c r="C104" s="91"/>
      <c r="D104" s="91"/>
      <c r="E104" s="91"/>
      <c r="F104" s="91"/>
      <c r="G104" s="91" t="s">
        <v>281</v>
      </c>
      <c r="H104" s="92"/>
      <c r="I104" s="92"/>
      <c r="J104" s="92"/>
      <c r="M104" s="91"/>
      <c r="N104" s="130"/>
    </row>
    <row r="105" spans="2:14">
      <c r="B105" s="199"/>
      <c r="C105" s="137"/>
      <c r="D105" s="137"/>
      <c r="E105" s="137"/>
      <c r="F105" s="137"/>
      <c r="G105" s="91" t="s">
        <v>275</v>
      </c>
      <c r="K105" s="137"/>
      <c r="L105" s="137"/>
      <c r="M105" s="137"/>
      <c r="N105" s="136"/>
    </row>
    <row r="106" spans="2:14" ht="17.25" customHeight="1">
      <c r="B106" s="200" t="s">
        <v>282</v>
      </c>
      <c r="C106" s="201"/>
      <c r="D106" s="201"/>
      <c r="E106" s="91"/>
      <c r="F106" s="91"/>
      <c r="G106" s="91"/>
      <c r="H106" s="91"/>
      <c r="I106" s="91"/>
      <c r="J106" s="576"/>
      <c r="K106" s="576"/>
      <c r="L106" s="576"/>
      <c r="M106" s="576"/>
      <c r="N106" s="577"/>
    </row>
    <row r="107" spans="2:14" ht="18.75" customHeight="1" thickBot="1">
      <c r="B107" s="580" t="s">
        <v>283</v>
      </c>
      <c r="C107" s="581"/>
      <c r="D107" s="581"/>
      <c r="E107" s="167"/>
      <c r="F107" s="167"/>
      <c r="G107" s="167"/>
      <c r="H107" s="167"/>
      <c r="I107" s="167"/>
      <c r="J107" s="578"/>
      <c r="K107" s="578"/>
      <c r="L107" s="578"/>
      <c r="M107" s="578"/>
      <c r="N107" s="579"/>
    </row>
  </sheetData>
  <mergeCells count="10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50:I50"/>
    <mergeCell ref="L50:M50"/>
    <mergeCell ref="B51:I51"/>
    <mergeCell ref="L51:M51"/>
    <mergeCell ref="B52:I52"/>
    <mergeCell ref="L52:M52"/>
    <mergeCell ref="B43:M43"/>
    <mergeCell ref="B44:N46"/>
    <mergeCell ref="B47:I47"/>
    <mergeCell ref="L47:M47"/>
    <mergeCell ref="B49:I49"/>
    <mergeCell ref="L49:M49"/>
    <mergeCell ref="B48:I48"/>
    <mergeCell ref="L48:M48"/>
    <mergeCell ref="B59:H59"/>
    <mergeCell ref="L59:M59"/>
    <mergeCell ref="B60:H60"/>
    <mergeCell ref="L60:M60"/>
    <mergeCell ref="B61:H61"/>
    <mergeCell ref="L61:M61"/>
    <mergeCell ref="B53:I53"/>
    <mergeCell ref="L53:M53"/>
    <mergeCell ref="B54:M54"/>
    <mergeCell ref="B55:N57"/>
    <mergeCell ref="B58:H58"/>
    <mergeCell ref="L58:M58"/>
    <mergeCell ref="L69:M69"/>
    <mergeCell ref="B70:H70"/>
    <mergeCell ref="L70:M70"/>
    <mergeCell ref="B71:M71"/>
    <mergeCell ref="B73:M73"/>
    <mergeCell ref="B74:N76"/>
    <mergeCell ref="B62:M62"/>
    <mergeCell ref="B63:N65"/>
    <mergeCell ref="B66:H66"/>
    <mergeCell ref="L66:M66"/>
    <mergeCell ref="L67:M67"/>
    <mergeCell ref="L68:M68"/>
    <mergeCell ref="J106:N107"/>
    <mergeCell ref="B107:D107"/>
    <mergeCell ref="B81:M81"/>
    <mergeCell ref="B83:M83"/>
    <mergeCell ref="B93:N93"/>
    <mergeCell ref="B94:N94"/>
    <mergeCell ref="B97:N98"/>
    <mergeCell ref="B99:N100"/>
    <mergeCell ref="B77:H77"/>
    <mergeCell ref="L77:M77"/>
    <mergeCell ref="B78:H78"/>
    <mergeCell ref="L78:M78"/>
    <mergeCell ref="L79:M79"/>
    <mergeCell ref="L80:M80"/>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993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9329" r:id="rId3"/>
      </mc:Fallback>
    </mc:AlternateContent>
  </oleObjects>
  <mc:AlternateContent xmlns:mc="http://schemas.openxmlformats.org/markup-compatibility/2006">
    <mc:Choice Requires="x14">
      <controls>
        <mc:AlternateContent xmlns:mc="http://schemas.openxmlformats.org/markup-compatibility/2006">
          <mc:Choice Requires="x14">
            <control shapeId="993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93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N106"/>
  <sheetViews>
    <sheetView showGridLines="0" topLeftCell="A34" zoomScale="55" zoomScaleNormal="55" workbookViewId="0">
      <selection activeCell="A25" sqref="A1:XFD1048576"/>
    </sheetView>
  </sheetViews>
  <sheetFormatPr baseColWidth="10" defaultColWidth="11.44140625" defaultRowHeight="13.8"/>
  <cols>
    <col min="1" max="1" width="3.109375" style="90" customWidth="1"/>
    <col min="2" max="8" width="11.44140625" style="90"/>
    <col min="9" max="9" width="12.5546875" style="90" customWidth="1"/>
    <col min="10" max="10" width="11.44140625" style="90"/>
    <col min="11" max="11" width="14.109375" style="90" customWidth="1"/>
    <col min="12" max="13" width="11.44140625" style="90"/>
    <col min="14" max="14" width="16" style="90" customWidth="1"/>
    <col min="15" max="16384" width="11.44140625" style="90"/>
  </cols>
  <sheetData>
    <row r="1" spans="2:14" ht="14.4" thickBot="1"/>
    <row r="2" spans="2:14" ht="12.75" customHeight="1">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ht="12.75" customHeight="1">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ht="12.75" customHeight="1">
      <c r="B7" s="656"/>
      <c r="C7" s="685"/>
      <c r="D7" s="686"/>
      <c r="E7" s="686"/>
      <c r="F7" s="686"/>
      <c r="G7" s="686"/>
      <c r="H7" s="686"/>
      <c r="I7" s="686"/>
      <c r="J7" s="687"/>
      <c r="K7" s="688"/>
      <c r="L7" s="688"/>
      <c r="M7" s="688"/>
      <c r="N7" s="690"/>
    </row>
    <row r="8" spans="2:14" ht="12.75" customHeight="1">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100</v>
      </c>
      <c r="C34" s="703" t="s">
        <v>576</v>
      </c>
      <c r="D34" s="704"/>
      <c r="E34" s="704"/>
      <c r="F34" s="704"/>
      <c r="G34" s="704"/>
      <c r="H34" s="704"/>
      <c r="I34" s="704"/>
      <c r="J34" s="704"/>
      <c r="K34" s="705"/>
      <c r="L34" s="703" t="s">
        <v>46</v>
      </c>
      <c r="M34" s="705"/>
      <c r="N34" s="216">
        <v>133</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350</v>
      </c>
      <c r="C39" s="596"/>
      <c r="D39" s="596"/>
      <c r="E39" s="596"/>
      <c r="F39" s="618"/>
      <c r="G39" s="641"/>
      <c r="H39" s="618"/>
      <c r="I39" s="641"/>
      <c r="J39" s="618"/>
      <c r="K39" s="252">
        <v>9450</v>
      </c>
      <c r="L39" s="742">
        <v>1</v>
      </c>
      <c r="M39" s="743"/>
      <c r="N39" s="280">
        <v>9450</v>
      </c>
    </row>
    <row r="40" spans="2:14">
      <c r="B40" s="595" t="s">
        <v>383</v>
      </c>
      <c r="C40" s="596"/>
      <c r="D40" s="596"/>
      <c r="E40" s="596"/>
      <c r="F40" s="618"/>
      <c r="G40" s="641"/>
      <c r="H40" s="618"/>
      <c r="I40" s="641"/>
      <c r="J40" s="618"/>
      <c r="K40" s="252">
        <v>75000</v>
      </c>
      <c r="L40" s="742">
        <v>1</v>
      </c>
      <c r="M40" s="743"/>
      <c r="N40" s="280">
        <v>75000</v>
      </c>
    </row>
    <row r="41" spans="2:14" ht="14.25" customHeight="1">
      <c r="B41" s="329" t="s">
        <v>492</v>
      </c>
      <c r="C41" s="330"/>
      <c r="D41" s="330"/>
      <c r="E41" s="330"/>
      <c r="F41" s="331"/>
      <c r="G41" s="333"/>
      <c r="H41" s="331"/>
      <c r="I41" s="333"/>
      <c r="J41" s="331"/>
      <c r="K41" s="252">
        <v>123000</v>
      </c>
      <c r="L41" s="726">
        <v>2</v>
      </c>
      <c r="M41" s="727"/>
      <c r="N41" s="280">
        <v>61500</v>
      </c>
    </row>
    <row r="42" spans="2:14" ht="14.4" thickBot="1">
      <c r="B42" s="595" t="s">
        <v>292</v>
      </c>
      <c r="C42" s="596"/>
      <c r="D42" s="596"/>
      <c r="E42" s="596"/>
      <c r="F42" s="618"/>
      <c r="G42" s="641"/>
      <c r="H42" s="618"/>
      <c r="I42" s="641"/>
      <c r="J42" s="618"/>
      <c r="K42" s="279"/>
      <c r="L42" s="726"/>
      <c r="M42" s="727"/>
      <c r="N42" s="280">
        <v>10313.75</v>
      </c>
    </row>
    <row r="43" spans="2:14" ht="14.4" thickBot="1">
      <c r="B43" s="586" t="s">
        <v>254</v>
      </c>
      <c r="C43" s="587"/>
      <c r="D43" s="587"/>
      <c r="E43" s="587"/>
      <c r="F43" s="587"/>
      <c r="G43" s="587"/>
      <c r="H43" s="587"/>
      <c r="I43" s="587"/>
      <c r="J43" s="587"/>
      <c r="K43" s="587"/>
      <c r="L43" s="587"/>
      <c r="M43" s="588"/>
      <c r="N43" s="154">
        <v>156263.75</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487</v>
      </c>
      <c r="C48" s="596"/>
      <c r="D48" s="596"/>
      <c r="E48" s="596"/>
      <c r="F48" s="596"/>
      <c r="G48" s="596"/>
      <c r="H48" s="596"/>
      <c r="I48" s="618"/>
      <c r="J48" s="210" t="s">
        <v>212</v>
      </c>
      <c r="K48" s="211">
        <v>1.05</v>
      </c>
      <c r="L48" s="619">
        <v>481250.05499999999</v>
      </c>
      <c r="M48" s="620"/>
      <c r="N48" s="148">
        <v>505312.55775000004</v>
      </c>
    </row>
    <row r="49" spans="2:14">
      <c r="B49" s="595" t="s">
        <v>384</v>
      </c>
      <c r="C49" s="596"/>
      <c r="D49" s="596"/>
      <c r="E49" s="596"/>
      <c r="F49" s="596"/>
      <c r="G49" s="596"/>
      <c r="H49" s="596"/>
      <c r="I49" s="618"/>
      <c r="J49" s="237" t="s">
        <v>217</v>
      </c>
      <c r="K49" s="243">
        <v>4</v>
      </c>
      <c r="L49" s="619">
        <v>18000</v>
      </c>
      <c r="M49" s="620"/>
      <c r="N49" s="148">
        <v>72000</v>
      </c>
    </row>
    <row r="50" spans="2:14">
      <c r="B50" s="595" t="s">
        <v>385</v>
      </c>
      <c r="C50" s="596"/>
      <c r="D50" s="596"/>
      <c r="E50" s="596"/>
      <c r="F50" s="596"/>
      <c r="G50" s="596"/>
      <c r="H50" s="596"/>
      <c r="I50" s="618"/>
      <c r="J50" s="237" t="s">
        <v>217</v>
      </c>
      <c r="K50" s="243">
        <v>1.2</v>
      </c>
      <c r="L50" s="619">
        <v>45000</v>
      </c>
      <c r="M50" s="620"/>
      <c r="N50" s="148">
        <v>54000</v>
      </c>
    </row>
    <row r="51" spans="2:14">
      <c r="B51" s="595" t="s">
        <v>351</v>
      </c>
      <c r="C51" s="596"/>
      <c r="D51" s="596"/>
      <c r="E51" s="596"/>
      <c r="F51" s="596"/>
      <c r="G51" s="596"/>
      <c r="H51" s="596"/>
      <c r="I51" s="618"/>
      <c r="J51" s="237" t="s">
        <v>205</v>
      </c>
      <c r="K51" s="238">
        <v>1</v>
      </c>
      <c r="L51" s="619">
        <v>5900</v>
      </c>
      <c r="M51" s="620"/>
      <c r="N51" s="280">
        <v>5900</v>
      </c>
    </row>
    <row r="52" spans="2:14" ht="14.4" thickBot="1">
      <c r="B52" s="595"/>
      <c r="C52" s="596"/>
      <c r="D52" s="596"/>
      <c r="E52" s="596"/>
      <c r="F52" s="596"/>
      <c r="G52" s="596"/>
      <c r="H52" s="596"/>
      <c r="I52" s="618"/>
      <c r="J52" s="244"/>
      <c r="K52" s="245"/>
      <c r="L52" s="619"/>
      <c r="M52" s="620"/>
      <c r="N52" s="148"/>
    </row>
    <row r="53" spans="2:14" ht="14.4" thickBot="1">
      <c r="B53" s="586" t="s">
        <v>254</v>
      </c>
      <c r="C53" s="587"/>
      <c r="D53" s="587"/>
      <c r="E53" s="587"/>
      <c r="F53" s="587"/>
      <c r="G53" s="587"/>
      <c r="H53" s="587"/>
      <c r="I53" s="587"/>
      <c r="J53" s="587"/>
      <c r="K53" s="587"/>
      <c r="L53" s="587"/>
      <c r="M53" s="588"/>
      <c r="N53" s="161">
        <v>637212.55775000004</v>
      </c>
    </row>
    <row r="54" spans="2:14">
      <c r="B54" s="609" t="s">
        <v>255</v>
      </c>
      <c r="C54" s="610"/>
      <c r="D54" s="610"/>
      <c r="E54" s="610"/>
      <c r="F54" s="610"/>
      <c r="G54" s="610"/>
      <c r="H54" s="610"/>
      <c r="I54" s="610"/>
      <c r="J54" s="610"/>
      <c r="K54" s="610"/>
      <c r="L54" s="610"/>
      <c r="M54" s="610"/>
      <c r="N54" s="611"/>
    </row>
    <row r="55" spans="2:14">
      <c r="B55" s="612"/>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c r="C58" s="596"/>
      <c r="D58" s="596"/>
      <c r="E58" s="596"/>
      <c r="F58" s="596"/>
      <c r="G58" s="596"/>
      <c r="H58" s="596"/>
      <c r="I58" s="157"/>
      <c r="J58" s="226"/>
      <c r="K58" s="217"/>
      <c r="L58" s="624"/>
      <c r="M58" s="625"/>
      <c r="N58" s="228"/>
    </row>
    <row r="59" spans="2:14">
      <c r="B59" s="595"/>
      <c r="C59" s="596"/>
      <c r="D59" s="596"/>
      <c r="E59" s="596"/>
      <c r="F59" s="596"/>
      <c r="G59" s="596"/>
      <c r="H59" s="596"/>
      <c r="I59" s="157"/>
      <c r="J59" s="226"/>
      <c r="K59" s="217"/>
      <c r="L59" s="624"/>
      <c r="M59" s="625"/>
      <c r="N59" s="228"/>
    </row>
    <row r="60" spans="2:14" ht="14.4" thickBot="1">
      <c r="B60" s="605"/>
      <c r="C60" s="606"/>
      <c r="D60" s="606"/>
      <c r="E60" s="606"/>
      <c r="F60" s="606"/>
      <c r="G60" s="606"/>
      <c r="H60" s="606"/>
      <c r="I60" s="246"/>
      <c r="J60" s="242"/>
      <c r="K60" s="217"/>
      <c r="L60" s="607"/>
      <c r="M60" s="608"/>
      <c r="N60" s="228"/>
    </row>
    <row r="61" spans="2:14" ht="14.4" thickBot="1">
      <c r="B61" s="586" t="s">
        <v>254</v>
      </c>
      <c r="C61" s="587"/>
      <c r="D61" s="587"/>
      <c r="E61" s="587"/>
      <c r="F61" s="587"/>
      <c r="G61" s="587"/>
      <c r="H61" s="587"/>
      <c r="I61" s="587"/>
      <c r="J61" s="587"/>
      <c r="K61" s="587"/>
      <c r="L61" s="587"/>
      <c r="M61" s="588"/>
      <c r="N61" s="179">
        <v>0</v>
      </c>
    </row>
    <row r="62" spans="2:14">
      <c r="B62" s="609" t="s">
        <v>261</v>
      </c>
      <c r="C62" s="610"/>
      <c r="D62" s="610"/>
      <c r="E62" s="610"/>
      <c r="F62" s="610"/>
      <c r="G62" s="610"/>
      <c r="H62" s="610"/>
      <c r="I62" s="610"/>
      <c r="J62" s="610"/>
      <c r="K62" s="610"/>
      <c r="L62" s="610"/>
      <c r="M62" s="610"/>
      <c r="N62" s="611"/>
    </row>
    <row r="63" spans="2:14">
      <c r="B63" s="612"/>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262</v>
      </c>
      <c r="C65" s="598"/>
      <c r="D65" s="598"/>
      <c r="E65" s="598"/>
      <c r="F65" s="598"/>
      <c r="G65" s="598"/>
      <c r="H65" s="598"/>
      <c r="I65" s="145" t="s">
        <v>263</v>
      </c>
      <c r="J65" s="162" t="s">
        <v>231</v>
      </c>
      <c r="K65" s="163" t="s">
        <v>264</v>
      </c>
      <c r="L65" s="622" t="s">
        <v>248</v>
      </c>
      <c r="M65" s="623"/>
      <c r="N65" s="146" t="s">
        <v>249</v>
      </c>
    </row>
    <row r="66" spans="2:14">
      <c r="B66" s="172" t="s">
        <v>387</v>
      </c>
      <c r="C66" s="173"/>
      <c r="D66" s="173"/>
      <c r="E66" s="173"/>
      <c r="F66" s="173"/>
      <c r="G66" s="173"/>
      <c r="H66" s="173"/>
      <c r="I66" s="174">
        <v>320000</v>
      </c>
      <c r="J66" s="175">
        <v>1.85</v>
      </c>
      <c r="K66" s="176">
        <v>592000</v>
      </c>
      <c r="L66" s="601">
        <v>8</v>
      </c>
      <c r="M66" s="602"/>
      <c r="N66" s="177">
        <v>74000</v>
      </c>
    </row>
    <row r="67" spans="2:14">
      <c r="B67" s="172" t="s">
        <v>309</v>
      </c>
      <c r="C67" s="173"/>
      <c r="D67" s="173"/>
      <c r="E67" s="173"/>
      <c r="F67" s="173"/>
      <c r="G67" s="173"/>
      <c r="H67" s="173"/>
      <c r="I67" s="174">
        <v>58000</v>
      </c>
      <c r="J67" s="175">
        <v>1.85</v>
      </c>
      <c r="K67" s="176">
        <v>107300</v>
      </c>
      <c r="L67" s="601">
        <v>8</v>
      </c>
      <c r="M67" s="602"/>
      <c r="N67" s="177">
        <v>13412.5</v>
      </c>
    </row>
    <row r="68" spans="2:14">
      <c r="B68" s="172" t="s">
        <v>386</v>
      </c>
      <c r="C68" s="173"/>
      <c r="D68" s="173"/>
      <c r="E68" s="173"/>
      <c r="F68" s="173"/>
      <c r="G68" s="173"/>
      <c r="H68" s="173"/>
      <c r="I68" s="174">
        <v>68000</v>
      </c>
      <c r="J68" s="175">
        <v>1.85</v>
      </c>
      <c r="K68" s="176">
        <v>125800</v>
      </c>
      <c r="L68" s="603">
        <v>8</v>
      </c>
      <c r="M68" s="604"/>
      <c r="N68" s="177">
        <v>15725</v>
      </c>
    </row>
    <row r="69" spans="2:14" ht="14.4" thickBot="1">
      <c r="B69" s="605"/>
      <c r="C69" s="606"/>
      <c r="D69" s="606"/>
      <c r="E69" s="606"/>
      <c r="F69" s="606"/>
      <c r="G69" s="606"/>
      <c r="H69" s="606"/>
      <c r="I69" s="166"/>
      <c r="J69" s="167"/>
      <c r="K69" s="166"/>
      <c r="L69" s="607"/>
      <c r="M69" s="608"/>
      <c r="N69" s="178"/>
    </row>
    <row r="70" spans="2:14" ht="14.4" thickBot="1">
      <c r="B70" s="586" t="s">
        <v>254</v>
      </c>
      <c r="C70" s="587"/>
      <c r="D70" s="587"/>
      <c r="E70" s="587"/>
      <c r="F70" s="587"/>
      <c r="G70" s="587"/>
      <c r="H70" s="587"/>
      <c r="I70" s="587"/>
      <c r="J70" s="587"/>
      <c r="K70" s="587"/>
      <c r="L70" s="587"/>
      <c r="M70" s="588"/>
      <c r="N70" s="179">
        <v>103137.5</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896613.80775000004</v>
      </c>
    </row>
    <row r="73" spans="2:14">
      <c r="B73" s="609" t="s">
        <v>266</v>
      </c>
      <c r="C73" s="610"/>
      <c r="D73" s="610"/>
      <c r="E73" s="610"/>
      <c r="F73" s="610"/>
      <c r="G73" s="610"/>
      <c r="H73" s="610"/>
      <c r="I73" s="610"/>
      <c r="J73" s="610"/>
      <c r="K73" s="610"/>
      <c r="L73" s="610"/>
      <c r="M73" s="610"/>
      <c r="N73" s="611"/>
    </row>
    <row r="74" spans="2:14">
      <c r="B74" s="612"/>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162"/>
      <c r="J76" s="181"/>
      <c r="K76" s="170" t="s">
        <v>268</v>
      </c>
      <c r="L76" s="599" t="s">
        <v>269</v>
      </c>
      <c r="M76" s="600"/>
      <c r="N76" s="171"/>
    </row>
    <row r="77" spans="2:14">
      <c r="B77" s="595" t="s">
        <v>193</v>
      </c>
      <c r="C77" s="596"/>
      <c r="D77" s="596"/>
      <c r="E77" s="596"/>
      <c r="F77" s="596"/>
      <c r="G77" s="596"/>
      <c r="H77" s="596"/>
      <c r="I77" s="182"/>
      <c r="J77" s="183"/>
      <c r="K77" s="184">
        <v>0.2</v>
      </c>
      <c r="L77" s="582">
        <v>179322.76155000002</v>
      </c>
      <c r="M77" s="583"/>
      <c r="N77" s="185"/>
    </row>
    <row r="78" spans="2:14">
      <c r="B78" s="149" t="s">
        <v>270</v>
      </c>
      <c r="C78" s="150"/>
      <c r="D78" s="150"/>
      <c r="E78" s="150"/>
      <c r="F78" s="150"/>
      <c r="G78" s="150"/>
      <c r="H78" s="150"/>
      <c r="I78" s="182"/>
      <c r="J78" s="183"/>
      <c r="K78" s="184">
        <v>0.05</v>
      </c>
      <c r="L78" s="582">
        <v>44830.690387500006</v>
      </c>
      <c r="M78" s="583"/>
      <c r="N78" s="185"/>
    </row>
    <row r="79" spans="2:14" ht="14.4" thickBot="1">
      <c r="B79" s="186" t="s">
        <v>230</v>
      </c>
      <c r="C79" s="187"/>
      <c r="D79" s="187"/>
      <c r="E79" s="187"/>
      <c r="F79" s="187"/>
      <c r="G79" s="187"/>
      <c r="H79" s="187"/>
      <c r="I79" s="188"/>
      <c r="J79" s="189"/>
      <c r="K79" s="184">
        <v>0.05</v>
      </c>
      <c r="L79" s="584">
        <v>44830.690387500006</v>
      </c>
      <c r="M79" s="585"/>
      <c r="N79" s="185"/>
    </row>
    <row r="80" spans="2:14" ht="14.4" thickBot="1">
      <c r="B80" s="586" t="s">
        <v>254</v>
      </c>
      <c r="C80" s="587"/>
      <c r="D80" s="587"/>
      <c r="E80" s="587"/>
      <c r="F80" s="587"/>
      <c r="G80" s="587"/>
      <c r="H80" s="587"/>
      <c r="I80" s="587"/>
      <c r="J80" s="587"/>
      <c r="K80" s="587"/>
      <c r="L80" s="587"/>
      <c r="M80" s="588"/>
      <c r="N80" s="190">
        <v>268984.14232500002</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1165598</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107"/>
      <c r="C89" s="137"/>
      <c r="D89" s="137"/>
      <c r="E89" s="137"/>
      <c r="F89" s="137"/>
      <c r="G89" s="128" t="s">
        <v>275</v>
      </c>
      <c r="H89" s="137"/>
      <c r="I89" s="137"/>
      <c r="J89" s="137"/>
      <c r="K89" s="137"/>
      <c r="L89" s="137"/>
      <c r="M89" s="1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107"/>
      <c r="C94" s="137"/>
      <c r="D94" s="137"/>
      <c r="E94" s="137"/>
      <c r="F94" s="137"/>
      <c r="G94" s="137"/>
      <c r="H94" s="137"/>
      <c r="I94" s="137"/>
      <c r="J94" s="137"/>
      <c r="K94" s="137"/>
      <c r="L94" s="137"/>
      <c r="M94" s="137"/>
      <c r="N94" s="136"/>
    </row>
    <row r="95" spans="2:14">
      <c r="B95" s="198" t="s">
        <v>278</v>
      </c>
      <c r="C95" s="137"/>
      <c r="D95" s="137"/>
      <c r="E95" s="137"/>
      <c r="F95" s="137"/>
      <c r="G95" s="137"/>
      <c r="H95" s="137"/>
      <c r="I95" s="137"/>
      <c r="J95" s="137"/>
      <c r="K95" s="137"/>
      <c r="L95" s="137"/>
      <c r="M95" s="1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107"/>
      <c r="C100" s="137"/>
      <c r="D100" s="137"/>
      <c r="E100" s="137"/>
      <c r="F100" s="137"/>
      <c r="G100" s="137"/>
      <c r="H100" s="137"/>
      <c r="I100" s="137"/>
      <c r="J100" s="137"/>
      <c r="K100" s="137"/>
      <c r="L100" s="137"/>
      <c r="M100" s="1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137"/>
      <c r="D104" s="137"/>
      <c r="E104" s="137"/>
      <c r="F104" s="137"/>
      <c r="G104" s="91" t="s">
        <v>275</v>
      </c>
      <c r="K104" s="137"/>
      <c r="L104" s="137"/>
      <c r="M104" s="1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98">
    <mergeCell ref="N6:N8"/>
    <mergeCell ref="C8:J8"/>
    <mergeCell ref="B12:E12"/>
    <mergeCell ref="B2:B8"/>
    <mergeCell ref="C2:J2"/>
    <mergeCell ref="K2:K3"/>
    <mergeCell ref="L2:N3"/>
    <mergeCell ref="C3:J3"/>
    <mergeCell ref="C4:J4"/>
    <mergeCell ref="K4:K5"/>
    <mergeCell ref="L4:N5"/>
    <mergeCell ref="C5:J5"/>
    <mergeCell ref="C6:J7"/>
    <mergeCell ref="K6:K8"/>
    <mergeCell ref="L6:L8"/>
    <mergeCell ref="M6:M8"/>
    <mergeCell ref="C33:K33"/>
    <mergeCell ref="L33:M33"/>
    <mergeCell ref="D25:M25"/>
    <mergeCell ref="E27:M27"/>
    <mergeCell ref="G29:M29"/>
    <mergeCell ref="B31:N31"/>
    <mergeCell ref="D23:M23"/>
    <mergeCell ref="D13:G13"/>
    <mergeCell ref="J13:M13"/>
    <mergeCell ref="L14:N14"/>
    <mergeCell ref="H19:M19"/>
    <mergeCell ref="D20:M21"/>
    <mergeCell ref="L41:M41"/>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2:F42"/>
    <mergeCell ref="G42:H42"/>
    <mergeCell ref="I42:J42"/>
    <mergeCell ref="L42:M42"/>
    <mergeCell ref="B43:M43"/>
    <mergeCell ref="B50:I50"/>
    <mergeCell ref="L50:M50"/>
    <mergeCell ref="B51:I51"/>
    <mergeCell ref="L51:M51"/>
    <mergeCell ref="B44:N46"/>
    <mergeCell ref="B47:I47"/>
    <mergeCell ref="L47:M47"/>
    <mergeCell ref="B48:I48"/>
    <mergeCell ref="L48:M48"/>
    <mergeCell ref="B49:I49"/>
    <mergeCell ref="L49:M49"/>
    <mergeCell ref="B52:I52"/>
    <mergeCell ref="L52:M52"/>
    <mergeCell ref="B62:N64"/>
    <mergeCell ref="B53:M53"/>
    <mergeCell ref="B54:N56"/>
    <mergeCell ref="B57:H57"/>
    <mergeCell ref="L57:M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drawing r:id="rId1"/>
  <legacyDrawing r:id="rId2"/>
  <oleObjects>
    <mc:AlternateContent xmlns:mc="http://schemas.openxmlformats.org/markup-compatibility/2006">
      <mc:Choice Requires="x14">
        <oleObject progId="PBrush" shapeId="849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4993" r:id="rId3"/>
      </mc:Fallback>
    </mc:AlternateContent>
  </oleObjects>
  <mc:AlternateContent xmlns:mc="http://schemas.openxmlformats.org/markup-compatibility/2006">
    <mc:Choice Requires="x14">
      <controls>
        <mc:AlternateContent xmlns:mc="http://schemas.openxmlformats.org/markup-compatibility/2006">
          <mc:Choice Requires="x14">
            <control shapeId="8499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N105"/>
  <sheetViews>
    <sheetView showGridLines="0" topLeftCell="A37" zoomScale="55" zoomScaleNormal="55" workbookViewId="0">
      <selection activeCell="P66" sqref="P66"/>
    </sheetView>
  </sheetViews>
  <sheetFormatPr baseColWidth="10" defaultColWidth="11.44140625" defaultRowHeight="13.8"/>
  <cols>
    <col min="1" max="1" width="3.109375" style="90" customWidth="1"/>
    <col min="2" max="10" width="11.44140625" style="90"/>
    <col min="11" max="11" width="12.44140625" style="90" bestFit="1" customWidth="1"/>
    <col min="12" max="13" width="11.44140625" style="90"/>
    <col min="14" max="14" width="13.441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103</v>
      </c>
      <c r="C34" s="703" t="s">
        <v>578</v>
      </c>
      <c r="D34" s="704"/>
      <c r="E34" s="704"/>
      <c r="F34" s="704"/>
      <c r="G34" s="704"/>
      <c r="H34" s="704"/>
      <c r="I34" s="704"/>
      <c r="J34" s="704"/>
      <c r="K34" s="705"/>
      <c r="L34" s="703" t="s">
        <v>46</v>
      </c>
      <c r="M34" s="705"/>
      <c r="N34" s="215">
        <v>874</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23.25" customHeight="1"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350</v>
      </c>
      <c r="C39" s="596"/>
      <c r="D39" s="596"/>
      <c r="E39" s="596"/>
      <c r="F39" s="618"/>
      <c r="G39" s="641"/>
      <c r="H39" s="618"/>
      <c r="I39" s="641"/>
      <c r="J39" s="618"/>
      <c r="K39" s="147">
        <v>9450</v>
      </c>
      <c r="L39" s="726">
        <v>2</v>
      </c>
      <c r="M39" s="727"/>
      <c r="N39" s="148">
        <v>4725</v>
      </c>
    </row>
    <row r="40" spans="2:14">
      <c r="B40" s="595" t="s">
        <v>383</v>
      </c>
      <c r="C40" s="596"/>
      <c r="D40" s="596"/>
      <c r="E40" s="596"/>
      <c r="F40" s="618"/>
      <c r="G40" s="641"/>
      <c r="H40" s="618"/>
      <c r="I40" s="641"/>
      <c r="J40" s="618"/>
      <c r="K40" s="147">
        <v>75000</v>
      </c>
      <c r="L40" s="726">
        <v>2</v>
      </c>
      <c r="M40" s="727"/>
      <c r="N40" s="148">
        <v>37500</v>
      </c>
    </row>
    <row r="41" spans="2:14" ht="14.25" customHeight="1">
      <c r="B41" s="312" t="s">
        <v>492</v>
      </c>
      <c r="C41" s="313"/>
      <c r="D41" s="313"/>
      <c r="E41" s="313"/>
      <c r="F41" s="314"/>
      <c r="G41" s="315"/>
      <c r="H41" s="314"/>
      <c r="I41" s="315"/>
      <c r="J41" s="314"/>
      <c r="K41" s="252">
        <v>123000</v>
      </c>
      <c r="L41" s="726">
        <v>4</v>
      </c>
      <c r="M41" s="727"/>
      <c r="N41" s="280">
        <v>30750</v>
      </c>
    </row>
    <row r="42" spans="2:14">
      <c r="B42" s="595" t="s">
        <v>292</v>
      </c>
      <c r="C42" s="596"/>
      <c r="D42" s="596"/>
      <c r="E42" s="596"/>
      <c r="F42" s="618"/>
      <c r="G42" s="641"/>
      <c r="H42" s="618"/>
      <c r="I42" s="641"/>
      <c r="J42" s="618"/>
      <c r="K42" s="147"/>
      <c r="L42" s="726"/>
      <c r="M42" s="727"/>
      <c r="N42" s="148">
        <v>5827.5</v>
      </c>
    </row>
    <row r="43" spans="2:14" ht="14.4" thickBot="1">
      <c r="B43" s="595"/>
      <c r="C43" s="596"/>
      <c r="D43" s="596"/>
      <c r="E43" s="596"/>
      <c r="F43" s="618"/>
      <c r="G43" s="641"/>
      <c r="H43" s="618"/>
      <c r="I43" s="641"/>
      <c r="J43" s="618"/>
      <c r="K43" s="147"/>
      <c r="L43" s="726"/>
      <c r="M43" s="727"/>
      <c r="N43" s="148"/>
    </row>
    <row r="44" spans="2:14" ht="14.4" thickBot="1">
      <c r="B44" s="586" t="s">
        <v>254</v>
      </c>
      <c r="C44" s="587"/>
      <c r="D44" s="587"/>
      <c r="E44" s="587"/>
      <c r="F44" s="587"/>
      <c r="G44" s="587"/>
      <c r="H44" s="587"/>
      <c r="I44" s="587"/>
      <c r="J44" s="587"/>
      <c r="K44" s="587"/>
      <c r="L44" s="587"/>
      <c r="M44" s="588"/>
      <c r="N44" s="154">
        <v>78802.5</v>
      </c>
    </row>
    <row r="45" spans="2:14">
      <c r="B45" s="609" t="s">
        <v>252</v>
      </c>
      <c r="C45" s="610"/>
      <c r="D45" s="610"/>
      <c r="E45" s="610"/>
      <c r="F45" s="610"/>
      <c r="G45" s="610"/>
      <c r="H45" s="610"/>
      <c r="I45" s="610"/>
      <c r="J45" s="610"/>
      <c r="K45" s="610"/>
      <c r="L45" s="610"/>
      <c r="M45" s="610"/>
      <c r="N45" s="611"/>
    </row>
    <row r="46" spans="2:14">
      <c r="B46" s="612"/>
      <c r="C46" s="613"/>
      <c r="D46" s="613"/>
      <c r="E46" s="613"/>
      <c r="F46" s="613"/>
      <c r="G46" s="613"/>
      <c r="H46" s="613"/>
      <c r="I46" s="613"/>
      <c r="J46" s="613"/>
      <c r="K46" s="613"/>
      <c r="L46" s="613"/>
      <c r="M46" s="613"/>
      <c r="N46" s="614"/>
    </row>
    <row r="47" spans="2:14" ht="13.5" customHeight="1" thickBot="1">
      <c r="B47" s="615"/>
      <c r="C47" s="616"/>
      <c r="D47" s="616"/>
      <c r="E47" s="616"/>
      <c r="F47" s="616"/>
      <c r="G47" s="616"/>
      <c r="H47" s="616"/>
      <c r="I47" s="616"/>
      <c r="J47" s="616"/>
      <c r="K47" s="616"/>
      <c r="L47" s="616"/>
      <c r="M47" s="616"/>
      <c r="N47" s="617"/>
    </row>
    <row r="48" spans="2:14">
      <c r="B48" s="597" t="s">
        <v>243</v>
      </c>
      <c r="C48" s="598"/>
      <c r="D48" s="598"/>
      <c r="E48" s="598"/>
      <c r="F48" s="598"/>
      <c r="G48" s="598"/>
      <c r="H48" s="598"/>
      <c r="I48" s="623"/>
      <c r="J48" s="155" t="s">
        <v>198</v>
      </c>
      <c r="K48" s="145" t="s">
        <v>33</v>
      </c>
      <c r="L48" s="622" t="s">
        <v>253</v>
      </c>
      <c r="M48" s="623"/>
      <c r="N48" s="146" t="s">
        <v>249</v>
      </c>
    </row>
    <row r="49" spans="2:14">
      <c r="B49" s="595" t="s">
        <v>577</v>
      </c>
      <c r="C49" s="596"/>
      <c r="D49" s="596"/>
      <c r="E49" s="596"/>
      <c r="F49" s="596"/>
      <c r="G49" s="596"/>
      <c r="H49" s="596"/>
      <c r="I49" s="618"/>
      <c r="J49" s="210" t="s">
        <v>212</v>
      </c>
      <c r="K49" s="211">
        <v>1.05</v>
      </c>
      <c r="L49" s="619">
        <v>418309.97499999998</v>
      </c>
      <c r="M49" s="620"/>
      <c r="N49" s="148">
        <v>439225.47375</v>
      </c>
    </row>
    <row r="50" spans="2:14">
      <c r="B50" s="595" t="s">
        <v>384</v>
      </c>
      <c r="C50" s="596"/>
      <c r="D50" s="596"/>
      <c r="E50" s="596"/>
      <c r="F50" s="596"/>
      <c r="G50" s="596"/>
      <c r="H50" s="596"/>
      <c r="I50" s="618"/>
      <c r="J50" s="237" t="s">
        <v>217</v>
      </c>
      <c r="K50" s="243">
        <v>4.0999999999999996</v>
      </c>
      <c r="L50" s="619">
        <v>18000</v>
      </c>
      <c r="M50" s="620"/>
      <c r="N50" s="148">
        <v>73800</v>
      </c>
    </row>
    <row r="51" spans="2:14" ht="14.4" thickBot="1">
      <c r="B51" s="595" t="s">
        <v>351</v>
      </c>
      <c r="C51" s="596"/>
      <c r="D51" s="596"/>
      <c r="E51" s="596"/>
      <c r="F51" s="596"/>
      <c r="G51" s="596"/>
      <c r="H51" s="596"/>
      <c r="I51" s="618"/>
      <c r="J51" s="237" t="s">
        <v>205</v>
      </c>
      <c r="K51" s="238">
        <v>1</v>
      </c>
      <c r="L51" s="619">
        <v>5900</v>
      </c>
      <c r="M51" s="620"/>
      <c r="N51" s="280">
        <v>5900</v>
      </c>
    </row>
    <row r="52" spans="2:14" ht="14.4" thickBot="1">
      <c r="B52" s="586" t="s">
        <v>254</v>
      </c>
      <c r="C52" s="587"/>
      <c r="D52" s="587"/>
      <c r="E52" s="587"/>
      <c r="F52" s="587"/>
      <c r="G52" s="587"/>
      <c r="H52" s="587"/>
      <c r="I52" s="587"/>
      <c r="J52" s="587"/>
      <c r="K52" s="587"/>
      <c r="L52" s="587"/>
      <c r="M52" s="588"/>
      <c r="N52" s="161">
        <v>518925.47375</v>
      </c>
    </row>
    <row r="53" spans="2:14">
      <c r="B53" s="609" t="s">
        <v>255</v>
      </c>
      <c r="C53" s="610"/>
      <c r="D53" s="610"/>
      <c r="E53" s="610"/>
      <c r="F53" s="610"/>
      <c r="G53" s="610"/>
      <c r="H53" s="610"/>
      <c r="I53" s="610"/>
      <c r="J53" s="610"/>
      <c r="K53" s="610"/>
      <c r="L53" s="610"/>
      <c r="M53" s="610"/>
      <c r="N53" s="611"/>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c r="C57" s="596"/>
      <c r="D57" s="596"/>
      <c r="E57" s="596"/>
      <c r="F57" s="596"/>
      <c r="G57" s="596"/>
      <c r="H57" s="596"/>
      <c r="I57" s="157"/>
      <c r="J57" s="226"/>
      <c r="K57" s="217"/>
      <c r="L57" s="603"/>
      <c r="M57" s="604"/>
      <c r="N57" s="228"/>
    </row>
    <row r="58" spans="2:14">
      <c r="B58" s="595"/>
      <c r="C58" s="596"/>
      <c r="D58" s="596"/>
      <c r="E58" s="596"/>
      <c r="F58" s="596"/>
      <c r="G58" s="596"/>
      <c r="H58" s="596"/>
      <c r="I58" s="157"/>
      <c r="J58" s="226"/>
      <c r="K58" s="217"/>
      <c r="L58" s="603"/>
      <c r="M58" s="604"/>
      <c r="N58" s="228"/>
    </row>
    <row r="59" spans="2:14" ht="14.4" thickBot="1">
      <c r="B59" s="605"/>
      <c r="C59" s="606"/>
      <c r="D59" s="606"/>
      <c r="E59" s="606"/>
      <c r="F59" s="606"/>
      <c r="G59" s="606"/>
      <c r="H59" s="606"/>
      <c r="I59" s="246"/>
      <c r="J59" s="242"/>
      <c r="K59" s="217"/>
      <c r="L59" s="607"/>
      <c r="M59" s="608"/>
      <c r="N59" s="228"/>
    </row>
    <row r="60" spans="2:14" ht="14.4" thickBot="1">
      <c r="B60" s="586" t="s">
        <v>254</v>
      </c>
      <c r="C60" s="587"/>
      <c r="D60" s="587"/>
      <c r="E60" s="587"/>
      <c r="F60" s="587"/>
      <c r="G60" s="587"/>
      <c r="H60" s="587"/>
      <c r="I60" s="587"/>
      <c r="J60" s="587"/>
      <c r="K60" s="587"/>
      <c r="L60" s="587"/>
      <c r="M60" s="588"/>
      <c r="N60" s="179">
        <v>0</v>
      </c>
    </row>
    <row r="61" spans="2:14">
      <c r="B61" s="609" t="s">
        <v>261</v>
      </c>
      <c r="C61" s="610"/>
      <c r="D61" s="610"/>
      <c r="E61" s="610"/>
      <c r="F61" s="610"/>
      <c r="G61" s="610"/>
      <c r="H61" s="610"/>
      <c r="I61" s="610"/>
      <c r="J61" s="610"/>
      <c r="K61" s="610"/>
      <c r="L61" s="610"/>
      <c r="M61" s="610"/>
      <c r="N61" s="611"/>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t="s">
        <v>387</v>
      </c>
      <c r="C65" s="173"/>
      <c r="D65" s="173"/>
      <c r="E65" s="173"/>
      <c r="F65" s="173"/>
      <c r="G65" s="173"/>
      <c r="H65" s="173"/>
      <c r="I65" s="174">
        <v>320000</v>
      </c>
      <c r="J65" s="175">
        <v>1.85</v>
      </c>
      <c r="K65" s="176">
        <v>592000</v>
      </c>
      <c r="L65" s="601">
        <v>16</v>
      </c>
      <c r="M65" s="602"/>
      <c r="N65" s="177">
        <v>37000</v>
      </c>
    </row>
    <row r="66" spans="2:14">
      <c r="B66" s="172" t="s">
        <v>389</v>
      </c>
      <c r="C66" s="173"/>
      <c r="D66" s="173"/>
      <c r="E66" s="173"/>
      <c r="F66" s="173"/>
      <c r="G66" s="173"/>
      <c r="H66" s="173"/>
      <c r="I66" s="174">
        <v>116000</v>
      </c>
      <c r="J66" s="175">
        <v>1.85</v>
      </c>
      <c r="K66" s="176">
        <v>214600</v>
      </c>
      <c r="L66" s="601">
        <v>16</v>
      </c>
      <c r="M66" s="602"/>
      <c r="N66" s="177">
        <v>13412.5</v>
      </c>
    </row>
    <row r="67" spans="2:14">
      <c r="B67" s="318" t="s">
        <v>386</v>
      </c>
      <c r="C67" s="319"/>
      <c r="D67" s="319"/>
      <c r="E67" s="319"/>
      <c r="F67" s="319"/>
      <c r="G67" s="319"/>
      <c r="H67" s="319"/>
      <c r="I67" s="174">
        <v>68000</v>
      </c>
      <c r="J67" s="175">
        <v>1.85</v>
      </c>
      <c r="K67" s="176">
        <v>125800</v>
      </c>
      <c r="L67" s="603">
        <v>16</v>
      </c>
      <c r="M67" s="604"/>
      <c r="N67" s="282">
        <v>7862.5</v>
      </c>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58275</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656002.97375</v>
      </c>
    </row>
    <row r="72" spans="2:14">
      <c r="B72" s="609" t="s">
        <v>266</v>
      </c>
      <c r="C72" s="610"/>
      <c r="D72" s="610"/>
      <c r="E72" s="610"/>
      <c r="F72" s="610"/>
      <c r="G72" s="610"/>
      <c r="H72" s="610"/>
      <c r="I72" s="610"/>
      <c r="J72" s="610"/>
      <c r="K72" s="610"/>
      <c r="L72" s="610"/>
      <c r="M72" s="610"/>
      <c r="N72" s="611"/>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131200.59475000002</v>
      </c>
      <c r="M76" s="583"/>
      <c r="N76" s="185"/>
    </row>
    <row r="77" spans="2:14">
      <c r="B77" s="149" t="s">
        <v>270</v>
      </c>
      <c r="C77" s="150"/>
      <c r="D77" s="150"/>
      <c r="E77" s="150"/>
      <c r="F77" s="150"/>
      <c r="G77" s="150"/>
      <c r="H77" s="150"/>
      <c r="I77" s="182"/>
      <c r="J77" s="183"/>
      <c r="K77" s="184">
        <v>0.05</v>
      </c>
      <c r="L77" s="582">
        <v>32800.148687500005</v>
      </c>
      <c r="M77" s="583"/>
      <c r="N77" s="185"/>
    </row>
    <row r="78" spans="2:14" ht="14.4" thickBot="1">
      <c r="B78" s="186" t="s">
        <v>230</v>
      </c>
      <c r="C78" s="187"/>
      <c r="D78" s="187"/>
      <c r="E78" s="187"/>
      <c r="F78" s="187"/>
      <c r="G78" s="187"/>
      <c r="H78" s="187"/>
      <c r="I78" s="188"/>
      <c r="J78" s="189"/>
      <c r="K78" s="184">
        <v>0.05</v>
      </c>
      <c r="L78" s="584">
        <v>32800.148687500005</v>
      </c>
      <c r="M78" s="585"/>
      <c r="N78" s="185"/>
    </row>
    <row r="79" spans="2:14" ht="14.4" thickBot="1">
      <c r="B79" s="586" t="s">
        <v>254</v>
      </c>
      <c r="C79" s="587"/>
      <c r="D79" s="587"/>
      <c r="E79" s="587"/>
      <c r="F79" s="587"/>
      <c r="G79" s="587"/>
      <c r="H79" s="587"/>
      <c r="I79" s="587"/>
      <c r="J79" s="587"/>
      <c r="K79" s="587"/>
      <c r="L79" s="587"/>
      <c r="M79" s="588"/>
      <c r="N79" s="190">
        <v>196800.89212500004</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852804</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2:F42"/>
    <mergeCell ref="G42:H42"/>
    <mergeCell ref="I42:J42"/>
    <mergeCell ref="L42:M42"/>
    <mergeCell ref="L41:M41"/>
    <mergeCell ref="B43:F43"/>
    <mergeCell ref="G43:H43"/>
    <mergeCell ref="I43:J43"/>
    <mergeCell ref="L43:M43"/>
    <mergeCell ref="B53:N55"/>
    <mergeCell ref="B44:M44"/>
    <mergeCell ref="B45:N47"/>
    <mergeCell ref="B48:I48"/>
    <mergeCell ref="L48:M48"/>
    <mergeCell ref="B49:I49"/>
    <mergeCell ref="L49:M49"/>
    <mergeCell ref="B50:I50"/>
    <mergeCell ref="L50:M50"/>
    <mergeCell ref="B51:I51"/>
    <mergeCell ref="L51:M51"/>
    <mergeCell ref="B52:M52"/>
    <mergeCell ref="B56:H56"/>
    <mergeCell ref="L56:M56"/>
    <mergeCell ref="B57:H57"/>
    <mergeCell ref="L57:M57"/>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71:M71"/>
    <mergeCell ref="B72:N74"/>
    <mergeCell ref="B75:H75"/>
    <mergeCell ref="L75:M75"/>
    <mergeCell ref="B76:H76"/>
    <mergeCell ref="L76:M76"/>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890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9089" r:id="rId3"/>
      </mc:Fallback>
    </mc:AlternateContent>
  </oleObjects>
  <mc:AlternateContent xmlns:mc="http://schemas.openxmlformats.org/markup-compatibility/2006">
    <mc:Choice Requires="x14">
      <controls>
        <mc:AlternateContent xmlns:mc="http://schemas.openxmlformats.org/markup-compatibility/2006">
          <mc:Choice Requires="x14">
            <control shapeId="890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90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N105"/>
  <sheetViews>
    <sheetView showGridLines="0" topLeftCell="A41" zoomScale="55" zoomScaleNormal="55" workbookViewId="0">
      <selection activeCell="Q61" sqref="Q61"/>
    </sheetView>
  </sheetViews>
  <sheetFormatPr baseColWidth="10" defaultColWidth="11.44140625" defaultRowHeight="13.8"/>
  <cols>
    <col min="1" max="1" width="3.109375" style="90" customWidth="1"/>
    <col min="2" max="10" width="11.44140625" style="90"/>
    <col min="11" max="11" width="12.44140625" style="90" bestFit="1" customWidth="1"/>
    <col min="12" max="13" width="11.44140625" style="90"/>
    <col min="14" max="14" width="13.441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104</v>
      </c>
      <c r="C34" s="703" t="s">
        <v>567</v>
      </c>
      <c r="D34" s="704"/>
      <c r="E34" s="704"/>
      <c r="F34" s="704"/>
      <c r="G34" s="704"/>
      <c r="H34" s="704"/>
      <c r="I34" s="704"/>
      <c r="J34" s="704"/>
      <c r="K34" s="705"/>
      <c r="L34" s="703" t="s">
        <v>46</v>
      </c>
      <c r="M34" s="705"/>
      <c r="N34" s="215">
        <v>487</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23.25" customHeight="1"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350</v>
      </c>
      <c r="C39" s="596"/>
      <c r="D39" s="596"/>
      <c r="E39" s="596"/>
      <c r="F39" s="618"/>
      <c r="G39" s="641"/>
      <c r="H39" s="618"/>
      <c r="I39" s="641"/>
      <c r="J39" s="618"/>
      <c r="K39" s="147">
        <v>9450</v>
      </c>
      <c r="L39" s="726">
        <v>2</v>
      </c>
      <c r="M39" s="727"/>
      <c r="N39" s="148">
        <v>4725</v>
      </c>
    </row>
    <row r="40" spans="2:14">
      <c r="B40" s="595" t="s">
        <v>383</v>
      </c>
      <c r="C40" s="596"/>
      <c r="D40" s="596"/>
      <c r="E40" s="596"/>
      <c r="F40" s="618"/>
      <c r="G40" s="641"/>
      <c r="H40" s="618"/>
      <c r="I40" s="641"/>
      <c r="J40" s="618"/>
      <c r="K40" s="147">
        <v>75000</v>
      </c>
      <c r="L40" s="726">
        <v>2</v>
      </c>
      <c r="M40" s="727"/>
      <c r="N40" s="148">
        <v>37500</v>
      </c>
    </row>
    <row r="41" spans="2:14" ht="14.25" customHeight="1">
      <c r="B41" s="312" t="s">
        <v>492</v>
      </c>
      <c r="C41" s="313"/>
      <c r="D41" s="313"/>
      <c r="E41" s="313"/>
      <c r="F41" s="314"/>
      <c r="G41" s="315"/>
      <c r="H41" s="314"/>
      <c r="I41" s="315"/>
      <c r="J41" s="314"/>
      <c r="K41" s="252">
        <v>123000</v>
      </c>
      <c r="L41" s="726">
        <v>4</v>
      </c>
      <c r="M41" s="727"/>
      <c r="N41" s="280">
        <v>30750</v>
      </c>
    </row>
    <row r="42" spans="2:14">
      <c r="B42" s="595" t="s">
        <v>292</v>
      </c>
      <c r="C42" s="596"/>
      <c r="D42" s="596"/>
      <c r="E42" s="596"/>
      <c r="F42" s="618"/>
      <c r="G42" s="641"/>
      <c r="H42" s="618"/>
      <c r="I42" s="641"/>
      <c r="J42" s="618"/>
      <c r="K42" s="147"/>
      <c r="L42" s="726"/>
      <c r="M42" s="727"/>
      <c r="N42" s="148">
        <v>5711.875</v>
      </c>
    </row>
    <row r="43" spans="2:14" ht="14.4" thickBot="1">
      <c r="B43" s="595"/>
      <c r="C43" s="596"/>
      <c r="D43" s="596"/>
      <c r="E43" s="596"/>
      <c r="F43" s="618"/>
      <c r="G43" s="641"/>
      <c r="H43" s="618"/>
      <c r="I43" s="641"/>
      <c r="J43" s="618"/>
      <c r="K43" s="147"/>
      <c r="L43" s="726"/>
      <c r="M43" s="727"/>
      <c r="N43" s="148"/>
    </row>
    <row r="44" spans="2:14" ht="14.4" thickBot="1">
      <c r="B44" s="586" t="s">
        <v>254</v>
      </c>
      <c r="C44" s="587"/>
      <c r="D44" s="587"/>
      <c r="E44" s="587"/>
      <c r="F44" s="587"/>
      <c r="G44" s="587"/>
      <c r="H44" s="587"/>
      <c r="I44" s="587"/>
      <c r="J44" s="587"/>
      <c r="K44" s="587"/>
      <c r="L44" s="587"/>
      <c r="M44" s="588"/>
      <c r="N44" s="154">
        <v>78686.875</v>
      </c>
    </row>
    <row r="45" spans="2:14">
      <c r="B45" s="609" t="s">
        <v>252</v>
      </c>
      <c r="C45" s="610"/>
      <c r="D45" s="610"/>
      <c r="E45" s="610"/>
      <c r="F45" s="610"/>
      <c r="G45" s="610"/>
      <c r="H45" s="610"/>
      <c r="I45" s="610"/>
      <c r="J45" s="610"/>
      <c r="K45" s="610"/>
      <c r="L45" s="610"/>
      <c r="M45" s="610"/>
      <c r="N45" s="611"/>
    </row>
    <row r="46" spans="2:14">
      <c r="B46" s="612"/>
      <c r="C46" s="613"/>
      <c r="D46" s="613"/>
      <c r="E46" s="613"/>
      <c r="F46" s="613"/>
      <c r="G46" s="613"/>
      <c r="H46" s="613"/>
      <c r="I46" s="613"/>
      <c r="J46" s="613"/>
      <c r="K46" s="613"/>
      <c r="L46" s="613"/>
      <c r="M46" s="613"/>
      <c r="N46" s="614"/>
    </row>
    <row r="47" spans="2:14" ht="13.5" customHeight="1" thickBot="1">
      <c r="B47" s="615"/>
      <c r="C47" s="616"/>
      <c r="D47" s="616"/>
      <c r="E47" s="616"/>
      <c r="F47" s="616"/>
      <c r="G47" s="616"/>
      <c r="H47" s="616"/>
      <c r="I47" s="616"/>
      <c r="J47" s="616"/>
      <c r="K47" s="616"/>
      <c r="L47" s="616"/>
      <c r="M47" s="616"/>
      <c r="N47" s="617"/>
    </row>
    <row r="48" spans="2:14">
      <c r="B48" s="597" t="s">
        <v>243</v>
      </c>
      <c r="C48" s="598"/>
      <c r="D48" s="598"/>
      <c r="E48" s="598"/>
      <c r="F48" s="598"/>
      <c r="G48" s="598"/>
      <c r="H48" s="598"/>
      <c r="I48" s="623"/>
      <c r="J48" s="155" t="s">
        <v>198</v>
      </c>
      <c r="K48" s="145" t="s">
        <v>33</v>
      </c>
      <c r="L48" s="622" t="s">
        <v>253</v>
      </c>
      <c r="M48" s="623"/>
      <c r="N48" s="146" t="s">
        <v>249</v>
      </c>
    </row>
    <row r="49" spans="2:14">
      <c r="B49" s="595" t="s">
        <v>488</v>
      </c>
      <c r="C49" s="596"/>
      <c r="D49" s="596"/>
      <c r="E49" s="596"/>
      <c r="F49" s="596"/>
      <c r="G49" s="596"/>
      <c r="H49" s="596"/>
      <c r="I49" s="618"/>
      <c r="J49" s="210" t="s">
        <v>212</v>
      </c>
      <c r="K49" s="211">
        <v>1.05</v>
      </c>
      <c r="L49" s="619">
        <v>418309.97499999998</v>
      </c>
      <c r="M49" s="620"/>
      <c r="N49" s="148">
        <v>439225.47375</v>
      </c>
    </row>
    <row r="50" spans="2:14">
      <c r="B50" s="595" t="s">
        <v>384</v>
      </c>
      <c r="C50" s="596"/>
      <c r="D50" s="596"/>
      <c r="E50" s="596"/>
      <c r="F50" s="596"/>
      <c r="G50" s="596"/>
      <c r="H50" s="596"/>
      <c r="I50" s="618"/>
      <c r="J50" s="237" t="s">
        <v>217</v>
      </c>
      <c r="K50" s="243">
        <v>6</v>
      </c>
      <c r="L50" s="619">
        <v>18000</v>
      </c>
      <c r="M50" s="620"/>
      <c r="N50" s="148">
        <v>108000</v>
      </c>
    </row>
    <row r="51" spans="2:14" ht="14.4" thickBot="1">
      <c r="B51" s="595" t="s">
        <v>351</v>
      </c>
      <c r="C51" s="596"/>
      <c r="D51" s="596"/>
      <c r="E51" s="596"/>
      <c r="F51" s="596"/>
      <c r="G51" s="596"/>
      <c r="H51" s="596"/>
      <c r="I51" s="618"/>
      <c r="J51" s="237" t="s">
        <v>205</v>
      </c>
      <c r="K51" s="238">
        <v>1</v>
      </c>
      <c r="L51" s="619">
        <v>5900</v>
      </c>
      <c r="M51" s="620"/>
      <c r="N51" s="280">
        <v>5900</v>
      </c>
    </row>
    <row r="52" spans="2:14" ht="14.4" thickBot="1">
      <c r="B52" s="586" t="s">
        <v>254</v>
      </c>
      <c r="C52" s="587"/>
      <c r="D52" s="587"/>
      <c r="E52" s="587"/>
      <c r="F52" s="587"/>
      <c r="G52" s="587"/>
      <c r="H52" s="587"/>
      <c r="I52" s="587"/>
      <c r="J52" s="587"/>
      <c r="K52" s="587"/>
      <c r="L52" s="587"/>
      <c r="M52" s="588"/>
      <c r="N52" s="161">
        <v>553125.47375</v>
      </c>
    </row>
    <row r="53" spans="2:14">
      <c r="B53" s="609" t="s">
        <v>255</v>
      </c>
      <c r="C53" s="610"/>
      <c r="D53" s="610"/>
      <c r="E53" s="610"/>
      <c r="F53" s="610"/>
      <c r="G53" s="610"/>
      <c r="H53" s="610"/>
      <c r="I53" s="610"/>
      <c r="J53" s="610"/>
      <c r="K53" s="610"/>
      <c r="L53" s="610"/>
      <c r="M53" s="610"/>
      <c r="N53" s="611"/>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c r="C57" s="596"/>
      <c r="D57" s="596"/>
      <c r="E57" s="596"/>
      <c r="F57" s="596"/>
      <c r="G57" s="596"/>
      <c r="H57" s="596"/>
      <c r="I57" s="157"/>
      <c r="J57" s="226"/>
      <c r="K57" s="217"/>
      <c r="L57" s="603"/>
      <c r="M57" s="604"/>
      <c r="N57" s="228"/>
    </row>
    <row r="58" spans="2:14">
      <c r="B58" s="595"/>
      <c r="C58" s="596"/>
      <c r="D58" s="596"/>
      <c r="E58" s="596"/>
      <c r="F58" s="596"/>
      <c r="G58" s="596"/>
      <c r="H58" s="596"/>
      <c r="I58" s="157"/>
      <c r="J58" s="226"/>
      <c r="K58" s="217"/>
      <c r="L58" s="603"/>
      <c r="M58" s="604"/>
      <c r="N58" s="228"/>
    </row>
    <row r="59" spans="2:14" ht="14.4" thickBot="1">
      <c r="B59" s="605"/>
      <c r="C59" s="606"/>
      <c r="D59" s="606"/>
      <c r="E59" s="606"/>
      <c r="F59" s="606"/>
      <c r="G59" s="606"/>
      <c r="H59" s="606"/>
      <c r="I59" s="246"/>
      <c r="J59" s="242"/>
      <c r="K59" s="217"/>
      <c r="L59" s="607"/>
      <c r="M59" s="608"/>
      <c r="N59" s="228"/>
    </row>
    <row r="60" spans="2:14" ht="14.4" thickBot="1">
      <c r="B60" s="586" t="s">
        <v>254</v>
      </c>
      <c r="C60" s="587"/>
      <c r="D60" s="587"/>
      <c r="E60" s="587"/>
      <c r="F60" s="587"/>
      <c r="G60" s="587"/>
      <c r="H60" s="587"/>
      <c r="I60" s="587"/>
      <c r="J60" s="587"/>
      <c r="K60" s="587"/>
      <c r="L60" s="587"/>
      <c r="M60" s="588"/>
      <c r="N60" s="179">
        <v>0</v>
      </c>
    </row>
    <row r="61" spans="2:14">
      <c r="B61" s="609" t="s">
        <v>261</v>
      </c>
      <c r="C61" s="610"/>
      <c r="D61" s="610"/>
      <c r="E61" s="610"/>
      <c r="F61" s="610"/>
      <c r="G61" s="610"/>
      <c r="H61" s="610"/>
      <c r="I61" s="610"/>
      <c r="J61" s="610"/>
      <c r="K61" s="610"/>
      <c r="L61" s="610"/>
      <c r="M61" s="610"/>
      <c r="N61" s="611"/>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t="s">
        <v>387</v>
      </c>
      <c r="C65" s="173"/>
      <c r="D65" s="173"/>
      <c r="E65" s="173"/>
      <c r="F65" s="173"/>
      <c r="G65" s="173"/>
      <c r="H65" s="173"/>
      <c r="I65" s="174">
        <v>320000</v>
      </c>
      <c r="J65" s="175">
        <v>1.85</v>
      </c>
      <c r="K65" s="176">
        <v>592000</v>
      </c>
      <c r="L65" s="601">
        <v>16</v>
      </c>
      <c r="M65" s="602"/>
      <c r="N65" s="177">
        <v>37000</v>
      </c>
    </row>
    <row r="66" spans="2:14">
      <c r="B66" s="172" t="s">
        <v>389</v>
      </c>
      <c r="C66" s="173"/>
      <c r="D66" s="173"/>
      <c r="E66" s="173"/>
      <c r="F66" s="173"/>
      <c r="G66" s="173"/>
      <c r="H66" s="173"/>
      <c r="I66" s="174">
        <v>116000</v>
      </c>
      <c r="J66" s="175">
        <v>1.85</v>
      </c>
      <c r="K66" s="176">
        <v>214600</v>
      </c>
      <c r="L66" s="601">
        <v>16</v>
      </c>
      <c r="M66" s="602"/>
      <c r="N66" s="177">
        <v>13412.5</v>
      </c>
    </row>
    <row r="67" spans="2:14">
      <c r="B67" s="318" t="s">
        <v>386</v>
      </c>
      <c r="C67" s="319"/>
      <c r="D67" s="319"/>
      <c r="E67" s="319"/>
      <c r="F67" s="319"/>
      <c r="G67" s="319"/>
      <c r="H67" s="319"/>
      <c r="I67" s="174">
        <v>58000</v>
      </c>
      <c r="J67" s="175">
        <v>1.85</v>
      </c>
      <c r="K67" s="176">
        <v>107300</v>
      </c>
      <c r="L67" s="603">
        <v>16</v>
      </c>
      <c r="M67" s="604"/>
      <c r="N67" s="282">
        <v>6706.25</v>
      </c>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57118.75</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688931.09875</v>
      </c>
    </row>
    <row r="72" spans="2:14">
      <c r="B72" s="609" t="s">
        <v>266</v>
      </c>
      <c r="C72" s="610"/>
      <c r="D72" s="610"/>
      <c r="E72" s="610"/>
      <c r="F72" s="610"/>
      <c r="G72" s="610"/>
      <c r="H72" s="610"/>
      <c r="I72" s="610"/>
      <c r="J72" s="610"/>
      <c r="K72" s="610"/>
      <c r="L72" s="610"/>
      <c r="M72" s="610"/>
      <c r="N72" s="611"/>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137786.21975000002</v>
      </c>
      <c r="M76" s="583"/>
      <c r="N76" s="185"/>
    </row>
    <row r="77" spans="2:14">
      <c r="B77" s="149" t="s">
        <v>270</v>
      </c>
      <c r="C77" s="150"/>
      <c r="D77" s="150"/>
      <c r="E77" s="150"/>
      <c r="F77" s="150"/>
      <c r="G77" s="150"/>
      <c r="H77" s="150"/>
      <c r="I77" s="182"/>
      <c r="J77" s="183"/>
      <c r="K77" s="184">
        <v>0.05</v>
      </c>
      <c r="L77" s="582">
        <v>34446.554937500005</v>
      </c>
      <c r="M77" s="583"/>
      <c r="N77" s="185"/>
    </row>
    <row r="78" spans="2:14" ht="14.4" thickBot="1">
      <c r="B78" s="186" t="s">
        <v>230</v>
      </c>
      <c r="C78" s="187"/>
      <c r="D78" s="187"/>
      <c r="E78" s="187"/>
      <c r="F78" s="187"/>
      <c r="G78" s="187"/>
      <c r="H78" s="187"/>
      <c r="I78" s="188"/>
      <c r="J78" s="189"/>
      <c r="K78" s="184">
        <v>0.05</v>
      </c>
      <c r="L78" s="584">
        <v>34446.554937500005</v>
      </c>
      <c r="M78" s="585"/>
      <c r="N78" s="185"/>
    </row>
    <row r="79" spans="2:14" ht="14.4" thickBot="1">
      <c r="B79" s="586" t="s">
        <v>254</v>
      </c>
      <c r="C79" s="587"/>
      <c r="D79" s="587"/>
      <c r="E79" s="587"/>
      <c r="F79" s="587"/>
      <c r="G79" s="587"/>
      <c r="H79" s="587"/>
      <c r="I79" s="587"/>
      <c r="J79" s="587"/>
      <c r="K79" s="587"/>
      <c r="L79" s="587"/>
      <c r="M79" s="588"/>
      <c r="N79" s="190">
        <v>206679.32962500004</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895610</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L51:M51"/>
    <mergeCell ref="B40:F40"/>
    <mergeCell ref="G40:H40"/>
    <mergeCell ref="I40:J40"/>
    <mergeCell ref="L40:M40"/>
    <mergeCell ref="B42:F42"/>
    <mergeCell ref="G42:H42"/>
    <mergeCell ref="I42:J42"/>
    <mergeCell ref="L42:M42"/>
    <mergeCell ref="L41:M41"/>
    <mergeCell ref="L65:M65"/>
    <mergeCell ref="B43:F43"/>
    <mergeCell ref="G43:H43"/>
    <mergeCell ref="I43:J43"/>
    <mergeCell ref="L43:M43"/>
    <mergeCell ref="B53:N55"/>
    <mergeCell ref="B44:M44"/>
    <mergeCell ref="B45:N47"/>
    <mergeCell ref="B48:I48"/>
    <mergeCell ref="L48:M48"/>
    <mergeCell ref="B49:I49"/>
    <mergeCell ref="L49:M49"/>
    <mergeCell ref="B50:I50"/>
    <mergeCell ref="L50:M50"/>
    <mergeCell ref="B52:M52"/>
    <mergeCell ref="B51:I51"/>
    <mergeCell ref="B59:H59"/>
    <mergeCell ref="L59:M59"/>
    <mergeCell ref="B60:M60"/>
    <mergeCell ref="B61:N63"/>
    <mergeCell ref="B64:H64"/>
    <mergeCell ref="L64:M64"/>
    <mergeCell ref="B56:H56"/>
    <mergeCell ref="L56:M56"/>
    <mergeCell ref="B57:H57"/>
    <mergeCell ref="L57:M57"/>
    <mergeCell ref="B58:H58"/>
    <mergeCell ref="L58:M58"/>
    <mergeCell ref="L66:M66"/>
    <mergeCell ref="L67:M67"/>
    <mergeCell ref="B68:H68"/>
    <mergeCell ref="L68:M68"/>
    <mergeCell ref="B75:H75"/>
    <mergeCell ref="L75:M75"/>
    <mergeCell ref="B71:M71"/>
    <mergeCell ref="B72:N74"/>
    <mergeCell ref="B69:M69"/>
    <mergeCell ref="B76:H76"/>
    <mergeCell ref="L76:M76"/>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921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2161" r:id="rId3"/>
      </mc:Fallback>
    </mc:AlternateContent>
  </oleObjects>
  <mc:AlternateContent xmlns:mc="http://schemas.openxmlformats.org/markup-compatibility/2006">
    <mc:Choice Requires="x14">
      <controls>
        <mc:AlternateContent xmlns:mc="http://schemas.openxmlformats.org/markup-compatibility/2006">
          <mc:Choice Requires="x14">
            <control shapeId="9216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216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N110"/>
  <sheetViews>
    <sheetView topLeftCell="A31" zoomScale="70" zoomScaleNormal="70" workbookViewId="0">
      <selection activeCell="K51" sqref="K51"/>
    </sheetView>
  </sheetViews>
  <sheetFormatPr baseColWidth="10" defaultColWidth="11.44140625" defaultRowHeight="13.8"/>
  <cols>
    <col min="1" max="1" width="3.109375" style="90" customWidth="1"/>
    <col min="2" max="6" width="11.44140625" style="90"/>
    <col min="7" max="10" width="11.44140625" style="90" customWidth="1"/>
    <col min="11" max="11" width="12.88671875" style="90" customWidth="1"/>
    <col min="12" max="13" width="11.44140625" style="90" customWidth="1"/>
    <col min="14" max="14" width="14.66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e">
        <f>+#REF!</f>
        <v>#REF!</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367"/>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351"/>
      <c r="C11" s="364"/>
      <c r="D11" s="364"/>
      <c r="E11" s="364"/>
      <c r="F11" s="364"/>
      <c r="G11" s="364"/>
      <c r="H11" s="364"/>
      <c r="I11" s="364"/>
      <c r="J11" s="364"/>
      <c r="K11" s="109"/>
      <c r="L11" s="110" t="e">
        <f>+#REF!</f>
        <v>#REF!</v>
      </c>
      <c r="M11" s="110" t="e">
        <f>+#REF!</f>
        <v>#REF!</v>
      </c>
      <c r="N11" s="111" t="e">
        <f>+#REF!</f>
        <v>#REF!</v>
      </c>
    </row>
    <row r="12" spans="2:14">
      <c r="B12" s="653" t="s">
        <v>239</v>
      </c>
      <c r="C12" s="654"/>
      <c r="D12" s="654"/>
      <c r="E12" s="654"/>
      <c r="F12" s="364"/>
      <c r="G12" s="364"/>
      <c r="H12" s="364" t="s">
        <v>240</v>
      </c>
      <c r="J12" s="364"/>
      <c r="K12" s="109"/>
      <c r="N12" s="112"/>
    </row>
    <row r="13" spans="2:14">
      <c r="B13" s="113" t="s">
        <v>16</v>
      </c>
      <c r="C13" s="114"/>
      <c r="D13" s="642" t="e">
        <f>+#REF!</f>
        <v>#REF!</v>
      </c>
      <c r="E13" s="642"/>
      <c r="F13" s="642"/>
      <c r="G13" s="642"/>
      <c r="H13" s="114"/>
      <c r="I13" s="114" t="s">
        <v>18</v>
      </c>
      <c r="J13" s="642" t="e">
        <f>+#REF!</f>
        <v>#REF!</v>
      </c>
      <c r="K13" s="642"/>
      <c r="L13" s="642"/>
      <c r="M13" s="642"/>
      <c r="N13" s="362"/>
    </row>
    <row r="14" spans="2:14">
      <c r="B14" s="113"/>
      <c r="C14" s="114"/>
      <c r="D14" s="361"/>
      <c r="E14" s="361"/>
      <c r="F14" s="361"/>
      <c r="G14" s="361"/>
      <c r="H14" s="114"/>
      <c r="I14" s="361"/>
      <c r="J14" s="114"/>
      <c r="K14" s="361"/>
      <c r="L14" s="643"/>
      <c r="M14" s="643"/>
      <c r="N14" s="644"/>
    </row>
    <row r="15" spans="2:14">
      <c r="B15" s="113"/>
      <c r="C15" s="114"/>
      <c r="D15" s="361"/>
      <c r="E15" s="361"/>
      <c r="F15" s="361"/>
      <c r="G15" s="361"/>
      <c r="H15" s="114"/>
      <c r="I15" s="361"/>
      <c r="J15" s="114"/>
      <c r="K15" s="361"/>
      <c r="L15" s="361"/>
      <c r="M15" s="361"/>
      <c r="N15" s="362"/>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e">
        <f>+#REF!</f>
        <v>#REF!</v>
      </c>
      <c r="E19" s="128"/>
      <c r="F19" s="128"/>
      <c r="G19" s="368" t="s">
        <v>9</v>
      </c>
      <c r="H19" s="645" t="e">
        <f>+#REF!</f>
        <v>#REF!</v>
      </c>
      <c r="I19" s="645"/>
      <c r="J19" s="645"/>
      <c r="K19" s="645"/>
      <c r="L19" s="645"/>
      <c r="M19" s="645"/>
      <c r="N19" s="130"/>
    </row>
    <row r="20" spans="2:14">
      <c r="B20" s="131" t="s">
        <v>20</v>
      </c>
      <c r="C20" s="132"/>
      <c r="D20" s="646" t="e">
        <f>+#REF!</f>
        <v>#REF!</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363"/>
      <c r="E22" s="363"/>
      <c r="F22" s="363"/>
      <c r="G22" s="363"/>
      <c r="H22" s="363"/>
      <c r="I22" s="363"/>
      <c r="J22" s="363"/>
      <c r="K22" s="363"/>
      <c r="L22" s="363"/>
      <c r="M22" s="135"/>
      <c r="N22" s="133"/>
    </row>
    <row r="23" spans="2:14">
      <c r="B23" s="131" t="s">
        <v>21</v>
      </c>
      <c r="C23" s="132"/>
      <c r="D23" s="648" t="e">
        <f>+#REF!</f>
        <v>#REF!</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e">
        <f>+#REF!</f>
        <v>#REF!</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e">
        <f>+#REF!</f>
        <v>#REF!</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e">
        <f>+#REF!</f>
        <v>#REF!</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e">
        <f>'PRESUPUESTO OFICIAL '!#REF!</f>
        <v>#REF!</v>
      </c>
      <c r="C34" s="703" t="e">
        <f>VLOOKUP(B34,'PRESUPUESTO OFICIAL '!D21:D112: 'PRESUPUESTO OFICIAL '!G21:G112,4,FALSE)</f>
        <v>#REF!</v>
      </c>
      <c r="D34" s="704"/>
      <c r="E34" s="704"/>
      <c r="F34" s="704"/>
      <c r="G34" s="704"/>
      <c r="H34" s="704"/>
      <c r="I34" s="704"/>
      <c r="J34" s="704"/>
      <c r="K34" s="705"/>
      <c r="L34" s="703" t="e">
        <f>VLOOKUP(B34,'PRESUPUESTO OFICIAL '!D21:D112: 'PRESUPUESTO OFICIAL '!H21:H112,5,FALSE)</f>
        <v>#REF!</v>
      </c>
      <c r="M34" s="705"/>
      <c r="N34" s="216" t="e">
        <f>VLOOKUP(B34,'PRESUPUESTO OFICIAL '!D21:D112: 'PRESUPUESTO OFICIAL '!I21:I112,6,FALSE)</f>
        <v>#REF!</v>
      </c>
    </row>
    <row r="35" spans="2:14">
      <c r="B35" s="609" t="s">
        <v>244</v>
      </c>
      <c r="C35" s="610"/>
      <c r="D35" s="610"/>
      <c r="E35" s="610"/>
      <c r="F35" s="610"/>
      <c r="G35" s="610"/>
      <c r="H35" s="610"/>
      <c r="I35" s="610"/>
      <c r="J35" s="610"/>
      <c r="K35" s="610"/>
      <c r="L35" s="610"/>
      <c r="M35" s="610"/>
      <c r="N35" s="611"/>
    </row>
    <row r="36" spans="2:14" ht="15.75" customHeight="1">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350</v>
      </c>
      <c r="C39" s="596"/>
      <c r="D39" s="596"/>
      <c r="E39" s="596"/>
      <c r="F39" s="618"/>
      <c r="G39" s="641"/>
      <c r="H39" s="618"/>
      <c r="I39" s="641"/>
      <c r="J39" s="618"/>
      <c r="K39" s="279" t="e">
        <f>+#REF!</f>
        <v>#REF!</v>
      </c>
      <c r="L39" s="740">
        <v>2</v>
      </c>
      <c r="M39" s="741">
        <v>1.01</v>
      </c>
      <c r="N39" s="280" t="e">
        <f>+K39/L39</f>
        <v>#REF!</v>
      </c>
    </row>
    <row r="40" spans="2:14">
      <c r="B40" s="352" t="s">
        <v>492</v>
      </c>
      <c r="C40" s="353"/>
      <c r="D40" s="353"/>
      <c r="E40" s="353"/>
      <c r="F40" s="358"/>
      <c r="G40" s="360"/>
      <c r="H40" s="358"/>
      <c r="I40" s="360"/>
      <c r="J40" s="358"/>
      <c r="K40" s="252" t="e">
        <f>#REF!</f>
        <v>#REF!</v>
      </c>
      <c r="L40" s="726">
        <v>4</v>
      </c>
      <c r="M40" s="727"/>
      <c r="N40" s="280" t="e">
        <f>+K40/L40</f>
        <v>#REF!</v>
      </c>
    </row>
    <row r="41" spans="2:14">
      <c r="B41" s="595" t="s">
        <v>303</v>
      </c>
      <c r="C41" s="596"/>
      <c r="D41" s="596"/>
      <c r="E41" s="596"/>
      <c r="F41" s="618"/>
      <c r="G41" s="641"/>
      <c r="H41" s="618"/>
      <c r="I41" s="641"/>
      <c r="J41" s="618"/>
      <c r="K41" s="279"/>
      <c r="L41" s="738"/>
      <c r="M41" s="739"/>
      <c r="N41" s="280" t="e">
        <f>+N74*0.05</f>
        <v>#REF!</v>
      </c>
    </row>
    <row r="42" spans="2:14">
      <c r="B42" s="595"/>
      <c r="C42" s="596"/>
      <c r="D42" s="596"/>
      <c r="E42" s="596"/>
      <c r="F42" s="618"/>
      <c r="G42" s="641"/>
      <c r="H42" s="618"/>
      <c r="I42" s="641"/>
      <c r="J42" s="618"/>
      <c r="K42" s="279"/>
      <c r="L42" s="738"/>
      <c r="M42" s="739"/>
      <c r="N42" s="280"/>
    </row>
    <row r="43" spans="2:14">
      <c r="B43" s="595"/>
      <c r="C43" s="596"/>
      <c r="D43" s="596"/>
      <c r="E43" s="596"/>
      <c r="F43" s="618"/>
      <c r="G43" s="641"/>
      <c r="H43" s="618"/>
      <c r="I43" s="641"/>
      <c r="J43" s="618"/>
      <c r="K43" s="279"/>
      <c r="L43" s="738"/>
      <c r="M43" s="739"/>
      <c r="N43" s="280"/>
    </row>
    <row r="44" spans="2:14">
      <c r="B44" s="595"/>
      <c r="C44" s="596"/>
      <c r="D44" s="596"/>
      <c r="E44" s="596"/>
      <c r="F44" s="618"/>
      <c r="G44" s="641"/>
      <c r="H44" s="618"/>
      <c r="I44" s="641"/>
      <c r="J44" s="618"/>
      <c r="K44" s="279"/>
      <c r="L44" s="603"/>
      <c r="M44" s="604"/>
      <c r="N44" s="280"/>
    </row>
    <row r="45" spans="2:14" ht="14.4" thickBot="1">
      <c r="B45" s="595"/>
      <c r="C45" s="596"/>
      <c r="D45" s="596"/>
      <c r="E45" s="596"/>
      <c r="F45" s="618"/>
      <c r="G45" s="641"/>
      <c r="H45" s="618"/>
      <c r="I45" s="641"/>
      <c r="J45" s="618"/>
      <c r="K45" s="279"/>
      <c r="L45" s="726"/>
      <c r="M45" s="727"/>
      <c r="N45" s="280"/>
    </row>
    <row r="46" spans="2:14" ht="14.4" thickBot="1">
      <c r="B46" s="586" t="s">
        <v>254</v>
      </c>
      <c r="C46" s="587"/>
      <c r="D46" s="587"/>
      <c r="E46" s="587"/>
      <c r="F46" s="587"/>
      <c r="G46" s="587"/>
      <c r="H46" s="587"/>
      <c r="I46" s="587"/>
      <c r="J46" s="587"/>
      <c r="K46" s="587"/>
      <c r="L46" s="587"/>
      <c r="M46" s="588"/>
      <c r="N46" s="154" t="e">
        <f>SUM(N39:N45)</f>
        <v>#REF!</v>
      </c>
    </row>
    <row r="47" spans="2:14">
      <c r="B47" s="609" t="s">
        <v>252</v>
      </c>
      <c r="C47" s="610"/>
      <c r="D47" s="610"/>
      <c r="E47" s="610"/>
      <c r="F47" s="610"/>
      <c r="G47" s="610"/>
      <c r="H47" s="610"/>
      <c r="I47" s="610"/>
      <c r="J47" s="610"/>
      <c r="K47" s="610"/>
      <c r="L47" s="610"/>
      <c r="M47" s="610"/>
      <c r="N47" s="611"/>
    </row>
    <row r="48" spans="2:14">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359" t="s">
        <v>198</v>
      </c>
      <c r="K50" s="145" t="s">
        <v>33</v>
      </c>
      <c r="L50" s="622" t="s">
        <v>253</v>
      </c>
      <c r="M50" s="623"/>
      <c r="N50" s="146" t="s">
        <v>249</v>
      </c>
    </row>
    <row r="51" spans="2:14">
      <c r="B51" s="595" t="s">
        <v>495</v>
      </c>
      <c r="C51" s="596"/>
      <c r="D51" s="596"/>
      <c r="E51" s="596"/>
      <c r="F51" s="596"/>
      <c r="G51" s="596"/>
      <c r="H51" s="596"/>
      <c r="I51" s="618"/>
      <c r="J51" s="210" t="s">
        <v>212</v>
      </c>
      <c r="K51" s="211">
        <v>1.05</v>
      </c>
      <c r="L51" s="619" t="e">
        <f>'Aux Concre A'!N70</f>
        <v>#REF!</v>
      </c>
      <c r="M51" s="620"/>
      <c r="N51" s="280" t="e">
        <f>+L51*K51</f>
        <v>#REF!</v>
      </c>
    </row>
    <row r="52" spans="2:14">
      <c r="B52" s="595" t="s">
        <v>496</v>
      </c>
      <c r="C52" s="596"/>
      <c r="D52" s="596"/>
      <c r="E52" s="596"/>
      <c r="F52" s="596"/>
      <c r="G52" s="596"/>
      <c r="H52" s="596"/>
      <c r="I52" s="618"/>
      <c r="J52" s="237" t="s">
        <v>217</v>
      </c>
      <c r="K52" s="225">
        <v>4.5999999999999996</v>
      </c>
      <c r="L52" s="619" t="e">
        <f>+#REF!</f>
        <v>#REF!</v>
      </c>
      <c r="M52" s="620"/>
      <c r="N52" s="280" t="e">
        <f>+L52*K52</f>
        <v>#REF!</v>
      </c>
    </row>
    <row r="53" spans="2:14">
      <c r="B53" s="595" t="s">
        <v>351</v>
      </c>
      <c r="C53" s="596"/>
      <c r="D53" s="596"/>
      <c r="E53" s="596"/>
      <c r="F53" s="596"/>
      <c r="G53" s="596"/>
      <c r="H53" s="596"/>
      <c r="I53" s="618"/>
      <c r="J53" s="237" t="s">
        <v>205</v>
      </c>
      <c r="K53" s="238">
        <v>1</v>
      </c>
      <c r="L53" s="619" t="e">
        <f>+#REF!</f>
        <v>#REF!</v>
      </c>
      <c r="M53" s="620"/>
      <c r="N53" s="280" t="e">
        <f>+L53*K53</f>
        <v>#REF!</v>
      </c>
    </row>
    <row r="54" spans="2:14">
      <c r="B54" s="595"/>
      <c r="C54" s="596"/>
      <c r="D54" s="596"/>
      <c r="E54" s="596"/>
      <c r="F54" s="596"/>
      <c r="G54" s="596"/>
      <c r="H54" s="596"/>
      <c r="I54" s="618"/>
      <c r="J54" s="210"/>
      <c r="K54" s="222"/>
      <c r="L54" s="619"/>
      <c r="M54" s="620"/>
      <c r="N54" s="280"/>
    </row>
    <row r="55" spans="2:14">
      <c r="B55" s="595"/>
      <c r="C55" s="596"/>
      <c r="D55" s="596"/>
      <c r="E55" s="596"/>
      <c r="F55" s="596"/>
      <c r="G55" s="596"/>
      <c r="H55" s="596"/>
      <c r="I55" s="618"/>
      <c r="J55" s="237"/>
      <c r="K55" s="225"/>
      <c r="L55" s="619"/>
      <c r="M55" s="620"/>
      <c r="N55" s="280"/>
    </row>
    <row r="56" spans="2:14" ht="14.4" thickBot="1">
      <c r="B56" s="595"/>
      <c r="C56" s="596"/>
      <c r="D56" s="596"/>
      <c r="E56" s="596"/>
      <c r="F56" s="596"/>
      <c r="G56" s="596"/>
      <c r="H56" s="596"/>
      <c r="I56" s="618"/>
      <c r="J56" s="210"/>
      <c r="K56" s="211"/>
      <c r="L56" s="619"/>
      <c r="M56" s="620"/>
      <c r="N56" s="280"/>
    </row>
    <row r="57" spans="2:14" ht="14.4" thickBot="1">
      <c r="B57" s="586" t="s">
        <v>254</v>
      </c>
      <c r="C57" s="587"/>
      <c r="D57" s="587"/>
      <c r="E57" s="587"/>
      <c r="F57" s="587"/>
      <c r="G57" s="587"/>
      <c r="H57" s="587"/>
      <c r="I57" s="587"/>
      <c r="J57" s="587"/>
      <c r="K57" s="587"/>
      <c r="L57" s="587"/>
      <c r="M57" s="588"/>
      <c r="N57" s="281" t="e">
        <f>SUM(N51:N56)</f>
        <v>#REF!</v>
      </c>
    </row>
    <row r="58" spans="2:14">
      <c r="B58" s="609" t="s">
        <v>255</v>
      </c>
      <c r="C58" s="610"/>
      <c r="D58" s="610"/>
      <c r="E58" s="610"/>
      <c r="F58" s="610"/>
      <c r="G58" s="610"/>
      <c r="H58" s="610"/>
      <c r="I58" s="610"/>
      <c r="J58" s="610"/>
      <c r="K58" s="610"/>
      <c r="L58" s="610"/>
      <c r="M58" s="610"/>
      <c r="N58" s="611"/>
    </row>
    <row r="59" spans="2:14">
      <c r="B59" s="612"/>
      <c r="C59" s="613"/>
      <c r="D59" s="613"/>
      <c r="E59" s="613"/>
      <c r="F59" s="613"/>
      <c r="G59" s="613"/>
      <c r="H59" s="613"/>
      <c r="I59" s="613"/>
      <c r="J59" s="613"/>
      <c r="K59" s="613"/>
      <c r="L59" s="613"/>
      <c r="M59" s="613"/>
      <c r="N59" s="614"/>
    </row>
    <row r="60" spans="2:14" ht="14.4" thickBot="1">
      <c r="B60" s="615"/>
      <c r="C60" s="616"/>
      <c r="D60" s="616"/>
      <c r="E60" s="616"/>
      <c r="F60" s="616"/>
      <c r="G60" s="616"/>
      <c r="H60" s="616"/>
      <c r="I60" s="616"/>
      <c r="J60" s="616"/>
      <c r="K60" s="616"/>
      <c r="L60" s="616"/>
      <c r="M60" s="616"/>
      <c r="N60" s="617"/>
    </row>
    <row r="61" spans="2:14">
      <c r="B61" s="597" t="s">
        <v>256</v>
      </c>
      <c r="C61" s="598"/>
      <c r="D61" s="598"/>
      <c r="E61" s="598"/>
      <c r="F61" s="598"/>
      <c r="G61" s="598"/>
      <c r="H61" s="598"/>
      <c r="I61" s="145" t="s">
        <v>257</v>
      </c>
      <c r="J61" s="354" t="s">
        <v>258</v>
      </c>
      <c r="K61" s="163" t="s">
        <v>259</v>
      </c>
      <c r="L61" s="622" t="s">
        <v>199</v>
      </c>
      <c r="M61" s="623"/>
      <c r="N61" s="146" t="s">
        <v>249</v>
      </c>
    </row>
    <row r="62" spans="2:14">
      <c r="B62" s="595"/>
      <c r="C62" s="596"/>
      <c r="D62" s="596"/>
      <c r="E62" s="596"/>
      <c r="F62" s="596"/>
      <c r="G62" s="596"/>
      <c r="H62" s="596"/>
      <c r="I62" s="618"/>
      <c r="J62" s="210"/>
      <c r="K62" s="229"/>
      <c r="L62" s="619"/>
      <c r="M62" s="620"/>
      <c r="N62" s="280"/>
    </row>
    <row r="63" spans="2:14">
      <c r="B63" s="595"/>
      <c r="C63" s="596"/>
      <c r="D63" s="596"/>
      <c r="E63" s="596"/>
      <c r="F63" s="596"/>
      <c r="G63" s="596"/>
      <c r="H63" s="596"/>
      <c r="I63" s="618"/>
      <c r="J63" s="237"/>
      <c r="K63" s="225"/>
      <c r="L63" s="619"/>
      <c r="M63" s="620"/>
      <c r="N63" s="280"/>
    </row>
    <row r="64" spans="2:14" ht="14.4" thickBot="1">
      <c r="B64" s="595"/>
      <c r="C64" s="596"/>
      <c r="D64" s="596"/>
      <c r="E64" s="596"/>
      <c r="F64" s="596"/>
      <c r="G64" s="596"/>
      <c r="H64" s="596"/>
      <c r="I64" s="618"/>
      <c r="J64" s="237"/>
      <c r="K64" s="225"/>
      <c r="L64" s="619"/>
      <c r="M64" s="620"/>
      <c r="N64" s="280"/>
    </row>
    <row r="65" spans="2:14" ht="14.4" thickBot="1">
      <c r="B65" s="586" t="s">
        <v>254</v>
      </c>
      <c r="C65" s="587"/>
      <c r="D65" s="587"/>
      <c r="E65" s="587"/>
      <c r="F65" s="587"/>
      <c r="G65" s="587"/>
      <c r="H65" s="587"/>
      <c r="I65" s="587"/>
      <c r="J65" s="587"/>
      <c r="K65" s="587"/>
      <c r="L65" s="587"/>
      <c r="M65" s="588"/>
      <c r="N65" s="284">
        <f>SUM(N62:N64)</f>
        <v>0</v>
      </c>
    </row>
    <row r="66" spans="2:14">
      <c r="B66" s="609" t="s">
        <v>261</v>
      </c>
      <c r="C66" s="610"/>
      <c r="D66" s="610"/>
      <c r="E66" s="610"/>
      <c r="F66" s="610"/>
      <c r="G66" s="610"/>
      <c r="H66" s="610"/>
      <c r="I66" s="610"/>
      <c r="J66" s="610"/>
      <c r="K66" s="610"/>
      <c r="L66" s="610"/>
      <c r="M66" s="610"/>
      <c r="N66" s="611"/>
    </row>
    <row r="67" spans="2:14">
      <c r="B67" s="612"/>
      <c r="C67" s="613"/>
      <c r="D67" s="613"/>
      <c r="E67" s="613"/>
      <c r="F67" s="613"/>
      <c r="G67" s="613"/>
      <c r="H67" s="613"/>
      <c r="I67" s="613"/>
      <c r="J67" s="613"/>
      <c r="K67" s="613"/>
      <c r="L67" s="613"/>
      <c r="M67" s="613"/>
      <c r="N67" s="614"/>
    </row>
    <row r="68" spans="2:14" ht="14.4" thickBot="1">
      <c r="B68" s="615"/>
      <c r="C68" s="616"/>
      <c r="D68" s="616"/>
      <c r="E68" s="616"/>
      <c r="F68" s="616"/>
      <c r="G68" s="616"/>
      <c r="H68" s="616"/>
      <c r="I68" s="616"/>
      <c r="J68" s="616"/>
      <c r="K68" s="616"/>
      <c r="L68" s="616"/>
      <c r="M68" s="616"/>
      <c r="N68" s="617"/>
    </row>
    <row r="69" spans="2:14">
      <c r="B69" s="597" t="s">
        <v>262</v>
      </c>
      <c r="C69" s="598"/>
      <c r="D69" s="598"/>
      <c r="E69" s="598"/>
      <c r="F69" s="598"/>
      <c r="G69" s="598"/>
      <c r="H69" s="598"/>
      <c r="I69" s="145" t="s">
        <v>263</v>
      </c>
      <c r="J69" s="354" t="s">
        <v>231</v>
      </c>
      <c r="K69" s="163" t="s">
        <v>264</v>
      </c>
      <c r="L69" s="622" t="s">
        <v>248</v>
      </c>
      <c r="M69" s="623"/>
      <c r="N69" s="146" t="s">
        <v>249</v>
      </c>
    </row>
    <row r="70" spans="2:14">
      <c r="B70" s="365" t="s">
        <v>341</v>
      </c>
      <c r="C70" s="366"/>
      <c r="D70" s="366"/>
      <c r="E70" s="366"/>
      <c r="F70" s="366"/>
      <c r="G70" s="366"/>
      <c r="H70" s="366"/>
      <c r="I70" s="174" t="e">
        <f>+#REF!*6</f>
        <v>#REF!</v>
      </c>
      <c r="J70" s="175" t="e">
        <f>+#REF!</f>
        <v>#REF!</v>
      </c>
      <c r="K70" s="176" t="e">
        <f>+J70*I70</f>
        <v>#REF!</v>
      </c>
      <c r="L70" s="601">
        <f>L39*8</f>
        <v>16</v>
      </c>
      <c r="M70" s="602"/>
      <c r="N70" s="282" t="e">
        <f>+K70/L70</f>
        <v>#REF!</v>
      </c>
    </row>
    <row r="71" spans="2:14">
      <c r="B71" s="365" t="s">
        <v>329</v>
      </c>
      <c r="C71" s="366"/>
      <c r="D71" s="366"/>
      <c r="E71" s="366"/>
      <c r="F71" s="366"/>
      <c r="G71" s="366"/>
      <c r="H71" s="366"/>
      <c r="I71" s="174" t="e">
        <f>+#REF!</f>
        <v>#REF!</v>
      </c>
      <c r="J71" s="175" t="e">
        <f>+#REF!</f>
        <v>#REF!</v>
      </c>
      <c r="K71" s="176" t="e">
        <f>+J71*I71</f>
        <v>#REF!</v>
      </c>
      <c r="L71" s="601">
        <f>L70</f>
        <v>16</v>
      </c>
      <c r="M71" s="602"/>
      <c r="N71" s="282" t="e">
        <f>+K71/L71</f>
        <v>#REF!</v>
      </c>
    </row>
    <row r="72" spans="2:14">
      <c r="B72" s="365" t="s">
        <v>234</v>
      </c>
      <c r="C72" s="366"/>
      <c r="D72" s="366"/>
      <c r="E72" s="366"/>
      <c r="F72" s="366"/>
      <c r="G72" s="366"/>
      <c r="H72" s="366"/>
      <c r="I72" s="174" t="e">
        <f>+#REF!</f>
        <v>#REF!</v>
      </c>
      <c r="J72" s="175" t="e">
        <f>+#REF!</f>
        <v>#REF!</v>
      </c>
      <c r="K72" s="176" t="e">
        <f>+J72*I72</f>
        <v>#REF!</v>
      </c>
      <c r="L72" s="603">
        <f>L71</f>
        <v>16</v>
      </c>
      <c r="M72" s="604"/>
      <c r="N72" s="282" t="e">
        <f>+K72/L72</f>
        <v>#REF!</v>
      </c>
    </row>
    <row r="73" spans="2:14" ht="14.4" thickBot="1">
      <c r="B73" s="605"/>
      <c r="C73" s="606"/>
      <c r="D73" s="606"/>
      <c r="E73" s="606"/>
      <c r="F73" s="606"/>
      <c r="G73" s="606"/>
      <c r="H73" s="606"/>
      <c r="I73" s="166"/>
      <c r="J73" s="167"/>
      <c r="K73" s="166"/>
      <c r="L73" s="607"/>
      <c r="M73" s="608"/>
      <c r="N73" s="283"/>
    </row>
    <row r="74" spans="2:14" ht="14.4" thickBot="1">
      <c r="B74" s="586" t="s">
        <v>254</v>
      </c>
      <c r="C74" s="587"/>
      <c r="D74" s="587"/>
      <c r="E74" s="587"/>
      <c r="F74" s="587"/>
      <c r="G74" s="587"/>
      <c r="H74" s="587"/>
      <c r="I74" s="587"/>
      <c r="J74" s="587"/>
      <c r="K74" s="587"/>
      <c r="L74" s="587"/>
      <c r="M74" s="588"/>
      <c r="N74" s="284" t="e">
        <f>SUM(N70:N73)</f>
        <v>#REF!</v>
      </c>
    </row>
    <row r="75" spans="2:14" ht="14.4" thickBot="1">
      <c r="B75" s="141"/>
      <c r="C75" s="91"/>
      <c r="D75" s="91"/>
      <c r="E75" s="91"/>
      <c r="F75" s="91"/>
      <c r="G75" s="91"/>
      <c r="H75" s="91"/>
      <c r="I75" s="91"/>
      <c r="J75" s="91"/>
      <c r="K75" s="91"/>
      <c r="L75" s="91"/>
      <c r="M75" s="91"/>
      <c r="N75" s="130"/>
    </row>
    <row r="76" spans="2:14" ht="14.4" thickBot="1">
      <c r="B76" s="589" t="s">
        <v>265</v>
      </c>
      <c r="C76" s="590"/>
      <c r="D76" s="590"/>
      <c r="E76" s="590"/>
      <c r="F76" s="590"/>
      <c r="G76" s="590"/>
      <c r="H76" s="590"/>
      <c r="I76" s="590"/>
      <c r="J76" s="590"/>
      <c r="K76" s="590"/>
      <c r="L76" s="590"/>
      <c r="M76" s="591"/>
      <c r="N76" s="180" t="e">
        <f>+N74+N65+N57+N46</f>
        <v>#REF!</v>
      </c>
    </row>
    <row r="77" spans="2:14">
      <c r="B77" s="609" t="s">
        <v>266</v>
      </c>
      <c r="C77" s="610"/>
      <c r="D77" s="610"/>
      <c r="E77" s="610"/>
      <c r="F77" s="610"/>
      <c r="G77" s="610"/>
      <c r="H77" s="610"/>
      <c r="I77" s="610"/>
      <c r="J77" s="610"/>
      <c r="K77" s="610"/>
      <c r="L77" s="610"/>
      <c r="M77" s="610"/>
      <c r="N77" s="611"/>
    </row>
    <row r="78" spans="2:14">
      <c r="B78" s="612"/>
      <c r="C78" s="613"/>
      <c r="D78" s="613"/>
      <c r="E78" s="613"/>
      <c r="F78" s="613"/>
      <c r="G78" s="613"/>
      <c r="H78" s="613"/>
      <c r="I78" s="613"/>
      <c r="J78" s="613"/>
      <c r="K78" s="613"/>
      <c r="L78" s="613"/>
      <c r="M78" s="613"/>
      <c r="N78" s="614"/>
    </row>
    <row r="79" spans="2:14" ht="14.4" thickBot="1">
      <c r="B79" s="615"/>
      <c r="C79" s="616"/>
      <c r="D79" s="616"/>
      <c r="E79" s="616"/>
      <c r="F79" s="616"/>
      <c r="G79" s="616"/>
      <c r="H79" s="616"/>
      <c r="I79" s="616"/>
      <c r="J79" s="616"/>
      <c r="K79" s="616"/>
      <c r="L79" s="616"/>
      <c r="M79" s="616"/>
      <c r="N79" s="617"/>
    </row>
    <row r="80" spans="2:14">
      <c r="B80" s="597" t="s">
        <v>267</v>
      </c>
      <c r="C80" s="598"/>
      <c r="D80" s="598"/>
      <c r="E80" s="598"/>
      <c r="F80" s="598"/>
      <c r="G80" s="598"/>
      <c r="H80" s="598"/>
      <c r="I80" s="354"/>
      <c r="J80" s="355"/>
      <c r="K80" s="170" t="s">
        <v>268</v>
      </c>
      <c r="L80" s="599" t="s">
        <v>269</v>
      </c>
      <c r="M80" s="600"/>
      <c r="N80" s="171"/>
    </row>
    <row r="81" spans="2:14">
      <c r="B81" s="595" t="s">
        <v>193</v>
      </c>
      <c r="C81" s="596"/>
      <c r="D81" s="596"/>
      <c r="E81" s="596"/>
      <c r="F81" s="596"/>
      <c r="G81" s="596"/>
      <c r="H81" s="596"/>
      <c r="I81" s="182"/>
      <c r="J81" s="183"/>
      <c r="K81" s="285" t="e">
        <f>+#REF!</f>
        <v>#REF!</v>
      </c>
      <c r="L81" s="582" t="e">
        <f>+N76*K81</f>
        <v>#REF!</v>
      </c>
      <c r="M81" s="583"/>
      <c r="N81" s="286"/>
    </row>
    <row r="82" spans="2:14">
      <c r="B82" s="149" t="s">
        <v>270</v>
      </c>
      <c r="C82" s="150"/>
      <c r="D82" s="150"/>
      <c r="E82" s="150"/>
      <c r="F82" s="150"/>
      <c r="G82" s="150"/>
      <c r="H82" s="150"/>
      <c r="I82" s="182"/>
      <c r="J82" s="183"/>
      <c r="K82" s="285" t="e">
        <f>+#REF!</f>
        <v>#REF!</v>
      </c>
      <c r="L82" s="582" t="e">
        <f>+N76*K82</f>
        <v>#REF!</v>
      </c>
      <c r="M82" s="583"/>
      <c r="N82" s="286"/>
    </row>
    <row r="83" spans="2:14" ht="14.4" thickBot="1">
      <c r="B83" s="356" t="s">
        <v>230</v>
      </c>
      <c r="C83" s="357"/>
      <c r="D83" s="357"/>
      <c r="E83" s="357"/>
      <c r="F83" s="357"/>
      <c r="G83" s="357"/>
      <c r="H83" s="357"/>
      <c r="I83" s="188"/>
      <c r="J83" s="189"/>
      <c r="K83" s="285" t="e">
        <f>+#REF!</f>
        <v>#REF!</v>
      </c>
      <c r="L83" s="584" t="e">
        <f>+N76*K83</f>
        <v>#REF!</v>
      </c>
      <c r="M83" s="585"/>
      <c r="N83" s="286"/>
    </row>
    <row r="84" spans="2:14" ht="14.4" thickBot="1">
      <c r="B84" s="586" t="s">
        <v>254</v>
      </c>
      <c r="C84" s="587"/>
      <c r="D84" s="587"/>
      <c r="E84" s="587"/>
      <c r="F84" s="587"/>
      <c r="G84" s="587"/>
      <c r="H84" s="587"/>
      <c r="I84" s="587"/>
      <c r="J84" s="587"/>
      <c r="K84" s="587"/>
      <c r="L84" s="587"/>
      <c r="M84" s="588"/>
      <c r="N84" s="190" t="e">
        <f>SUM(L81:M83)</f>
        <v>#REF!</v>
      </c>
    </row>
    <row r="85" spans="2:14" ht="14.4" thickBot="1">
      <c r="B85" s="141"/>
      <c r="C85" s="91"/>
      <c r="D85" s="91"/>
      <c r="E85" s="91"/>
      <c r="F85" s="91"/>
      <c r="G85" s="91"/>
      <c r="H85" s="91"/>
      <c r="I85" s="91"/>
      <c r="J85" s="91"/>
      <c r="K85" s="91"/>
      <c r="L85" s="91"/>
      <c r="M85" s="91"/>
      <c r="N85" s="130"/>
    </row>
    <row r="86" spans="2:14" ht="14.4" thickBot="1">
      <c r="B86" s="589" t="s">
        <v>271</v>
      </c>
      <c r="C86" s="590"/>
      <c r="D86" s="590"/>
      <c r="E86" s="590"/>
      <c r="F86" s="590"/>
      <c r="G86" s="590"/>
      <c r="H86" s="590"/>
      <c r="I86" s="590"/>
      <c r="J86" s="590"/>
      <c r="K86" s="590"/>
      <c r="L86" s="590"/>
      <c r="M86" s="591"/>
      <c r="N86" s="191" t="e">
        <f>ROUND(N76+N84,0)</f>
        <v>#REF!</v>
      </c>
    </row>
    <row r="87" spans="2:14">
      <c r="B87" s="122"/>
      <c r="C87" s="123"/>
      <c r="D87" s="123"/>
      <c r="E87" s="123"/>
      <c r="F87" s="123"/>
      <c r="G87" s="123"/>
      <c r="H87" s="123"/>
      <c r="I87" s="123"/>
      <c r="J87" s="123"/>
      <c r="K87" s="123"/>
      <c r="L87" s="123"/>
      <c r="M87" s="123"/>
      <c r="N87" s="124"/>
    </row>
    <row r="88" spans="2:14">
      <c r="B88" s="141"/>
      <c r="C88" s="91"/>
      <c r="D88" s="91"/>
      <c r="E88" s="91"/>
      <c r="F88" s="91"/>
      <c r="G88" s="91"/>
      <c r="H88" s="91"/>
      <c r="I88" s="91"/>
      <c r="J88" s="91"/>
      <c r="K88" s="91"/>
      <c r="L88" s="91"/>
      <c r="M88" s="91"/>
      <c r="N88" s="130"/>
    </row>
    <row r="89" spans="2:14">
      <c r="B89" s="141"/>
      <c r="C89" s="91"/>
      <c r="D89" s="91"/>
      <c r="E89" s="91"/>
      <c r="F89" s="91"/>
      <c r="G89" s="91"/>
      <c r="H89" s="91"/>
      <c r="I89" s="91"/>
      <c r="J89" s="91"/>
      <c r="K89" s="91"/>
      <c r="L89" s="91"/>
      <c r="M89" s="91"/>
      <c r="N89" s="130"/>
    </row>
    <row r="90" spans="2:14">
      <c r="B90" s="141"/>
      <c r="C90" s="91"/>
      <c r="D90" s="91"/>
      <c r="E90" s="91"/>
      <c r="F90" s="91"/>
      <c r="G90" s="128" t="s">
        <v>272</v>
      </c>
      <c r="H90" s="128"/>
      <c r="I90" s="128"/>
      <c r="J90" s="128"/>
      <c r="K90" s="91"/>
      <c r="L90" s="91"/>
      <c r="M90" s="91"/>
      <c r="N90" s="130"/>
    </row>
    <row r="91" spans="2:14">
      <c r="B91" s="192"/>
      <c r="C91" s="193"/>
      <c r="D91" s="193"/>
      <c r="E91" s="193"/>
      <c r="F91" s="193"/>
      <c r="G91" s="128" t="s">
        <v>273</v>
      </c>
      <c r="H91" s="193"/>
      <c r="I91" s="193"/>
      <c r="J91" s="193"/>
      <c r="K91" s="193"/>
      <c r="L91" s="193"/>
      <c r="M91" s="193"/>
      <c r="N91" s="194"/>
    </row>
    <row r="92" spans="2:14">
      <c r="B92" s="192"/>
      <c r="C92" s="193"/>
      <c r="D92" s="193"/>
      <c r="E92" s="193"/>
      <c r="F92" s="193"/>
      <c r="G92" s="128" t="s">
        <v>274</v>
      </c>
      <c r="J92" s="193"/>
      <c r="K92" s="193"/>
      <c r="L92" s="193"/>
      <c r="M92" s="193"/>
      <c r="N92" s="194"/>
    </row>
    <row r="93" spans="2:14">
      <c r="B93" s="351"/>
      <c r="C93" s="337"/>
      <c r="D93" s="337"/>
      <c r="E93" s="337"/>
      <c r="F93" s="337"/>
      <c r="G93" s="128" t="s">
        <v>275</v>
      </c>
      <c r="H93" s="337"/>
      <c r="I93" s="337"/>
      <c r="J93" s="337"/>
      <c r="K93" s="337"/>
      <c r="L93" s="337"/>
      <c r="M93" s="337"/>
      <c r="N93" s="136"/>
    </row>
    <row r="94" spans="2:14">
      <c r="B94" s="141"/>
      <c r="C94" s="91"/>
      <c r="D94" s="91"/>
      <c r="E94" s="91"/>
      <c r="F94" s="91"/>
      <c r="G94" s="91" t="s">
        <v>276</v>
      </c>
      <c r="H94" s="91"/>
      <c r="I94" s="91"/>
      <c r="J94" s="91"/>
      <c r="K94" s="91"/>
      <c r="L94" s="91"/>
      <c r="M94" s="91"/>
      <c r="N94" s="130"/>
    </row>
    <row r="95" spans="2:14">
      <c r="B95" s="195" t="s">
        <v>277</v>
      </c>
      <c r="C95" s="196"/>
      <c r="D95" s="196"/>
      <c r="E95" s="196"/>
      <c r="F95" s="196"/>
      <c r="G95" s="196"/>
      <c r="H95" s="196"/>
      <c r="I95" s="196"/>
      <c r="J95" s="196"/>
      <c r="K95" s="196"/>
      <c r="L95" s="196"/>
      <c r="M95" s="196"/>
      <c r="N95" s="197"/>
    </row>
    <row r="96" spans="2:14">
      <c r="B96" s="592"/>
      <c r="C96" s="593"/>
      <c r="D96" s="593"/>
      <c r="E96" s="593"/>
      <c r="F96" s="593"/>
      <c r="G96" s="593"/>
      <c r="H96" s="593"/>
      <c r="I96" s="593"/>
      <c r="J96" s="593"/>
      <c r="K96" s="593"/>
      <c r="L96" s="593"/>
      <c r="M96" s="593"/>
      <c r="N96" s="594"/>
    </row>
    <row r="97" spans="2:14">
      <c r="B97" s="592"/>
      <c r="C97" s="593"/>
      <c r="D97" s="593"/>
      <c r="E97" s="593"/>
      <c r="F97" s="593"/>
      <c r="G97" s="593"/>
      <c r="H97" s="593"/>
      <c r="I97" s="593"/>
      <c r="J97" s="593"/>
      <c r="K97" s="593"/>
      <c r="L97" s="593"/>
      <c r="M97" s="593"/>
      <c r="N97" s="594"/>
    </row>
    <row r="98" spans="2:14">
      <c r="B98" s="351"/>
      <c r="C98" s="337"/>
      <c r="D98" s="337"/>
      <c r="E98" s="337"/>
      <c r="F98" s="337"/>
      <c r="G98" s="337"/>
      <c r="H98" s="337"/>
      <c r="I98" s="337"/>
      <c r="J98" s="337"/>
      <c r="K98" s="337"/>
      <c r="L98" s="337"/>
      <c r="M98" s="337"/>
      <c r="N98" s="136"/>
    </row>
    <row r="99" spans="2:14">
      <c r="B99" s="198" t="s">
        <v>278</v>
      </c>
      <c r="C99" s="337"/>
      <c r="D99" s="337"/>
      <c r="E99" s="337"/>
      <c r="F99" s="337"/>
      <c r="G99" s="337"/>
      <c r="H99" s="337"/>
      <c r="I99" s="337"/>
      <c r="J99" s="337"/>
      <c r="K99" s="337"/>
      <c r="L99" s="337"/>
      <c r="M99" s="337"/>
      <c r="N99" s="136"/>
    </row>
    <row r="100" spans="2:14" ht="12.75" customHeight="1">
      <c r="B100" s="573" t="s">
        <v>279</v>
      </c>
      <c r="C100" s="574"/>
      <c r="D100" s="574"/>
      <c r="E100" s="574"/>
      <c r="F100" s="574"/>
      <c r="G100" s="574"/>
      <c r="H100" s="574"/>
      <c r="I100" s="574"/>
      <c r="J100" s="574"/>
      <c r="K100" s="574"/>
      <c r="L100" s="574"/>
      <c r="M100" s="574"/>
      <c r="N100" s="575"/>
    </row>
    <row r="101" spans="2:14">
      <c r="B101" s="573"/>
      <c r="C101" s="574"/>
      <c r="D101" s="574"/>
      <c r="E101" s="574"/>
      <c r="F101" s="574"/>
      <c r="G101" s="574"/>
      <c r="H101" s="574"/>
      <c r="I101" s="574"/>
      <c r="J101" s="574"/>
      <c r="K101" s="574"/>
      <c r="L101" s="574"/>
      <c r="M101" s="574"/>
      <c r="N101" s="575"/>
    </row>
    <row r="102" spans="2:14">
      <c r="B102" s="573" t="s">
        <v>280</v>
      </c>
      <c r="C102" s="574"/>
      <c r="D102" s="574"/>
      <c r="E102" s="574"/>
      <c r="F102" s="574"/>
      <c r="G102" s="574"/>
      <c r="H102" s="574"/>
      <c r="I102" s="574"/>
      <c r="J102" s="574"/>
      <c r="K102" s="574"/>
      <c r="L102" s="574"/>
      <c r="M102" s="574"/>
      <c r="N102" s="575"/>
    </row>
    <row r="103" spans="2:14">
      <c r="B103" s="573"/>
      <c r="C103" s="574"/>
      <c r="D103" s="574"/>
      <c r="E103" s="574"/>
      <c r="F103" s="574"/>
      <c r="G103" s="574"/>
      <c r="H103" s="574"/>
      <c r="I103" s="574"/>
      <c r="J103" s="574"/>
      <c r="K103" s="574"/>
      <c r="L103" s="574"/>
      <c r="M103" s="574"/>
      <c r="N103" s="575"/>
    </row>
    <row r="104" spans="2:14">
      <c r="B104" s="351"/>
      <c r="C104" s="337"/>
      <c r="D104" s="337"/>
      <c r="E104" s="337"/>
      <c r="F104" s="337"/>
      <c r="G104" s="337"/>
      <c r="H104" s="337"/>
      <c r="I104" s="337"/>
      <c r="J104" s="337"/>
      <c r="K104" s="337"/>
      <c r="L104" s="337"/>
      <c r="M104" s="337"/>
      <c r="N104" s="136"/>
    </row>
    <row r="105" spans="2:14">
      <c r="B105" s="141"/>
      <c r="C105" s="91"/>
      <c r="D105" s="91"/>
      <c r="E105" s="91"/>
      <c r="F105" s="91"/>
      <c r="G105" s="128" t="s">
        <v>272</v>
      </c>
      <c r="H105" s="91"/>
      <c r="I105" s="91"/>
      <c r="J105" s="91"/>
      <c r="K105" s="91"/>
      <c r="L105" s="91"/>
      <c r="M105" s="91"/>
      <c r="N105" s="130"/>
    </row>
    <row r="106" spans="2:14">
      <c r="B106" s="141"/>
      <c r="C106" s="91"/>
      <c r="D106" s="91"/>
      <c r="E106" s="91"/>
      <c r="F106" s="91"/>
      <c r="G106" s="91" t="s">
        <v>273</v>
      </c>
      <c r="H106" s="158"/>
      <c r="I106" s="158"/>
      <c r="J106" s="158"/>
      <c r="K106" s="91"/>
      <c r="L106" s="91"/>
      <c r="M106" s="91"/>
      <c r="N106" s="130"/>
    </row>
    <row r="107" spans="2:14">
      <c r="B107" s="141"/>
      <c r="C107" s="91"/>
      <c r="D107" s="91"/>
      <c r="E107" s="91"/>
      <c r="F107" s="91"/>
      <c r="G107" s="91" t="s">
        <v>281</v>
      </c>
      <c r="H107" s="92"/>
      <c r="I107" s="92"/>
      <c r="J107" s="92"/>
      <c r="M107" s="91"/>
      <c r="N107" s="130"/>
    </row>
    <row r="108" spans="2:14">
      <c r="B108" s="199"/>
      <c r="C108" s="337"/>
      <c r="D108" s="337"/>
      <c r="E108" s="337"/>
      <c r="F108" s="337"/>
      <c r="G108" s="91" t="s">
        <v>275</v>
      </c>
      <c r="K108" s="337"/>
      <c r="L108" s="337"/>
      <c r="M108" s="337"/>
      <c r="N108" s="136"/>
    </row>
    <row r="109" spans="2:14" ht="17.25" customHeight="1">
      <c r="B109" s="200" t="s">
        <v>282</v>
      </c>
      <c r="C109" s="201"/>
      <c r="D109" s="201"/>
      <c r="E109" s="91"/>
      <c r="F109" s="91"/>
      <c r="G109" s="91"/>
      <c r="H109" s="91"/>
      <c r="I109" s="91"/>
      <c r="J109" s="576"/>
      <c r="K109" s="576"/>
      <c r="L109" s="576"/>
      <c r="M109" s="576"/>
      <c r="N109" s="577"/>
    </row>
    <row r="110" spans="2:14" ht="18.75" customHeight="1" thickBot="1">
      <c r="B110" s="580" t="s">
        <v>283</v>
      </c>
      <c r="C110" s="581"/>
      <c r="D110" s="581"/>
      <c r="E110" s="167"/>
      <c r="F110" s="167"/>
      <c r="G110" s="167"/>
      <c r="H110" s="167"/>
      <c r="I110" s="167"/>
      <c r="J110" s="578"/>
      <c r="K110" s="578"/>
      <c r="L110" s="578"/>
      <c r="M110" s="578"/>
      <c r="N110" s="579"/>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2:F42"/>
    <mergeCell ref="G42:H42"/>
    <mergeCell ref="I42:J42"/>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B55:I55"/>
    <mergeCell ref="L55:M55"/>
    <mergeCell ref="B56:I56"/>
    <mergeCell ref="L56:M56"/>
    <mergeCell ref="B57:M57"/>
    <mergeCell ref="B58:N60"/>
    <mergeCell ref="B52:I52"/>
    <mergeCell ref="L52:M52"/>
    <mergeCell ref="B53:I53"/>
    <mergeCell ref="L53:M53"/>
    <mergeCell ref="B54:I54"/>
    <mergeCell ref="L54:M54"/>
    <mergeCell ref="L64:M64"/>
    <mergeCell ref="B65:M65"/>
    <mergeCell ref="B66:N68"/>
    <mergeCell ref="B69:H69"/>
    <mergeCell ref="L69:M69"/>
    <mergeCell ref="B61:H61"/>
    <mergeCell ref="L61:M61"/>
    <mergeCell ref="L62:M62"/>
    <mergeCell ref="L63:M63"/>
    <mergeCell ref="B62:I62"/>
    <mergeCell ref="B63:I63"/>
    <mergeCell ref="B64:I64"/>
    <mergeCell ref="B76:M76"/>
    <mergeCell ref="B77:N79"/>
    <mergeCell ref="B80:H80"/>
    <mergeCell ref="L80:M80"/>
    <mergeCell ref="B81:H81"/>
    <mergeCell ref="L81:M81"/>
    <mergeCell ref="L70:M70"/>
    <mergeCell ref="L71:M71"/>
    <mergeCell ref="L72:M72"/>
    <mergeCell ref="B73:H73"/>
    <mergeCell ref="L73:M73"/>
    <mergeCell ref="B74:M74"/>
    <mergeCell ref="B100:N101"/>
    <mergeCell ref="B102:N103"/>
    <mergeCell ref="J109:N110"/>
    <mergeCell ref="B110:D110"/>
    <mergeCell ref="L82:M82"/>
    <mergeCell ref="L83:M83"/>
    <mergeCell ref="B84:M84"/>
    <mergeCell ref="B86:M86"/>
    <mergeCell ref="B96:N96"/>
    <mergeCell ref="B97:N97"/>
  </mergeCells>
  <pageMargins left="0.7" right="0.7" top="0.75" bottom="0.75" header="0.3" footer="0.3"/>
  <drawing r:id="rId1"/>
  <legacyDrawing r:id="rId2"/>
  <oleObjects>
    <mc:AlternateContent xmlns:mc="http://schemas.openxmlformats.org/markup-compatibility/2006">
      <mc:Choice Requires="x14">
        <oleObject progId="PBrush" shapeId="11243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4353" r:id="rId3"/>
      </mc:Fallback>
    </mc:AlternateContent>
  </oleObjects>
  <mc:AlternateContent xmlns:mc="http://schemas.openxmlformats.org/markup-compatibility/2006">
    <mc:Choice Requires="x14">
      <controls>
        <mc:AlternateContent xmlns:mc="http://schemas.openxmlformats.org/markup-compatibility/2006">
          <mc:Choice Requires="x14">
            <control shapeId="1124354"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124355"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N110"/>
  <sheetViews>
    <sheetView topLeftCell="A36" zoomScale="55" zoomScaleNormal="55" workbookViewId="0">
      <selection activeCell="P73" sqref="P73"/>
    </sheetView>
  </sheetViews>
  <sheetFormatPr baseColWidth="10" defaultColWidth="11.44140625" defaultRowHeight="13.8"/>
  <cols>
    <col min="1" max="1" width="3.109375" style="90" customWidth="1"/>
    <col min="2" max="6" width="11.44140625" style="90"/>
    <col min="7" max="10" width="11.44140625" style="90" customWidth="1"/>
    <col min="11" max="11" width="12.88671875" style="90" customWidth="1"/>
    <col min="12" max="13" width="11.44140625" style="90" customWidth="1"/>
    <col min="14" max="14" width="14.66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367"/>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351"/>
      <c r="C11" s="364"/>
      <c r="D11" s="364"/>
      <c r="E11" s="364"/>
      <c r="F11" s="364"/>
      <c r="G11" s="364"/>
      <c r="H11" s="364"/>
      <c r="I11" s="364"/>
      <c r="J11" s="364"/>
      <c r="K11" s="109"/>
      <c r="L11" s="110" t="s">
        <v>15</v>
      </c>
      <c r="M11" s="110" t="s">
        <v>15</v>
      </c>
      <c r="N11" s="111" t="s">
        <v>15</v>
      </c>
    </row>
    <row r="12" spans="2:14">
      <c r="B12" s="653" t="s">
        <v>239</v>
      </c>
      <c r="C12" s="654"/>
      <c r="D12" s="654"/>
      <c r="E12" s="654"/>
      <c r="F12" s="364"/>
      <c r="G12" s="364"/>
      <c r="H12" s="364" t="s">
        <v>240</v>
      </c>
      <c r="J12" s="364"/>
      <c r="K12" s="109"/>
      <c r="N12" s="112"/>
    </row>
    <row r="13" spans="2:14">
      <c r="B13" s="113" t="s">
        <v>16</v>
      </c>
      <c r="C13" s="114"/>
      <c r="D13" s="642" t="s">
        <v>17</v>
      </c>
      <c r="E13" s="642"/>
      <c r="F13" s="642"/>
      <c r="G13" s="642"/>
      <c r="H13" s="114"/>
      <c r="I13" s="114" t="s">
        <v>18</v>
      </c>
      <c r="J13" s="642" t="s">
        <v>17</v>
      </c>
      <c r="K13" s="642"/>
      <c r="L13" s="642"/>
      <c r="M13" s="642"/>
      <c r="N13" s="362"/>
    </row>
    <row r="14" spans="2:14">
      <c r="B14" s="113"/>
      <c r="C14" s="114"/>
      <c r="D14" s="361"/>
      <c r="E14" s="361"/>
      <c r="F14" s="361"/>
      <c r="G14" s="361"/>
      <c r="H14" s="114"/>
      <c r="I14" s="361"/>
      <c r="J14" s="114"/>
      <c r="K14" s="361"/>
      <c r="L14" s="643"/>
      <c r="M14" s="643"/>
      <c r="N14" s="644"/>
    </row>
    <row r="15" spans="2:14">
      <c r="B15" s="113"/>
      <c r="C15" s="114"/>
      <c r="D15" s="361"/>
      <c r="E15" s="361"/>
      <c r="F15" s="361"/>
      <c r="G15" s="361"/>
      <c r="H15" s="114"/>
      <c r="I15" s="361"/>
      <c r="J15" s="114"/>
      <c r="K15" s="361"/>
      <c r="L15" s="361"/>
      <c r="M15" s="361"/>
      <c r="N15" s="362"/>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368"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363"/>
      <c r="E22" s="363"/>
      <c r="F22" s="363"/>
      <c r="G22" s="363"/>
      <c r="H22" s="363"/>
      <c r="I22" s="363"/>
      <c r="J22" s="363"/>
      <c r="K22" s="363"/>
      <c r="L22" s="363"/>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101</v>
      </c>
      <c r="C34" s="703" t="s">
        <v>102</v>
      </c>
      <c r="D34" s="704"/>
      <c r="E34" s="704"/>
      <c r="F34" s="704"/>
      <c r="G34" s="704"/>
      <c r="H34" s="704"/>
      <c r="I34" s="704"/>
      <c r="J34" s="704"/>
      <c r="K34" s="705"/>
      <c r="L34" s="703" t="s">
        <v>46</v>
      </c>
      <c r="M34" s="705"/>
      <c r="N34" s="216">
        <v>135</v>
      </c>
    </row>
    <row r="35" spans="2:14">
      <c r="B35" s="609" t="s">
        <v>244</v>
      </c>
      <c r="C35" s="610"/>
      <c r="D35" s="610"/>
      <c r="E35" s="610"/>
      <c r="F35" s="610"/>
      <c r="G35" s="610"/>
      <c r="H35" s="610"/>
      <c r="I35" s="610"/>
      <c r="J35" s="610"/>
      <c r="K35" s="610"/>
      <c r="L35" s="610"/>
      <c r="M35" s="610"/>
      <c r="N35" s="611"/>
    </row>
    <row r="36" spans="2:14" ht="15.75" customHeight="1">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350</v>
      </c>
      <c r="C39" s="596"/>
      <c r="D39" s="596"/>
      <c r="E39" s="596"/>
      <c r="F39" s="618"/>
      <c r="G39" s="641"/>
      <c r="H39" s="618"/>
      <c r="I39" s="641"/>
      <c r="J39" s="618"/>
      <c r="K39" s="279">
        <v>9450</v>
      </c>
      <c r="L39" s="740">
        <v>2</v>
      </c>
      <c r="M39" s="741">
        <v>1.01</v>
      </c>
      <c r="N39" s="280">
        <v>4725</v>
      </c>
    </row>
    <row r="40" spans="2:14">
      <c r="B40" s="352" t="s">
        <v>492</v>
      </c>
      <c r="C40" s="353"/>
      <c r="D40" s="353"/>
      <c r="E40" s="353"/>
      <c r="F40" s="358"/>
      <c r="G40" s="360"/>
      <c r="H40" s="358"/>
      <c r="I40" s="360"/>
      <c r="J40" s="358"/>
      <c r="K40" s="252">
        <v>123000</v>
      </c>
      <c r="L40" s="726">
        <v>4</v>
      </c>
      <c r="M40" s="727"/>
      <c r="N40" s="280">
        <v>30750</v>
      </c>
    </row>
    <row r="41" spans="2:14">
      <c r="B41" s="595" t="s">
        <v>303</v>
      </c>
      <c r="C41" s="596"/>
      <c r="D41" s="596"/>
      <c r="E41" s="596"/>
      <c r="F41" s="618"/>
      <c r="G41" s="641"/>
      <c r="H41" s="618"/>
      <c r="I41" s="641"/>
      <c r="J41" s="618"/>
      <c r="K41" s="279"/>
      <c r="L41" s="738"/>
      <c r="M41" s="739"/>
      <c r="N41" s="280">
        <v>2578.4375</v>
      </c>
    </row>
    <row r="42" spans="2:14">
      <c r="B42" s="595"/>
      <c r="C42" s="596"/>
      <c r="D42" s="596"/>
      <c r="E42" s="596"/>
      <c r="F42" s="618"/>
      <c r="G42" s="641"/>
      <c r="H42" s="618"/>
      <c r="I42" s="641"/>
      <c r="J42" s="618"/>
      <c r="K42" s="279"/>
      <c r="L42" s="738"/>
      <c r="M42" s="739"/>
      <c r="N42" s="280"/>
    </row>
    <row r="43" spans="2:14">
      <c r="B43" s="595"/>
      <c r="C43" s="596"/>
      <c r="D43" s="596"/>
      <c r="E43" s="596"/>
      <c r="F43" s="618"/>
      <c r="G43" s="641"/>
      <c r="H43" s="618"/>
      <c r="I43" s="641"/>
      <c r="J43" s="618"/>
      <c r="K43" s="279"/>
      <c r="L43" s="738"/>
      <c r="M43" s="739"/>
      <c r="N43" s="280"/>
    </row>
    <row r="44" spans="2:14">
      <c r="B44" s="595"/>
      <c r="C44" s="596"/>
      <c r="D44" s="596"/>
      <c r="E44" s="596"/>
      <c r="F44" s="618"/>
      <c r="G44" s="641"/>
      <c r="H44" s="618"/>
      <c r="I44" s="641"/>
      <c r="J44" s="618"/>
      <c r="K44" s="279"/>
      <c r="L44" s="603"/>
      <c r="M44" s="604"/>
      <c r="N44" s="280"/>
    </row>
    <row r="45" spans="2:14" ht="14.4" thickBot="1">
      <c r="B45" s="595"/>
      <c r="C45" s="596"/>
      <c r="D45" s="596"/>
      <c r="E45" s="596"/>
      <c r="F45" s="618"/>
      <c r="G45" s="641"/>
      <c r="H45" s="618"/>
      <c r="I45" s="641"/>
      <c r="J45" s="618"/>
      <c r="K45" s="279"/>
      <c r="L45" s="726"/>
      <c r="M45" s="727"/>
      <c r="N45" s="280"/>
    </row>
    <row r="46" spans="2:14" ht="14.4" thickBot="1">
      <c r="B46" s="586" t="s">
        <v>254</v>
      </c>
      <c r="C46" s="587"/>
      <c r="D46" s="587"/>
      <c r="E46" s="587"/>
      <c r="F46" s="587"/>
      <c r="G46" s="587"/>
      <c r="H46" s="587"/>
      <c r="I46" s="587"/>
      <c r="J46" s="587"/>
      <c r="K46" s="587"/>
      <c r="L46" s="587"/>
      <c r="M46" s="588"/>
      <c r="N46" s="154">
        <v>38053.4375</v>
      </c>
    </row>
    <row r="47" spans="2:14">
      <c r="B47" s="609" t="s">
        <v>252</v>
      </c>
      <c r="C47" s="610"/>
      <c r="D47" s="610"/>
      <c r="E47" s="610"/>
      <c r="F47" s="610"/>
      <c r="G47" s="610"/>
      <c r="H47" s="610"/>
      <c r="I47" s="610"/>
      <c r="J47" s="610"/>
      <c r="K47" s="610"/>
      <c r="L47" s="610"/>
      <c r="M47" s="610"/>
      <c r="N47" s="611"/>
    </row>
    <row r="48" spans="2:14">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359" t="s">
        <v>198</v>
      </c>
      <c r="K50" s="145" t="s">
        <v>33</v>
      </c>
      <c r="L50" s="622" t="s">
        <v>253</v>
      </c>
      <c r="M50" s="623"/>
      <c r="N50" s="146" t="s">
        <v>249</v>
      </c>
    </row>
    <row r="51" spans="2:14">
      <c r="B51" s="595" t="s">
        <v>497</v>
      </c>
      <c r="C51" s="596"/>
      <c r="D51" s="596"/>
      <c r="E51" s="596"/>
      <c r="F51" s="596"/>
      <c r="G51" s="596"/>
      <c r="H51" s="596"/>
      <c r="I51" s="618"/>
      <c r="J51" s="210" t="s">
        <v>212</v>
      </c>
      <c r="K51" s="211">
        <v>1.05</v>
      </c>
      <c r="L51" s="619">
        <v>418309.97499999998</v>
      </c>
      <c r="M51" s="620"/>
      <c r="N51" s="280">
        <v>439225.47375</v>
      </c>
    </row>
    <row r="52" spans="2:14">
      <c r="B52" s="595" t="s">
        <v>384</v>
      </c>
      <c r="C52" s="596"/>
      <c r="D52" s="596"/>
      <c r="E52" s="596"/>
      <c r="F52" s="596"/>
      <c r="G52" s="596"/>
      <c r="H52" s="596"/>
      <c r="I52" s="618"/>
      <c r="J52" s="237" t="s">
        <v>217</v>
      </c>
      <c r="K52" s="225">
        <v>4.5999999999999996</v>
      </c>
      <c r="L52" s="619">
        <v>18000</v>
      </c>
      <c r="M52" s="620"/>
      <c r="N52" s="280">
        <v>82800</v>
      </c>
    </row>
    <row r="53" spans="2:14">
      <c r="B53" s="595" t="s">
        <v>351</v>
      </c>
      <c r="C53" s="596"/>
      <c r="D53" s="596"/>
      <c r="E53" s="596"/>
      <c r="F53" s="596"/>
      <c r="G53" s="596"/>
      <c r="H53" s="596"/>
      <c r="I53" s="618"/>
      <c r="J53" s="237" t="s">
        <v>205</v>
      </c>
      <c r="K53" s="238">
        <v>1</v>
      </c>
      <c r="L53" s="619">
        <v>5900</v>
      </c>
      <c r="M53" s="620"/>
      <c r="N53" s="280">
        <v>5900</v>
      </c>
    </row>
    <row r="54" spans="2:14">
      <c r="B54" s="595"/>
      <c r="C54" s="596"/>
      <c r="D54" s="596"/>
      <c r="E54" s="596"/>
      <c r="F54" s="596"/>
      <c r="G54" s="596"/>
      <c r="H54" s="596"/>
      <c r="I54" s="618"/>
      <c r="J54" s="210"/>
      <c r="K54" s="222"/>
      <c r="L54" s="619"/>
      <c r="M54" s="620"/>
      <c r="N54" s="280"/>
    </row>
    <row r="55" spans="2:14">
      <c r="B55" s="595"/>
      <c r="C55" s="596"/>
      <c r="D55" s="596"/>
      <c r="E55" s="596"/>
      <c r="F55" s="596"/>
      <c r="G55" s="596"/>
      <c r="H55" s="596"/>
      <c r="I55" s="618"/>
      <c r="J55" s="237"/>
      <c r="K55" s="225"/>
      <c r="L55" s="619"/>
      <c r="M55" s="620"/>
      <c r="N55" s="280"/>
    </row>
    <row r="56" spans="2:14" ht="14.4" thickBot="1">
      <c r="B56" s="595"/>
      <c r="C56" s="596"/>
      <c r="D56" s="596"/>
      <c r="E56" s="596"/>
      <c r="F56" s="596"/>
      <c r="G56" s="596"/>
      <c r="H56" s="596"/>
      <c r="I56" s="618"/>
      <c r="J56" s="210"/>
      <c r="K56" s="211"/>
      <c r="L56" s="619"/>
      <c r="M56" s="620"/>
      <c r="N56" s="280"/>
    </row>
    <row r="57" spans="2:14" ht="14.4" thickBot="1">
      <c r="B57" s="586" t="s">
        <v>254</v>
      </c>
      <c r="C57" s="587"/>
      <c r="D57" s="587"/>
      <c r="E57" s="587"/>
      <c r="F57" s="587"/>
      <c r="G57" s="587"/>
      <c r="H57" s="587"/>
      <c r="I57" s="587"/>
      <c r="J57" s="587"/>
      <c r="K57" s="587"/>
      <c r="L57" s="587"/>
      <c r="M57" s="588"/>
      <c r="N57" s="281">
        <v>527925.47375</v>
      </c>
    </row>
    <row r="58" spans="2:14">
      <c r="B58" s="609" t="s">
        <v>255</v>
      </c>
      <c r="C58" s="610"/>
      <c r="D58" s="610"/>
      <c r="E58" s="610"/>
      <c r="F58" s="610"/>
      <c r="G58" s="610"/>
      <c r="H58" s="610"/>
      <c r="I58" s="610"/>
      <c r="J58" s="610"/>
      <c r="K58" s="610"/>
      <c r="L58" s="610"/>
      <c r="M58" s="610"/>
      <c r="N58" s="611"/>
    </row>
    <row r="59" spans="2:14">
      <c r="B59" s="612"/>
      <c r="C59" s="613"/>
      <c r="D59" s="613"/>
      <c r="E59" s="613"/>
      <c r="F59" s="613"/>
      <c r="G59" s="613"/>
      <c r="H59" s="613"/>
      <c r="I59" s="613"/>
      <c r="J59" s="613"/>
      <c r="K59" s="613"/>
      <c r="L59" s="613"/>
      <c r="M59" s="613"/>
      <c r="N59" s="614"/>
    </row>
    <row r="60" spans="2:14" ht="14.4" thickBot="1">
      <c r="B60" s="615"/>
      <c r="C60" s="616"/>
      <c r="D60" s="616"/>
      <c r="E60" s="616"/>
      <c r="F60" s="616"/>
      <c r="G60" s="616"/>
      <c r="H60" s="616"/>
      <c r="I60" s="616"/>
      <c r="J60" s="616"/>
      <c r="K60" s="616"/>
      <c r="L60" s="616"/>
      <c r="M60" s="616"/>
      <c r="N60" s="617"/>
    </row>
    <row r="61" spans="2:14">
      <c r="B61" s="597" t="s">
        <v>256</v>
      </c>
      <c r="C61" s="598"/>
      <c r="D61" s="598"/>
      <c r="E61" s="598"/>
      <c r="F61" s="598"/>
      <c r="G61" s="598"/>
      <c r="H61" s="598"/>
      <c r="I61" s="145" t="s">
        <v>257</v>
      </c>
      <c r="J61" s="354" t="s">
        <v>258</v>
      </c>
      <c r="K61" s="163" t="s">
        <v>259</v>
      </c>
      <c r="L61" s="622" t="s">
        <v>199</v>
      </c>
      <c r="M61" s="623"/>
      <c r="N61" s="146" t="s">
        <v>249</v>
      </c>
    </row>
    <row r="62" spans="2:14">
      <c r="B62" s="595"/>
      <c r="C62" s="596"/>
      <c r="D62" s="596"/>
      <c r="E62" s="596"/>
      <c r="F62" s="596"/>
      <c r="G62" s="596"/>
      <c r="H62" s="596"/>
      <c r="I62" s="618"/>
      <c r="J62" s="210"/>
      <c r="K62" s="229"/>
      <c r="L62" s="619"/>
      <c r="M62" s="620"/>
      <c r="N62" s="280"/>
    </row>
    <row r="63" spans="2:14">
      <c r="B63" s="595"/>
      <c r="C63" s="596"/>
      <c r="D63" s="596"/>
      <c r="E63" s="596"/>
      <c r="F63" s="596"/>
      <c r="G63" s="596"/>
      <c r="H63" s="596"/>
      <c r="I63" s="618"/>
      <c r="J63" s="237"/>
      <c r="K63" s="225"/>
      <c r="L63" s="619"/>
      <c r="M63" s="620"/>
      <c r="N63" s="280"/>
    </row>
    <row r="64" spans="2:14" ht="14.4" thickBot="1">
      <c r="B64" s="595"/>
      <c r="C64" s="596"/>
      <c r="D64" s="596"/>
      <c r="E64" s="596"/>
      <c r="F64" s="596"/>
      <c r="G64" s="596"/>
      <c r="H64" s="596"/>
      <c r="I64" s="618"/>
      <c r="J64" s="237"/>
      <c r="K64" s="238"/>
      <c r="L64" s="619"/>
      <c r="M64" s="620"/>
      <c r="N64" s="280"/>
    </row>
    <row r="65" spans="2:14" ht="14.4" thickBot="1">
      <c r="B65" s="586" t="s">
        <v>254</v>
      </c>
      <c r="C65" s="587"/>
      <c r="D65" s="587"/>
      <c r="E65" s="587"/>
      <c r="F65" s="587"/>
      <c r="G65" s="587"/>
      <c r="H65" s="587"/>
      <c r="I65" s="587"/>
      <c r="J65" s="587"/>
      <c r="K65" s="587"/>
      <c r="L65" s="587"/>
      <c r="M65" s="588"/>
      <c r="N65" s="284">
        <v>0</v>
      </c>
    </row>
    <row r="66" spans="2:14">
      <c r="B66" s="609" t="s">
        <v>261</v>
      </c>
      <c r="C66" s="610"/>
      <c r="D66" s="610"/>
      <c r="E66" s="610"/>
      <c r="F66" s="610"/>
      <c r="G66" s="610"/>
      <c r="H66" s="610"/>
      <c r="I66" s="610"/>
      <c r="J66" s="610"/>
      <c r="K66" s="610"/>
      <c r="L66" s="610"/>
      <c r="M66" s="610"/>
      <c r="N66" s="611"/>
    </row>
    <row r="67" spans="2:14">
      <c r="B67" s="612"/>
      <c r="C67" s="613"/>
      <c r="D67" s="613"/>
      <c r="E67" s="613"/>
      <c r="F67" s="613"/>
      <c r="G67" s="613"/>
      <c r="H67" s="613"/>
      <c r="I67" s="613"/>
      <c r="J67" s="613"/>
      <c r="K67" s="613"/>
      <c r="L67" s="613"/>
      <c r="M67" s="613"/>
      <c r="N67" s="614"/>
    </row>
    <row r="68" spans="2:14" ht="14.4" thickBot="1">
      <c r="B68" s="615"/>
      <c r="C68" s="616"/>
      <c r="D68" s="616"/>
      <c r="E68" s="616"/>
      <c r="F68" s="616"/>
      <c r="G68" s="616"/>
      <c r="H68" s="616"/>
      <c r="I68" s="616"/>
      <c r="J68" s="616"/>
      <c r="K68" s="616"/>
      <c r="L68" s="616"/>
      <c r="M68" s="616"/>
      <c r="N68" s="617"/>
    </row>
    <row r="69" spans="2:14">
      <c r="B69" s="597" t="s">
        <v>262</v>
      </c>
      <c r="C69" s="598"/>
      <c r="D69" s="598"/>
      <c r="E69" s="598"/>
      <c r="F69" s="598"/>
      <c r="G69" s="598"/>
      <c r="H69" s="598"/>
      <c r="I69" s="145" t="s">
        <v>263</v>
      </c>
      <c r="J69" s="354" t="s">
        <v>231</v>
      </c>
      <c r="K69" s="163" t="s">
        <v>264</v>
      </c>
      <c r="L69" s="622" t="s">
        <v>248</v>
      </c>
      <c r="M69" s="623"/>
      <c r="N69" s="146" t="s">
        <v>249</v>
      </c>
    </row>
    <row r="70" spans="2:14">
      <c r="B70" s="365" t="s">
        <v>387</v>
      </c>
      <c r="C70" s="366"/>
      <c r="D70" s="366"/>
      <c r="E70" s="366"/>
      <c r="F70" s="366"/>
      <c r="G70" s="366"/>
      <c r="H70" s="366"/>
      <c r="I70" s="174">
        <v>320000</v>
      </c>
      <c r="J70" s="175">
        <v>1.85</v>
      </c>
      <c r="K70" s="176">
        <v>592000</v>
      </c>
      <c r="L70" s="601">
        <v>16</v>
      </c>
      <c r="M70" s="602"/>
      <c r="N70" s="282">
        <v>37000</v>
      </c>
    </row>
    <row r="71" spans="2:14">
      <c r="B71" s="365" t="s">
        <v>329</v>
      </c>
      <c r="C71" s="366"/>
      <c r="D71" s="366"/>
      <c r="E71" s="366"/>
      <c r="F71" s="366"/>
      <c r="G71" s="366"/>
      <c r="H71" s="366"/>
      <c r="I71" s="174">
        <v>58000</v>
      </c>
      <c r="J71" s="175">
        <v>1.85</v>
      </c>
      <c r="K71" s="176">
        <v>107300</v>
      </c>
      <c r="L71" s="601">
        <v>16</v>
      </c>
      <c r="M71" s="602"/>
      <c r="N71" s="282">
        <v>6706.25</v>
      </c>
    </row>
    <row r="72" spans="2:14">
      <c r="B72" s="365" t="s">
        <v>234</v>
      </c>
      <c r="C72" s="366"/>
      <c r="D72" s="366"/>
      <c r="E72" s="366"/>
      <c r="F72" s="366"/>
      <c r="G72" s="366"/>
      <c r="H72" s="366"/>
      <c r="I72" s="174">
        <v>68000</v>
      </c>
      <c r="J72" s="175">
        <v>1.85</v>
      </c>
      <c r="K72" s="176">
        <v>125800</v>
      </c>
      <c r="L72" s="603">
        <v>16</v>
      </c>
      <c r="M72" s="604"/>
      <c r="N72" s="282">
        <v>7862.5</v>
      </c>
    </row>
    <row r="73" spans="2:14" ht="14.4" thickBot="1">
      <c r="B73" s="605"/>
      <c r="C73" s="606"/>
      <c r="D73" s="606"/>
      <c r="E73" s="606"/>
      <c r="F73" s="606"/>
      <c r="G73" s="606"/>
      <c r="H73" s="606"/>
      <c r="I73" s="166"/>
      <c r="J73" s="167"/>
      <c r="K73" s="166"/>
      <c r="L73" s="607"/>
      <c r="M73" s="608"/>
      <c r="N73" s="283"/>
    </row>
    <row r="74" spans="2:14" ht="14.4" thickBot="1">
      <c r="B74" s="586" t="s">
        <v>254</v>
      </c>
      <c r="C74" s="587"/>
      <c r="D74" s="587"/>
      <c r="E74" s="587"/>
      <c r="F74" s="587"/>
      <c r="G74" s="587"/>
      <c r="H74" s="587"/>
      <c r="I74" s="587"/>
      <c r="J74" s="587"/>
      <c r="K74" s="587"/>
      <c r="L74" s="587"/>
      <c r="M74" s="588"/>
      <c r="N74" s="284">
        <v>51568.75</v>
      </c>
    </row>
    <row r="75" spans="2:14" ht="14.4" thickBot="1">
      <c r="B75" s="141"/>
      <c r="C75" s="91"/>
      <c r="D75" s="91"/>
      <c r="E75" s="91"/>
      <c r="F75" s="91"/>
      <c r="G75" s="91"/>
      <c r="H75" s="91"/>
      <c r="I75" s="91"/>
      <c r="J75" s="91"/>
      <c r="K75" s="91"/>
      <c r="L75" s="91"/>
      <c r="M75" s="91"/>
      <c r="N75" s="130"/>
    </row>
    <row r="76" spans="2:14" ht="14.4" thickBot="1">
      <c r="B76" s="589" t="s">
        <v>265</v>
      </c>
      <c r="C76" s="590"/>
      <c r="D76" s="590"/>
      <c r="E76" s="590"/>
      <c r="F76" s="590"/>
      <c r="G76" s="590"/>
      <c r="H76" s="590"/>
      <c r="I76" s="590"/>
      <c r="J76" s="590"/>
      <c r="K76" s="590"/>
      <c r="L76" s="590"/>
      <c r="M76" s="591"/>
      <c r="N76" s="180">
        <v>617547.66125</v>
      </c>
    </row>
    <row r="77" spans="2:14">
      <c r="B77" s="609" t="s">
        <v>266</v>
      </c>
      <c r="C77" s="610"/>
      <c r="D77" s="610"/>
      <c r="E77" s="610"/>
      <c r="F77" s="610"/>
      <c r="G77" s="610"/>
      <c r="H77" s="610"/>
      <c r="I77" s="610"/>
      <c r="J77" s="610"/>
      <c r="K77" s="610"/>
      <c r="L77" s="610"/>
      <c r="M77" s="610"/>
      <c r="N77" s="611"/>
    </row>
    <row r="78" spans="2:14">
      <c r="B78" s="612"/>
      <c r="C78" s="613"/>
      <c r="D78" s="613"/>
      <c r="E78" s="613"/>
      <c r="F78" s="613"/>
      <c r="G78" s="613"/>
      <c r="H78" s="613"/>
      <c r="I78" s="613"/>
      <c r="J78" s="613"/>
      <c r="K78" s="613"/>
      <c r="L78" s="613"/>
      <c r="M78" s="613"/>
      <c r="N78" s="614"/>
    </row>
    <row r="79" spans="2:14" ht="14.4" thickBot="1">
      <c r="B79" s="615"/>
      <c r="C79" s="616"/>
      <c r="D79" s="616"/>
      <c r="E79" s="616"/>
      <c r="F79" s="616"/>
      <c r="G79" s="616"/>
      <c r="H79" s="616"/>
      <c r="I79" s="616"/>
      <c r="J79" s="616"/>
      <c r="K79" s="616"/>
      <c r="L79" s="616"/>
      <c r="M79" s="616"/>
      <c r="N79" s="617"/>
    </row>
    <row r="80" spans="2:14">
      <c r="B80" s="597" t="s">
        <v>267</v>
      </c>
      <c r="C80" s="598"/>
      <c r="D80" s="598"/>
      <c r="E80" s="598"/>
      <c r="F80" s="598"/>
      <c r="G80" s="598"/>
      <c r="H80" s="598"/>
      <c r="I80" s="354"/>
      <c r="J80" s="355"/>
      <c r="K80" s="170" t="s">
        <v>268</v>
      </c>
      <c r="L80" s="599" t="s">
        <v>269</v>
      </c>
      <c r="M80" s="600"/>
      <c r="N80" s="171"/>
    </row>
    <row r="81" spans="2:14">
      <c r="B81" s="595" t="s">
        <v>193</v>
      </c>
      <c r="C81" s="596"/>
      <c r="D81" s="596"/>
      <c r="E81" s="596"/>
      <c r="F81" s="596"/>
      <c r="G81" s="596"/>
      <c r="H81" s="596"/>
      <c r="I81" s="182"/>
      <c r="J81" s="183"/>
      <c r="K81" s="285">
        <v>0.2</v>
      </c>
      <c r="L81" s="582">
        <v>123509.53225</v>
      </c>
      <c r="M81" s="583"/>
      <c r="N81" s="286"/>
    </row>
    <row r="82" spans="2:14">
      <c r="B82" s="149" t="s">
        <v>270</v>
      </c>
      <c r="C82" s="150"/>
      <c r="D82" s="150"/>
      <c r="E82" s="150"/>
      <c r="F82" s="150"/>
      <c r="G82" s="150"/>
      <c r="H82" s="150"/>
      <c r="I82" s="182"/>
      <c r="J82" s="183"/>
      <c r="K82" s="285">
        <v>0.05</v>
      </c>
      <c r="L82" s="582">
        <v>30877.383062500001</v>
      </c>
      <c r="M82" s="583"/>
      <c r="N82" s="286"/>
    </row>
    <row r="83" spans="2:14" ht="14.4" thickBot="1">
      <c r="B83" s="356" t="s">
        <v>230</v>
      </c>
      <c r="C83" s="357"/>
      <c r="D83" s="357"/>
      <c r="E83" s="357"/>
      <c r="F83" s="357"/>
      <c r="G83" s="357"/>
      <c r="H83" s="357"/>
      <c r="I83" s="188"/>
      <c r="J83" s="189"/>
      <c r="K83" s="285">
        <v>0.05</v>
      </c>
      <c r="L83" s="584">
        <v>30877.383062500001</v>
      </c>
      <c r="M83" s="585"/>
      <c r="N83" s="286"/>
    </row>
    <row r="84" spans="2:14" ht="14.4" thickBot="1">
      <c r="B84" s="586" t="s">
        <v>254</v>
      </c>
      <c r="C84" s="587"/>
      <c r="D84" s="587"/>
      <c r="E84" s="587"/>
      <c r="F84" s="587"/>
      <c r="G84" s="587"/>
      <c r="H84" s="587"/>
      <c r="I84" s="587"/>
      <c r="J84" s="587"/>
      <c r="K84" s="587"/>
      <c r="L84" s="587"/>
      <c r="M84" s="588"/>
      <c r="N84" s="190">
        <v>185264.29837500001</v>
      </c>
    </row>
    <row r="85" spans="2:14" ht="14.4" thickBot="1">
      <c r="B85" s="141"/>
      <c r="C85" s="91"/>
      <c r="D85" s="91"/>
      <c r="E85" s="91"/>
      <c r="F85" s="91"/>
      <c r="G85" s="91"/>
      <c r="H85" s="91"/>
      <c r="I85" s="91"/>
      <c r="J85" s="91"/>
      <c r="K85" s="91"/>
      <c r="L85" s="91"/>
      <c r="M85" s="91"/>
      <c r="N85" s="130"/>
    </row>
    <row r="86" spans="2:14" ht="14.4" thickBot="1">
      <c r="B86" s="589" t="s">
        <v>271</v>
      </c>
      <c r="C86" s="590"/>
      <c r="D86" s="590"/>
      <c r="E86" s="590"/>
      <c r="F86" s="590"/>
      <c r="G86" s="590"/>
      <c r="H86" s="590"/>
      <c r="I86" s="590"/>
      <c r="J86" s="590"/>
      <c r="K86" s="590"/>
      <c r="L86" s="590"/>
      <c r="M86" s="591"/>
      <c r="N86" s="191">
        <v>802812</v>
      </c>
    </row>
    <row r="87" spans="2:14">
      <c r="B87" s="122"/>
      <c r="C87" s="123"/>
      <c r="D87" s="123"/>
      <c r="E87" s="123"/>
      <c r="F87" s="123"/>
      <c r="G87" s="123"/>
      <c r="H87" s="123"/>
      <c r="I87" s="123"/>
      <c r="J87" s="123"/>
      <c r="K87" s="123"/>
      <c r="L87" s="123"/>
      <c r="M87" s="123"/>
      <c r="N87" s="124"/>
    </row>
    <row r="88" spans="2:14">
      <c r="B88" s="141"/>
      <c r="C88" s="91"/>
      <c r="D88" s="91"/>
      <c r="E88" s="91"/>
      <c r="F88" s="91"/>
      <c r="G88" s="91"/>
      <c r="H88" s="91"/>
      <c r="I88" s="91"/>
      <c r="J88" s="91"/>
      <c r="K88" s="91"/>
      <c r="L88" s="91"/>
      <c r="M88" s="91"/>
      <c r="N88" s="130"/>
    </row>
    <row r="89" spans="2:14">
      <c r="B89" s="141"/>
      <c r="C89" s="91"/>
      <c r="D89" s="91"/>
      <c r="E89" s="91"/>
      <c r="F89" s="91"/>
      <c r="G89" s="91"/>
      <c r="H89" s="91"/>
      <c r="I89" s="91"/>
      <c r="J89" s="91"/>
      <c r="K89" s="91"/>
      <c r="L89" s="91"/>
      <c r="M89" s="91"/>
      <c r="N89" s="130"/>
    </row>
    <row r="90" spans="2:14">
      <c r="B90" s="141"/>
      <c r="C90" s="91"/>
      <c r="D90" s="91"/>
      <c r="E90" s="91"/>
      <c r="F90" s="91"/>
      <c r="G90" s="128" t="s">
        <v>272</v>
      </c>
      <c r="H90" s="128"/>
      <c r="I90" s="128"/>
      <c r="J90" s="128"/>
      <c r="K90" s="91"/>
      <c r="L90" s="91"/>
      <c r="M90" s="91"/>
      <c r="N90" s="130"/>
    </row>
    <row r="91" spans="2:14">
      <c r="B91" s="192"/>
      <c r="C91" s="193"/>
      <c r="D91" s="193"/>
      <c r="E91" s="193"/>
      <c r="F91" s="193"/>
      <c r="G91" s="128" t="s">
        <v>273</v>
      </c>
      <c r="H91" s="193"/>
      <c r="I91" s="193"/>
      <c r="J91" s="193"/>
      <c r="K91" s="193"/>
      <c r="L91" s="193"/>
      <c r="M91" s="193"/>
      <c r="N91" s="194"/>
    </row>
    <row r="92" spans="2:14">
      <c r="B92" s="192"/>
      <c r="C92" s="193"/>
      <c r="D92" s="193"/>
      <c r="E92" s="193"/>
      <c r="F92" s="193"/>
      <c r="G92" s="128" t="s">
        <v>274</v>
      </c>
      <c r="J92" s="193"/>
      <c r="K92" s="193"/>
      <c r="L92" s="193"/>
      <c r="M92" s="193"/>
      <c r="N92" s="194"/>
    </row>
    <row r="93" spans="2:14">
      <c r="B93" s="351"/>
      <c r="C93" s="337"/>
      <c r="D93" s="337"/>
      <c r="E93" s="337"/>
      <c r="F93" s="337"/>
      <c r="G93" s="128" t="s">
        <v>275</v>
      </c>
      <c r="H93" s="337"/>
      <c r="I93" s="337"/>
      <c r="J93" s="337"/>
      <c r="K93" s="337"/>
      <c r="L93" s="337"/>
      <c r="M93" s="337"/>
      <c r="N93" s="136"/>
    </row>
    <row r="94" spans="2:14">
      <c r="B94" s="141"/>
      <c r="C94" s="91"/>
      <c r="D94" s="91"/>
      <c r="E94" s="91"/>
      <c r="F94" s="91"/>
      <c r="G94" s="91" t="s">
        <v>276</v>
      </c>
      <c r="H94" s="91"/>
      <c r="I94" s="91"/>
      <c r="J94" s="91"/>
      <c r="K94" s="91"/>
      <c r="L94" s="91"/>
      <c r="M94" s="91"/>
      <c r="N94" s="130"/>
    </row>
    <row r="95" spans="2:14">
      <c r="B95" s="195" t="s">
        <v>277</v>
      </c>
      <c r="C95" s="196"/>
      <c r="D95" s="196"/>
      <c r="E95" s="196"/>
      <c r="F95" s="196"/>
      <c r="G95" s="196"/>
      <c r="H95" s="196"/>
      <c r="I95" s="196"/>
      <c r="J95" s="196"/>
      <c r="K95" s="196"/>
      <c r="L95" s="196"/>
      <c r="M95" s="196"/>
      <c r="N95" s="197"/>
    </row>
    <row r="96" spans="2:14">
      <c r="B96" s="592"/>
      <c r="C96" s="593"/>
      <c r="D96" s="593"/>
      <c r="E96" s="593"/>
      <c r="F96" s="593"/>
      <c r="G96" s="593"/>
      <c r="H96" s="593"/>
      <c r="I96" s="593"/>
      <c r="J96" s="593"/>
      <c r="K96" s="593"/>
      <c r="L96" s="593"/>
      <c r="M96" s="593"/>
      <c r="N96" s="594"/>
    </row>
    <row r="97" spans="2:14">
      <c r="B97" s="592"/>
      <c r="C97" s="593"/>
      <c r="D97" s="593"/>
      <c r="E97" s="593"/>
      <c r="F97" s="593"/>
      <c r="G97" s="593"/>
      <c r="H97" s="593"/>
      <c r="I97" s="593"/>
      <c r="J97" s="593"/>
      <c r="K97" s="593"/>
      <c r="L97" s="593"/>
      <c r="M97" s="593"/>
      <c r="N97" s="594"/>
    </row>
    <row r="98" spans="2:14">
      <c r="B98" s="351"/>
      <c r="C98" s="337"/>
      <c r="D98" s="337"/>
      <c r="E98" s="337"/>
      <c r="F98" s="337"/>
      <c r="G98" s="337"/>
      <c r="H98" s="337"/>
      <c r="I98" s="337"/>
      <c r="J98" s="337"/>
      <c r="K98" s="337"/>
      <c r="L98" s="337"/>
      <c r="M98" s="337"/>
      <c r="N98" s="136"/>
    </row>
    <row r="99" spans="2:14">
      <c r="B99" s="198" t="s">
        <v>278</v>
      </c>
      <c r="C99" s="337"/>
      <c r="D99" s="337"/>
      <c r="E99" s="337"/>
      <c r="F99" s="337"/>
      <c r="G99" s="337"/>
      <c r="H99" s="337"/>
      <c r="I99" s="337"/>
      <c r="J99" s="337"/>
      <c r="K99" s="337"/>
      <c r="L99" s="337"/>
      <c r="M99" s="337"/>
      <c r="N99" s="136"/>
    </row>
    <row r="100" spans="2:14" ht="12.75" customHeight="1">
      <c r="B100" s="573" t="s">
        <v>279</v>
      </c>
      <c r="C100" s="574"/>
      <c r="D100" s="574"/>
      <c r="E100" s="574"/>
      <c r="F100" s="574"/>
      <c r="G100" s="574"/>
      <c r="H100" s="574"/>
      <c r="I100" s="574"/>
      <c r="J100" s="574"/>
      <c r="K100" s="574"/>
      <c r="L100" s="574"/>
      <c r="M100" s="574"/>
      <c r="N100" s="575"/>
    </row>
    <row r="101" spans="2:14">
      <c r="B101" s="573"/>
      <c r="C101" s="574"/>
      <c r="D101" s="574"/>
      <c r="E101" s="574"/>
      <c r="F101" s="574"/>
      <c r="G101" s="574"/>
      <c r="H101" s="574"/>
      <c r="I101" s="574"/>
      <c r="J101" s="574"/>
      <c r="K101" s="574"/>
      <c r="L101" s="574"/>
      <c r="M101" s="574"/>
      <c r="N101" s="575"/>
    </row>
    <row r="102" spans="2:14">
      <c r="B102" s="573" t="s">
        <v>280</v>
      </c>
      <c r="C102" s="574"/>
      <c r="D102" s="574"/>
      <c r="E102" s="574"/>
      <c r="F102" s="574"/>
      <c r="G102" s="574"/>
      <c r="H102" s="574"/>
      <c r="I102" s="574"/>
      <c r="J102" s="574"/>
      <c r="K102" s="574"/>
      <c r="L102" s="574"/>
      <c r="M102" s="574"/>
      <c r="N102" s="575"/>
    </row>
    <row r="103" spans="2:14">
      <c r="B103" s="573"/>
      <c r="C103" s="574"/>
      <c r="D103" s="574"/>
      <c r="E103" s="574"/>
      <c r="F103" s="574"/>
      <c r="G103" s="574"/>
      <c r="H103" s="574"/>
      <c r="I103" s="574"/>
      <c r="J103" s="574"/>
      <c r="K103" s="574"/>
      <c r="L103" s="574"/>
      <c r="M103" s="574"/>
      <c r="N103" s="575"/>
    </row>
    <row r="104" spans="2:14">
      <c r="B104" s="351"/>
      <c r="C104" s="337"/>
      <c r="D104" s="337"/>
      <c r="E104" s="337"/>
      <c r="F104" s="337"/>
      <c r="G104" s="337"/>
      <c r="H104" s="337"/>
      <c r="I104" s="337"/>
      <c r="J104" s="337"/>
      <c r="K104" s="337"/>
      <c r="L104" s="337"/>
      <c r="M104" s="337"/>
      <c r="N104" s="136"/>
    </row>
    <row r="105" spans="2:14">
      <c r="B105" s="141"/>
      <c r="C105" s="91"/>
      <c r="D105" s="91"/>
      <c r="E105" s="91"/>
      <c r="F105" s="91"/>
      <c r="G105" s="128" t="s">
        <v>272</v>
      </c>
      <c r="H105" s="91"/>
      <c r="I105" s="91"/>
      <c r="J105" s="91"/>
      <c r="K105" s="91"/>
      <c r="L105" s="91"/>
      <c r="M105" s="91"/>
      <c r="N105" s="130"/>
    </row>
    <row r="106" spans="2:14">
      <c r="B106" s="141"/>
      <c r="C106" s="91"/>
      <c r="D106" s="91"/>
      <c r="E106" s="91"/>
      <c r="F106" s="91"/>
      <c r="G106" s="91" t="s">
        <v>273</v>
      </c>
      <c r="H106" s="158"/>
      <c r="I106" s="158"/>
      <c r="J106" s="158"/>
      <c r="K106" s="91"/>
      <c r="L106" s="91"/>
      <c r="M106" s="91"/>
      <c r="N106" s="130"/>
    </row>
    <row r="107" spans="2:14">
      <c r="B107" s="141"/>
      <c r="C107" s="91"/>
      <c r="D107" s="91"/>
      <c r="E107" s="91"/>
      <c r="F107" s="91"/>
      <c r="G107" s="91" t="s">
        <v>281</v>
      </c>
      <c r="H107" s="92"/>
      <c r="I107" s="92"/>
      <c r="J107" s="92"/>
      <c r="M107" s="91"/>
      <c r="N107" s="130"/>
    </row>
    <row r="108" spans="2:14">
      <c r="B108" s="199"/>
      <c r="C108" s="337"/>
      <c r="D108" s="337"/>
      <c r="E108" s="337"/>
      <c r="F108" s="337"/>
      <c r="G108" s="91" t="s">
        <v>275</v>
      </c>
      <c r="K108" s="337"/>
      <c r="L108" s="337"/>
      <c r="M108" s="337"/>
      <c r="N108" s="136"/>
    </row>
    <row r="109" spans="2:14" ht="17.25" customHeight="1">
      <c r="B109" s="200" t="s">
        <v>282</v>
      </c>
      <c r="C109" s="201"/>
      <c r="D109" s="201"/>
      <c r="E109" s="91"/>
      <c r="F109" s="91"/>
      <c r="G109" s="91"/>
      <c r="H109" s="91"/>
      <c r="I109" s="91"/>
      <c r="J109" s="576"/>
      <c r="K109" s="576"/>
      <c r="L109" s="576"/>
      <c r="M109" s="576"/>
      <c r="N109" s="577"/>
    </row>
    <row r="110" spans="2:14" ht="18.75" customHeight="1" thickBot="1">
      <c r="B110" s="580" t="s">
        <v>283</v>
      </c>
      <c r="C110" s="581"/>
      <c r="D110" s="581"/>
      <c r="E110" s="167"/>
      <c r="F110" s="167"/>
      <c r="G110" s="167"/>
      <c r="H110" s="167"/>
      <c r="I110" s="167"/>
      <c r="J110" s="578"/>
      <c r="K110" s="578"/>
      <c r="L110" s="578"/>
      <c r="M110" s="578"/>
      <c r="N110" s="579"/>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2:F42"/>
    <mergeCell ref="G42:H42"/>
    <mergeCell ref="I42:J42"/>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B55:I55"/>
    <mergeCell ref="L55:M55"/>
    <mergeCell ref="B56:I56"/>
    <mergeCell ref="L56:M56"/>
    <mergeCell ref="B57:M57"/>
    <mergeCell ref="B58:N60"/>
    <mergeCell ref="B52:I52"/>
    <mergeCell ref="L52:M52"/>
    <mergeCell ref="B53:I53"/>
    <mergeCell ref="L53:M53"/>
    <mergeCell ref="B54:I54"/>
    <mergeCell ref="L54:M54"/>
    <mergeCell ref="L64:M64"/>
    <mergeCell ref="B65:M65"/>
    <mergeCell ref="B66:N68"/>
    <mergeCell ref="B69:H69"/>
    <mergeCell ref="L69:M69"/>
    <mergeCell ref="B61:H61"/>
    <mergeCell ref="L61:M61"/>
    <mergeCell ref="L62:M62"/>
    <mergeCell ref="L63:M63"/>
    <mergeCell ref="B62:I62"/>
    <mergeCell ref="B63:I63"/>
    <mergeCell ref="B64:I64"/>
    <mergeCell ref="B76:M76"/>
    <mergeCell ref="B77:N79"/>
    <mergeCell ref="B80:H80"/>
    <mergeCell ref="L80:M80"/>
    <mergeCell ref="B81:H81"/>
    <mergeCell ref="L81:M81"/>
    <mergeCell ref="L70:M70"/>
    <mergeCell ref="L71:M71"/>
    <mergeCell ref="L72:M72"/>
    <mergeCell ref="B73:H73"/>
    <mergeCell ref="L73:M73"/>
    <mergeCell ref="B74:M74"/>
    <mergeCell ref="B100:N101"/>
    <mergeCell ref="B102:N103"/>
    <mergeCell ref="J109:N110"/>
    <mergeCell ref="B110:D110"/>
    <mergeCell ref="L82:M82"/>
    <mergeCell ref="L83:M83"/>
    <mergeCell ref="B84:M84"/>
    <mergeCell ref="B86:M86"/>
    <mergeCell ref="B96:N96"/>
    <mergeCell ref="B97:N97"/>
  </mergeCells>
  <pageMargins left="0.7" right="0.7" top="0.75" bottom="0.75" header="0.3" footer="0.3"/>
  <drawing r:id="rId1"/>
  <legacyDrawing r:id="rId2"/>
  <oleObjects>
    <mc:AlternateContent xmlns:mc="http://schemas.openxmlformats.org/markup-compatibility/2006">
      <mc:Choice Requires="x14">
        <oleObject progId="PBrush" shapeId="1127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7425" r:id="rId3"/>
      </mc:Fallback>
    </mc:AlternateContent>
  </oleObjects>
  <mc:AlternateContent xmlns:mc="http://schemas.openxmlformats.org/markup-compatibility/2006">
    <mc:Choice Requires="x14">
      <controls>
        <mc:AlternateContent xmlns:mc="http://schemas.openxmlformats.org/markup-compatibility/2006">
          <mc:Choice Requires="x14">
            <control shapeId="1127426" r:id="rId5" name="Check Box 2">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127427" r:id="rId6" name="Check Box 3">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N110"/>
  <sheetViews>
    <sheetView showGridLines="0" topLeftCell="A34" zoomScale="55" zoomScaleNormal="55" workbookViewId="0">
      <selection activeCell="A25" sqref="A1:XFD1048576"/>
    </sheetView>
  </sheetViews>
  <sheetFormatPr baseColWidth="10" defaultColWidth="11.44140625" defaultRowHeight="13.8"/>
  <cols>
    <col min="1" max="1" width="3.109375" style="90" customWidth="1"/>
    <col min="2" max="6" width="11.44140625" style="90"/>
    <col min="7" max="10" width="11.44140625" style="90" customWidth="1"/>
    <col min="11" max="11" width="12.88671875" style="90" customWidth="1"/>
    <col min="12" max="13" width="11.44140625" style="90" customWidth="1"/>
    <col min="14" max="14" width="14.66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105</v>
      </c>
      <c r="C34" s="703" t="s">
        <v>106</v>
      </c>
      <c r="D34" s="704"/>
      <c r="E34" s="704"/>
      <c r="F34" s="704"/>
      <c r="G34" s="704"/>
      <c r="H34" s="704"/>
      <c r="I34" s="704"/>
      <c r="J34" s="704"/>
      <c r="K34" s="705"/>
      <c r="L34" s="703" t="s">
        <v>46</v>
      </c>
      <c r="M34" s="705"/>
      <c r="N34" s="216">
        <v>347</v>
      </c>
    </row>
    <row r="35" spans="2:14">
      <c r="B35" s="609" t="s">
        <v>244</v>
      </c>
      <c r="C35" s="610"/>
      <c r="D35" s="610"/>
      <c r="E35" s="610"/>
      <c r="F35" s="610"/>
      <c r="G35" s="610"/>
      <c r="H35" s="610"/>
      <c r="I35" s="610"/>
      <c r="J35" s="610"/>
      <c r="K35" s="610"/>
      <c r="L35" s="610"/>
      <c r="M35" s="610"/>
      <c r="N35" s="611"/>
    </row>
    <row r="36" spans="2:14" ht="15.75" customHeight="1">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350</v>
      </c>
      <c r="C39" s="596"/>
      <c r="D39" s="596"/>
      <c r="E39" s="596"/>
      <c r="F39" s="618"/>
      <c r="G39" s="641"/>
      <c r="H39" s="618"/>
      <c r="I39" s="641"/>
      <c r="J39" s="618"/>
      <c r="K39" s="147">
        <v>9450</v>
      </c>
      <c r="L39" s="740">
        <v>2</v>
      </c>
      <c r="M39" s="741">
        <v>1.01</v>
      </c>
      <c r="N39" s="148">
        <v>4725</v>
      </c>
    </row>
    <row r="40" spans="2:14">
      <c r="B40" s="338" t="s">
        <v>492</v>
      </c>
      <c r="C40" s="339"/>
      <c r="D40" s="339"/>
      <c r="E40" s="339"/>
      <c r="F40" s="340"/>
      <c r="G40" s="341"/>
      <c r="H40" s="340"/>
      <c r="I40" s="341"/>
      <c r="J40" s="340"/>
      <c r="K40" s="252">
        <v>123000</v>
      </c>
      <c r="L40" s="726">
        <v>4</v>
      </c>
      <c r="M40" s="727"/>
      <c r="N40" s="280">
        <v>30750</v>
      </c>
    </row>
    <row r="41" spans="2:14">
      <c r="B41" s="595" t="s">
        <v>303</v>
      </c>
      <c r="C41" s="596"/>
      <c r="D41" s="596"/>
      <c r="E41" s="596"/>
      <c r="F41" s="618"/>
      <c r="G41" s="641"/>
      <c r="H41" s="618"/>
      <c r="I41" s="641"/>
      <c r="J41" s="618"/>
      <c r="K41" s="147"/>
      <c r="L41" s="738"/>
      <c r="M41" s="739"/>
      <c r="N41" s="148">
        <v>2208.4375</v>
      </c>
    </row>
    <row r="42" spans="2:14">
      <c r="B42" s="595"/>
      <c r="C42" s="596"/>
      <c r="D42" s="596"/>
      <c r="E42" s="596"/>
      <c r="F42" s="618"/>
      <c r="G42" s="641"/>
      <c r="H42" s="618"/>
      <c r="I42" s="641"/>
      <c r="J42" s="618"/>
      <c r="K42" s="147"/>
      <c r="L42" s="738"/>
      <c r="M42" s="739"/>
      <c r="N42" s="148"/>
    </row>
    <row r="43" spans="2:14">
      <c r="B43" s="595"/>
      <c r="C43" s="596"/>
      <c r="D43" s="596"/>
      <c r="E43" s="596"/>
      <c r="F43" s="618"/>
      <c r="G43" s="641"/>
      <c r="H43" s="618"/>
      <c r="I43" s="641"/>
      <c r="J43" s="618"/>
      <c r="K43" s="147"/>
      <c r="L43" s="738"/>
      <c r="M43" s="739"/>
      <c r="N43" s="148"/>
    </row>
    <row r="44" spans="2:14">
      <c r="B44" s="595"/>
      <c r="C44" s="596"/>
      <c r="D44" s="596"/>
      <c r="E44" s="596"/>
      <c r="F44" s="618"/>
      <c r="G44" s="641"/>
      <c r="H44" s="618"/>
      <c r="I44" s="641"/>
      <c r="J44" s="618"/>
      <c r="K44" s="147"/>
      <c r="L44" s="603"/>
      <c r="M44" s="604"/>
      <c r="N44" s="148"/>
    </row>
    <row r="45" spans="2:14" ht="14.4" thickBot="1">
      <c r="B45" s="595"/>
      <c r="C45" s="596"/>
      <c r="D45" s="596"/>
      <c r="E45" s="596"/>
      <c r="F45" s="618"/>
      <c r="G45" s="641"/>
      <c r="H45" s="618"/>
      <c r="I45" s="641"/>
      <c r="J45" s="618"/>
      <c r="K45" s="147"/>
      <c r="L45" s="726"/>
      <c r="M45" s="727"/>
      <c r="N45" s="148"/>
    </row>
    <row r="46" spans="2:14" ht="14.4" thickBot="1">
      <c r="B46" s="586" t="s">
        <v>254</v>
      </c>
      <c r="C46" s="587"/>
      <c r="D46" s="587"/>
      <c r="E46" s="587"/>
      <c r="F46" s="587"/>
      <c r="G46" s="587"/>
      <c r="H46" s="587"/>
      <c r="I46" s="587"/>
      <c r="J46" s="587"/>
      <c r="K46" s="587"/>
      <c r="L46" s="587"/>
      <c r="M46" s="588"/>
      <c r="N46" s="154">
        <v>37683.4375</v>
      </c>
    </row>
    <row r="47" spans="2:14">
      <c r="B47" s="609" t="s">
        <v>252</v>
      </c>
      <c r="C47" s="610"/>
      <c r="D47" s="610"/>
      <c r="E47" s="610"/>
      <c r="F47" s="610"/>
      <c r="G47" s="610"/>
      <c r="H47" s="610"/>
      <c r="I47" s="610"/>
      <c r="J47" s="610"/>
      <c r="K47" s="610"/>
      <c r="L47" s="610"/>
      <c r="M47" s="610"/>
      <c r="N47" s="611"/>
    </row>
    <row r="48" spans="2:14">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155" t="s">
        <v>198</v>
      </c>
      <c r="K50" s="145" t="s">
        <v>33</v>
      </c>
      <c r="L50" s="622" t="s">
        <v>253</v>
      </c>
      <c r="M50" s="623"/>
      <c r="N50" s="146" t="s">
        <v>249</v>
      </c>
    </row>
    <row r="51" spans="2:14">
      <c r="B51" s="595" t="s">
        <v>489</v>
      </c>
      <c r="C51" s="596"/>
      <c r="D51" s="596"/>
      <c r="E51" s="596"/>
      <c r="F51" s="596"/>
      <c r="G51" s="596"/>
      <c r="H51" s="596"/>
      <c r="I51" s="618"/>
      <c r="J51" s="210" t="s">
        <v>212</v>
      </c>
      <c r="K51" s="211">
        <v>1.05</v>
      </c>
      <c r="L51" s="619">
        <v>372241.24</v>
      </c>
      <c r="M51" s="620"/>
      <c r="N51" s="148">
        <v>390853.30200000003</v>
      </c>
    </row>
    <row r="52" spans="2:14">
      <c r="B52" s="595" t="s">
        <v>400</v>
      </c>
      <c r="C52" s="596"/>
      <c r="D52" s="596"/>
      <c r="E52" s="596"/>
      <c r="F52" s="596"/>
      <c r="G52" s="596"/>
      <c r="H52" s="596"/>
      <c r="I52" s="618"/>
      <c r="J52" s="237" t="s">
        <v>217</v>
      </c>
      <c r="K52" s="225">
        <v>4</v>
      </c>
      <c r="L52" s="619">
        <v>9000</v>
      </c>
      <c r="M52" s="620"/>
      <c r="N52" s="280">
        <v>36000</v>
      </c>
    </row>
    <row r="53" spans="2:14">
      <c r="B53" s="595"/>
      <c r="C53" s="596"/>
      <c r="D53" s="596"/>
      <c r="E53" s="596"/>
      <c r="F53" s="596"/>
      <c r="G53" s="596"/>
      <c r="H53" s="596"/>
      <c r="I53" s="618"/>
      <c r="J53" s="210"/>
      <c r="K53" s="211"/>
      <c r="L53" s="619"/>
      <c r="M53" s="620"/>
      <c r="N53" s="148"/>
    </row>
    <row r="54" spans="2:14">
      <c r="B54" s="595"/>
      <c r="C54" s="596"/>
      <c r="D54" s="596"/>
      <c r="E54" s="596"/>
      <c r="F54" s="596"/>
      <c r="G54" s="596"/>
      <c r="H54" s="596"/>
      <c r="I54" s="618"/>
      <c r="J54" s="210"/>
      <c r="K54" s="222"/>
      <c r="L54" s="619"/>
      <c r="M54" s="620"/>
      <c r="N54" s="148"/>
    </row>
    <row r="55" spans="2:14">
      <c r="B55" s="595"/>
      <c r="C55" s="596"/>
      <c r="D55" s="596"/>
      <c r="E55" s="596"/>
      <c r="F55" s="596"/>
      <c r="G55" s="596"/>
      <c r="H55" s="596"/>
      <c r="I55" s="618"/>
      <c r="J55" s="237"/>
      <c r="K55" s="225"/>
      <c r="L55" s="619"/>
      <c r="M55" s="620"/>
      <c r="N55" s="148"/>
    </row>
    <row r="56" spans="2:14" ht="14.4" thickBot="1">
      <c r="B56" s="595"/>
      <c r="C56" s="596"/>
      <c r="D56" s="596"/>
      <c r="E56" s="596"/>
      <c r="F56" s="596"/>
      <c r="G56" s="596"/>
      <c r="H56" s="596"/>
      <c r="I56" s="618"/>
      <c r="J56" s="210"/>
      <c r="K56" s="211"/>
      <c r="L56" s="619"/>
      <c r="M56" s="620"/>
      <c r="N56" s="148"/>
    </row>
    <row r="57" spans="2:14" ht="14.4" thickBot="1">
      <c r="B57" s="586" t="s">
        <v>254</v>
      </c>
      <c r="C57" s="587"/>
      <c r="D57" s="587"/>
      <c r="E57" s="587"/>
      <c r="F57" s="587"/>
      <c r="G57" s="587"/>
      <c r="H57" s="587"/>
      <c r="I57" s="587"/>
      <c r="J57" s="587"/>
      <c r="K57" s="587"/>
      <c r="L57" s="587"/>
      <c r="M57" s="588"/>
      <c r="N57" s="161">
        <v>426853.30200000003</v>
      </c>
    </row>
    <row r="58" spans="2:14">
      <c r="B58" s="609" t="s">
        <v>255</v>
      </c>
      <c r="C58" s="610"/>
      <c r="D58" s="610"/>
      <c r="E58" s="610"/>
      <c r="F58" s="610"/>
      <c r="G58" s="610"/>
      <c r="H58" s="610"/>
      <c r="I58" s="610"/>
      <c r="J58" s="610"/>
      <c r="K58" s="610"/>
      <c r="L58" s="610"/>
      <c r="M58" s="610"/>
      <c r="N58" s="611"/>
    </row>
    <row r="59" spans="2:14">
      <c r="B59" s="612"/>
      <c r="C59" s="613"/>
      <c r="D59" s="613"/>
      <c r="E59" s="613"/>
      <c r="F59" s="613"/>
      <c r="G59" s="613"/>
      <c r="H59" s="613"/>
      <c r="I59" s="613"/>
      <c r="J59" s="613"/>
      <c r="K59" s="613"/>
      <c r="L59" s="613"/>
      <c r="M59" s="613"/>
      <c r="N59" s="614"/>
    </row>
    <row r="60" spans="2:14" ht="14.4" thickBot="1">
      <c r="B60" s="615"/>
      <c r="C60" s="616"/>
      <c r="D60" s="616"/>
      <c r="E60" s="616"/>
      <c r="F60" s="616"/>
      <c r="G60" s="616"/>
      <c r="H60" s="616"/>
      <c r="I60" s="616"/>
      <c r="J60" s="616"/>
      <c r="K60" s="616"/>
      <c r="L60" s="616"/>
      <c r="M60" s="616"/>
      <c r="N60" s="617"/>
    </row>
    <row r="61" spans="2:14">
      <c r="B61" s="597" t="s">
        <v>256</v>
      </c>
      <c r="C61" s="598"/>
      <c r="D61" s="598"/>
      <c r="E61" s="598"/>
      <c r="F61" s="598"/>
      <c r="G61" s="598"/>
      <c r="H61" s="598"/>
      <c r="I61" s="145" t="s">
        <v>257</v>
      </c>
      <c r="J61" s="162" t="s">
        <v>258</v>
      </c>
      <c r="K61" s="163" t="s">
        <v>259</v>
      </c>
      <c r="L61" s="622" t="s">
        <v>199</v>
      </c>
      <c r="M61" s="623"/>
      <c r="N61" s="146" t="s">
        <v>249</v>
      </c>
    </row>
    <row r="62" spans="2:14">
      <c r="B62" s="595"/>
      <c r="C62" s="596"/>
      <c r="D62" s="596"/>
      <c r="E62" s="596"/>
      <c r="F62" s="596"/>
      <c r="G62" s="596"/>
      <c r="H62" s="596"/>
      <c r="I62" s="157"/>
      <c r="J62" s="226"/>
      <c r="K62" s="227"/>
      <c r="L62" s="603"/>
      <c r="M62" s="604"/>
      <c r="N62" s="280"/>
    </row>
    <row r="63" spans="2:14">
      <c r="B63" s="595"/>
      <c r="C63" s="596"/>
      <c r="D63" s="596"/>
      <c r="E63" s="596"/>
      <c r="F63" s="596"/>
      <c r="G63" s="596"/>
      <c r="H63" s="596"/>
      <c r="I63" s="157"/>
      <c r="J63" s="226"/>
      <c r="K63" s="227"/>
      <c r="L63" s="603"/>
      <c r="M63" s="604"/>
      <c r="N63" s="280"/>
    </row>
    <row r="64" spans="2:14" ht="14.4" thickBot="1">
      <c r="B64" s="605"/>
      <c r="C64" s="606"/>
      <c r="D64" s="606"/>
      <c r="E64" s="606"/>
      <c r="F64" s="606"/>
      <c r="G64" s="606"/>
      <c r="H64" s="606"/>
      <c r="I64" s="246"/>
      <c r="J64" s="242"/>
      <c r="K64" s="217"/>
      <c r="L64" s="607"/>
      <c r="M64" s="608"/>
      <c r="N64" s="280"/>
    </row>
    <row r="65" spans="2:14" ht="14.4" thickBot="1">
      <c r="B65" s="586" t="s">
        <v>254</v>
      </c>
      <c r="C65" s="587"/>
      <c r="D65" s="587"/>
      <c r="E65" s="587"/>
      <c r="F65" s="587"/>
      <c r="G65" s="587"/>
      <c r="H65" s="587"/>
      <c r="I65" s="587"/>
      <c r="J65" s="587"/>
      <c r="K65" s="587"/>
      <c r="L65" s="587"/>
      <c r="M65" s="588"/>
      <c r="N65" s="179">
        <v>0</v>
      </c>
    </row>
    <row r="66" spans="2:14">
      <c r="B66" s="609" t="s">
        <v>261</v>
      </c>
      <c r="C66" s="610"/>
      <c r="D66" s="610"/>
      <c r="E66" s="610"/>
      <c r="F66" s="610"/>
      <c r="G66" s="610"/>
      <c r="H66" s="610"/>
      <c r="I66" s="610"/>
      <c r="J66" s="610"/>
      <c r="K66" s="610"/>
      <c r="L66" s="610"/>
      <c r="M66" s="610"/>
      <c r="N66" s="611"/>
    </row>
    <row r="67" spans="2:14">
      <c r="B67" s="612"/>
      <c r="C67" s="613"/>
      <c r="D67" s="613"/>
      <c r="E67" s="613"/>
      <c r="F67" s="613"/>
      <c r="G67" s="613"/>
      <c r="H67" s="613"/>
      <c r="I67" s="613"/>
      <c r="J67" s="613"/>
      <c r="K67" s="613"/>
      <c r="L67" s="613"/>
      <c r="M67" s="613"/>
      <c r="N67" s="614"/>
    </row>
    <row r="68" spans="2:14" ht="14.4" thickBot="1">
      <c r="B68" s="615"/>
      <c r="C68" s="616"/>
      <c r="D68" s="616"/>
      <c r="E68" s="616"/>
      <c r="F68" s="616"/>
      <c r="G68" s="616"/>
      <c r="H68" s="616"/>
      <c r="I68" s="616"/>
      <c r="J68" s="616"/>
      <c r="K68" s="616"/>
      <c r="L68" s="616"/>
      <c r="M68" s="616"/>
      <c r="N68" s="617"/>
    </row>
    <row r="69" spans="2:14">
      <c r="B69" s="597" t="s">
        <v>262</v>
      </c>
      <c r="C69" s="598"/>
      <c r="D69" s="598"/>
      <c r="E69" s="598"/>
      <c r="F69" s="598"/>
      <c r="G69" s="598"/>
      <c r="H69" s="598"/>
      <c r="I69" s="145" t="s">
        <v>263</v>
      </c>
      <c r="J69" s="162" t="s">
        <v>231</v>
      </c>
      <c r="K69" s="163" t="s">
        <v>264</v>
      </c>
      <c r="L69" s="622" t="s">
        <v>248</v>
      </c>
      <c r="M69" s="623"/>
      <c r="N69" s="146" t="s">
        <v>249</v>
      </c>
    </row>
    <row r="70" spans="2:14">
      <c r="B70" s="172" t="s">
        <v>337</v>
      </c>
      <c r="C70" s="173"/>
      <c r="D70" s="173"/>
      <c r="E70" s="173"/>
      <c r="F70" s="173"/>
      <c r="G70" s="173"/>
      <c r="H70" s="173"/>
      <c r="I70" s="174">
        <v>256000</v>
      </c>
      <c r="J70" s="175">
        <v>1.85</v>
      </c>
      <c r="K70" s="176">
        <v>473600</v>
      </c>
      <c r="L70" s="601">
        <v>16</v>
      </c>
      <c r="M70" s="602"/>
      <c r="N70" s="177">
        <v>29600</v>
      </c>
    </row>
    <row r="71" spans="2:14">
      <c r="B71" s="172" t="s">
        <v>329</v>
      </c>
      <c r="C71" s="173"/>
      <c r="D71" s="173"/>
      <c r="E71" s="173"/>
      <c r="F71" s="173"/>
      <c r="G71" s="173"/>
      <c r="H71" s="173"/>
      <c r="I71" s="174">
        <v>58000</v>
      </c>
      <c r="J71" s="175">
        <v>1.85</v>
      </c>
      <c r="K71" s="176">
        <v>107300</v>
      </c>
      <c r="L71" s="601">
        <v>16</v>
      </c>
      <c r="M71" s="602"/>
      <c r="N71" s="177">
        <v>6706.25</v>
      </c>
    </row>
    <row r="72" spans="2:14">
      <c r="B72" s="172" t="s">
        <v>234</v>
      </c>
      <c r="C72" s="173"/>
      <c r="D72" s="173"/>
      <c r="E72" s="173"/>
      <c r="F72" s="173"/>
      <c r="G72" s="173"/>
      <c r="H72" s="173"/>
      <c r="I72" s="174">
        <v>68000</v>
      </c>
      <c r="J72" s="175">
        <v>1.85</v>
      </c>
      <c r="K72" s="176">
        <v>125800</v>
      </c>
      <c r="L72" s="603">
        <v>16</v>
      </c>
      <c r="M72" s="604"/>
      <c r="N72" s="177">
        <v>7862.5</v>
      </c>
    </row>
    <row r="73" spans="2:14" ht="14.4" thickBot="1">
      <c r="B73" s="605"/>
      <c r="C73" s="606"/>
      <c r="D73" s="606"/>
      <c r="E73" s="606"/>
      <c r="F73" s="606"/>
      <c r="G73" s="606"/>
      <c r="H73" s="606"/>
      <c r="I73" s="166"/>
      <c r="J73" s="167"/>
      <c r="K73" s="166"/>
      <c r="L73" s="607"/>
      <c r="M73" s="608"/>
      <c r="N73" s="178"/>
    </row>
    <row r="74" spans="2:14" ht="14.4" thickBot="1">
      <c r="B74" s="586" t="s">
        <v>254</v>
      </c>
      <c r="C74" s="587"/>
      <c r="D74" s="587"/>
      <c r="E74" s="587"/>
      <c r="F74" s="587"/>
      <c r="G74" s="587"/>
      <c r="H74" s="587"/>
      <c r="I74" s="587"/>
      <c r="J74" s="587"/>
      <c r="K74" s="587"/>
      <c r="L74" s="587"/>
      <c r="M74" s="588"/>
      <c r="N74" s="179">
        <v>44168.75</v>
      </c>
    </row>
    <row r="75" spans="2:14" ht="14.4" thickBot="1">
      <c r="B75" s="141"/>
      <c r="C75" s="91"/>
      <c r="D75" s="91"/>
      <c r="E75" s="91"/>
      <c r="F75" s="91"/>
      <c r="G75" s="91"/>
      <c r="H75" s="91"/>
      <c r="I75" s="91"/>
      <c r="J75" s="91"/>
      <c r="K75" s="91"/>
      <c r="L75" s="91"/>
      <c r="M75" s="91"/>
      <c r="N75" s="130"/>
    </row>
    <row r="76" spans="2:14" ht="14.4" thickBot="1">
      <c r="B76" s="589" t="s">
        <v>265</v>
      </c>
      <c r="C76" s="590"/>
      <c r="D76" s="590"/>
      <c r="E76" s="590"/>
      <c r="F76" s="590"/>
      <c r="G76" s="590"/>
      <c r="H76" s="590"/>
      <c r="I76" s="590"/>
      <c r="J76" s="590"/>
      <c r="K76" s="590"/>
      <c r="L76" s="590"/>
      <c r="M76" s="591"/>
      <c r="N76" s="180">
        <v>508705.48950000003</v>
      </c>
    </row>
    <row r="77" spans="2:14">
      <c r="B77" s="609" t="s">
        <v>266</v>
      </c>
      <c r="C77" s="610"/>
      <c r="D77" s="610"/>
      <c r="E77" s="610"/>
      <c r="F77" s="610"/>
      <c r="G77" s="610"/>
      <c r="H77" s="610"/>
      <c r="I77" s="610"/>
      <c r="J77" s="610"/>
      <c r="K77" s="610"/>
      <c r="L77" s="610"/>
      <c r="M77" s="610"/>
      <c r="N77" s="611"/>
    </row>
    <row r="78" spans="2:14">
      <c r="B78" s="612"/>
      <c r="C78" s="613"/>
      <c r="D78" s="613"/>
      <c r="E78" s="613"/>
      <c r="F78" s="613"/>
      <c r="G78" s="613"/>
      <c r="H78" s="613"/>
      <c r="I78" s="613"/>
      <c r="J78" s="613"/>
      <c r="K78" s="613"/>
      <c r="L78" s="613"/>
      <c r="M78" s="613"/>
      <c r="N78" s="614"/>
    </row>
    <row r="79" spans="2:14" ht="14.4" thickBot="1">
      <c r="B79" s="615"/>
      <c r="C79" s="616"/>
      <c r="D79" s="616"/>
      <c r="E79" s="616"/>
      <c r="F79" s="616"/>
      <c r="G79" s="616"/>
      <c r="H79" s="616"/>
      <c r="I79" s="616"/>
      <c r="J79" s="616"/>
      <c r="K79" s="616"/>
      <c r="L79" s="616"/>
      <c r="M79" s="616"/>
      <c r="N79" s="617"/>
    </row>
    <row r="80" spans="2:14">
      <c r="B80" s="597" t="s">
        <v>267</v>
      </c>
      <c r="C80" s="598"/>
      <c r="D80" s="598"/>
      <c r="E80" s="598"/>
      <c r="F80" s="598"/>
      <c r="G80" s="598"/>
      <c r="H80" s="598"/>
      <c r="I80" s="162"/>
      <c r="J80" s="181"/>
      <c r="K80" s="170" t="s">
        <v>268</v>
      </c>
      <c r="L80" s="599" t="s">
        <v>269</v>
      </c>
      <c r="M80" s="600"/>
      <c r="N80" s="171"/>
    </row>
    <row r="81" spans="2:14">
      <c r="B81" s="595" t="s">
        <v>193</v>
      </c>
      <c r="C81" s="596"/>
      <c r="D81" s="596"/>
      <c r="E81" s="596"/>
      <c r="F81" s="596"/>
      <c r="G81" s="596"/>
      <c r="H81" s="596"/>
      <c r="I81" s="182"/>
      <c r="J81" s="183"/>
      <c r="K81" s="184">
        <v>0.2</v>
      </c>
      <c r="L81" s="582">
        <v>101741.09790000001</v>
      </c>
      <c r="M81" s="583"/>
      <c r="N81" s="185"/>
    </row>
    <row r="82" spans="2:14">
      <c r="B82" s="149" t="s">
        <v>270</v>
      </c>
      <c r="C82" s="150"/>
      <c r="D82" s="150"/>
      <c r="E82" s="150"/>
      <c r="F82" s="150"/>
      <c r="G82" s="150"/>
      <c r="H82" s="150"/>
      <c r="I82" s="182"/>
      <c r="J82" s="183"/>
      <c r="K82" s="184">
        <v>0.05</v>
      </c>
      <c r="L82" s="582">
        <v>25435.274475000002</v>
      </c>
      <c r="M82" s="583"/>
      <c r="N82" s="185"/>
    </row>
    <row r="83" spans="2:14" ht="14.4" thickBot="1">
      <c r="B83" s="186" t="s">
        <v>230</v>
      </c>
      <c r="C83" s="187"/>
      <c r="D83" s="187"/>
      <c r="E83" s="187"/>
      <c r="F83" s="187"/>
      <c r="G83" s="187"/>
      <c r="H83" s="187"/>
      <c r="I83" s="188"/>
      <c r="J83" s="189"/>
      <c r="K83" s="184">
        <v>0.05</v>
      </c>
      <c r="L83" s="584">
        <v>25435.274475000002</v>
      </c>
      <c r="M83" s="585"/>
      <c r="N83" s="185"/>
    </row>
    <row r="84" spans="2:14" ht="14.4" thickBot="1">
      <c r="B84" s="586" t="s">
        <v>254</v>
      </c>
      <c r="C84" s="587"/>
      <c r="D84" s="587"/>
      <c r="E84" s="587"/>
      <c r="F84" s="587"/>
      <c r="G84" s="587"/>
      <c r="H84" s="587"/>
      <c r="I84" s="587"/>
      <c r="J84" s="587"/>
      <c r="K84" s="587"/>
      <c r="L84" s="587"/>
      <c r="M84" s="588"/>
      <c r="N84" s="190">
        <v>152611.64685000002</v>
      </c>
    </row>
    <row r="85" spans="2:14" ht="14.4" thickBot="1">
      <c r="B85" s="141"/>
      <c r="C85" s="91"/>
      <c r="D85" s="91"/>
      <c r="E85" s="91"/>
      <c r="F85" s="91"/>
      <c r="G85" s="91"/>
      <c r="H85" s="91"/>
      <c r="I85" s="91"/>
      <c r="J85" s="91"/>
      <c r="K85" s="91"/>
      <c r="L85" s="91"/>
      <c r="M85" s="91"/>
      <c r="N85" s="130"/>
    </row>
    <row r="86" spans="2:14" ht="14.4" thickBot="1">
      <c r="B86" s="589" t="s">
        <v>271</v>
      </c>
      <c r="C86" s="590"/>
      <c r="D86" s="590"/>
      <c r="E86" s="590"/>
      <c r="F86" s="590"/>
      <c r="G86" s="590"/>
      <c r="H86" s="590"/>
      <c r="I86" s="590"/>
      <c r="J86" s="590"/>
      <c r="K86" s="590"/>
      <c r="L86" s="590"/>
      <c r="M86" s="591"/>
      <c r="N86" s="191">
        <v>661317</v>
      </c>
    </row>
    <row r="87" spans="2:14">
      <c r="B87" s="122"/>
      <c r="C87" s="123"/>
      <c r="D87" s="123"/>
      <c r="E87" s="123"/>
      <c r="F87" s="123"/>
      <c r="G87" s="123"/>
      <c r="H87" s="123"/>
      <c r="I87" s="123"/>
      <c r="J87" s="123"/>
      <c r="K87" s="123"/>
      <c r="L87" s="123"/>
      <c r="M87" s="123"/>
      <c r="N87" s="124"/>
    </row>
    <row r="88" spans="2:14">
      <c r="B88" s="141"/>
      <c r="C88" s="91"/>
      <c r="D88" s="91"/>
      <c r="E88" s="91"/>
      <c r="F88" s="91"/>
      <c r="G88" s="91"/>
      <c r="H88" s="91"/>
      <c r="I88" s="91"/>
      <c r="J88" s="91"/>
      <c r="K88" s="91"/>
      <c r="L88" s="91"/>
      <c r="M88" s="91"/>
      <c r="N88" s="130"/>
    </row>
    <row r="89" spans="2:14">
      <c r="B89" s="141"/>
      <c r="C89" s="91"/>
      <c r="D89" s="91"/>
      <c r="E89" s="91"/>
      <c r="F89" s="91"/>
      <c r="G89" s="91"/>
      <c r="H89" s="91"/>
      <c r="I89" s="91"/>
      <c r="J89" s="91"/>
      <c r="K89" s="91"/>
      <c r="L89" s="91"/>
      <c r="M89" s="91"/>
      <c r="N89" s="130"/>
    </row>
    <row r="90" spans="2:14">
      <c r="B90" s="141"/>
      <c r="C90" s="91"/>
      <c r="D90" s="91"/>
      <c r="E90" s="91"/>
      <c r="F90" s="91"/>
      <c r="G90" s="128" t="s">
        <v>272</v>
      </c>
      <c r="H90" s="128"/>
      <c r="I90" s="128"/>
      <c r="J90" s="128"/>
      <c r="K90" s="91"/>
      <c r="L90" s="91"/>
      <c r="M90" s="91"/>
      <c r="N90" s="130"/>
    </row>
    <row r="91" spans="2:14">
      <c r="B91" s="192"/>
      <c r="C91" s="193"/>
      <c r="D91" s="193"/>
      <c r="E91" s="193"/>
      <c r="F91" s="193"/>
      <c r="G91" s="128" t="s">
        <v>273</v>
      </c>
      <c r="H91" s="193"/>
      <c r="I91" s="193"/>
      <c r="J91" s="193"/>
      <c r="K91" s="193"/>
      <c r="L91" s="193"/>
      <c r="M91" s="193"/>
      <c r="N91" s="194"/>
    </row>
    <row r="92" spans="2:14">
      <c r="B92" s="192"/>
      <c r="C92" s="193"/>
      <c r="D92" s="193"/>
      <c r="E92" s="193"/>
      <c r="F92" s="193"/>
      <c r="G92" s="128" t="s">
        <v>274</v>
      </c>
      <c r="J92" s="193"/>
      <c r="K92" s="193"/>
      <c r="L92" s="193"/>
      <c r="M92" s="193"/>
      <c r="N92" s="194"/>
    </row>
    <row r="93" spans="2:14">
      <c r="B93" s="107"/>
      <c r="C93" s="137"/>
      <c r="D93" s="137"/>
      <c r="E93" s="137"/>
      <c r="F93" s="137"/>
      <c r="G93" s="128" t="s">
        <v>275</v>
      </c>
      <c r="H93" s="137"/>
      <c r="I93" s="137"/>
      <c r="J93" s="137"/>
      <c r="K93" s="137"/>
      <c r="L93" s="137"/>
      <c r="M93" s="137"/>
      <c r="N93" s="136"/>
    </row>
    <row r="94" spans="2:14">
      <c r="B94" s="141"/>
      <c r="C94" s="91"/>
      <c r="D94" s="91"/>
      <c r="E94" s="91"/>
      <c r="F94" s="91"/>
      <c r="G94" s="91" t="s">
        <v>276</v>
      </c>
      <c r="H94" s="91"/>
      <c r="I94" s="91"/>
      <c r="J94" s="91"/>
      <c r="K94" s="91"/>
      <c r="L94" s="91"/>
      <c r="M94" s="91"/>
      <c r="N94" s="130"/>
    </row>
    <row r="95" spans="2:14">
      <c r="B95" s="195" t="s">
        <v>277</v>
      </c>
      <c r="C95" s="196"/>
      <c r="D95" s="196"/>
      <c r="E95" s="196"/>
      <c r="F95" s="196"/>
      <c r="G95" s="196"/>
      <c r="H95" s="196"/>
      <c r="I95" s="196"/>
      <c r="J95" s="196"/>
      <c r="K95" s="196"/>
      <c r="L95" s="196"/>
      <c r="M95" s="196"/>
      <c r="N95" s="197"/>
    </row>
    <row r="96" spans="2:14">
      <c r="B96" s="592"/>
      <c r="C96" s="593"/>
      <c r="D96" s="593"/>
      <c r="E96" s="593"/>
      <c r="F96" s="593"/>
      <c r="G96" s="593"/>
      <c r="H96" s="593"/>
      <c r="I96" s="593"/>
      <c r="J96" s="593"/>
      <c r="K96" s="593"/>
      <c r="L96" s="593"/>
      <c r="M96" s="593"/>
      <c r="N96" s="594"/>
    </row>
    <row r="97" spans="2:14">
      <c r="B97" s="592"/>
      <c r="C97" s="593"/>
      <c r="D97" s="593"/>
      <c r="E97" s="593"/>
      <c r="F97" s="593"/>
      <c r="G97" s="593"/>
      <c r="H97" s="593"/>
      <c r="I97" s="593"/>
      <c r="J97" s="593"/>
      <c r="K97" s="593"/>
      <c r="L97" s="593"/>
      <c r="M97" s="593"/>
      <c r="N97" s="594"/>
    </row>
    <row r="98" spans="2:14">
      <c r="B98" s="107"/>
      <c r="C98" s="137"/>
      <c r="D98" s="137"/>
      <c r="E98" s="137"/>
      <c r="F98" s="137"/>
      <c r="G98" s="137"/>
      <c r="H98" s="137"/>
      <c r="I98" s="137"/>
      <c r="J98" s="137"/>
      <c r="K98" s="137"/>
      <c r="L98" s="137"/>
      <c r="M98" s="137"/>
      <c r="N98" s="136"/>
    </row>
    <row r="99" spans="2:14">
      <c r="B99" s="198" t="s">
        <v>278</v>
      </c>
      <c r="C99" s="137"/>
      <c r="D99" s="137"/>
      <c r="E99" s="137"/>
      <c r="F99" s="137"/>
      <c r="G99" s="137"/>
      <c r="H99" s="137"/>
      <c r="I99" s="137"/>
      <c r="J99" s="137"/>
      <c r="K99" s="137"/>
      <c r="L99" s="137"/>
      <c r="M99" s="137"/>
      <c r="N99" s="136"/>
    </row>
    <row r="100" spans="2:14" ht="12.75" customHeight="1">
      <c r="B100" s="573" t="s">
        <v>279</v>
      </c>
      <c r="C100" s="574"/>
      <c r="D100" s="574"/>
      <c r="E100" s="574"/>
      <c r="F100" s="574"/>
      <c r="G100" s="574"/>
      <c r="H100" s="574"/>
      <c r="I100" s="574"/>
      <c r="J100" s="574"/>
      <c r="K100" s="574"/>
      <c r="L100" s="574"/>
      <c r="M100" s="574"/>
      <c r="N100" s="575"/>
    </row>
    <row r="101" spans="2:14">
      <c r="B101" s="573"/>
      <c r="C101" s="574"/>
      <c r="D101" s="574"/>
      <c r="E101" s="574"/>
      <c r="F101" s="574"/>
      <c r="G101" s="574"/>
      <c r="H101" s="574"/>
      <c r="I101" s="574"/>
      <c r="J101" s="574"/>
      <c r="K101" s="574"/>
      <c r="L101" s="574"/>
      <c r="M101" s="574"/>
      <c r="N101" s="575"/>
    </row>
    <row r="102" spans="2:14">
      <c r="B102" s="573" t="s">
        <v>280</v>
      </c>
      <c r="C102" s="574"/>
      <c r="D102" s="574"/>
      <c r="E102" s="574"/>
      <c r="F102" s="574"/>
      <c r="G102" s="574"/>
      <c r="H102" s="574"/>
      <c r="I102" s="574"/>
      <c r="J102" s="574"/>
      <c r="K102" s="574"/>
      <c r="L102" s="574"/>
      <c r="M102" s="574"/>
      <c r="N102" s="575"/>
    </row>
    <row r="103" spans="2:14">
      <c r="B103" s="573"/>
      <c r="C103" s="574"/>
      <c r="D103" s="574"/>
      <c r="E103" s="574"/>
      <c r="F103" s="574"/>
      <c r="G103" s="574"/>
      <c r="H103" s="574"/>
      <c r="I103" s="574"/>
      <c r="J103" s="574"/>
      <c r="K103" s="574"/>
      <c r="L103" s="574"/>
      <c r="M103" s="574"/>
      <c r="N103" s="575"/>
    </row>
    <row r="104" spans="2:14">
      <c r="B104" s="107"/>
      <c r="C104" s="137"/>
      <c r="D104" s="137"/>
      <c r="E104" s="137"/>
      <c r="F104" s="137"/>
      <c r="G104" s="137"/>
      <c r="H104" s="137"/>
      <c r="I104" s="137"/>
      <c r="J104" s="137"/>
      <c r="K104" s="137"/>
      <c r="L104" s="137"/>
      <c r="M104" s="137"/>
      <c r="N104" s="136"/>
    </row>
    <row r="105" spans="2:14">
      <c r="B105" s="141"/>
      <c r="C105" s="91"/>
      <c r="D105" s="91"/>
      <c r="E105" s="91"/>
      <c r="F105" s="91"/>
      <c r="G105" s="128" t="s">
        <v>272</v>
      </c>
      <c r="H105" s="91"/>
      <c r="I105" s="91"/>
      <c r="J105" s="91"/>
      <c r="K105" s="91"/>
      <c r="L105" s="91"/>
      <c r="M105" s="91"/>
      <c r="N105" s="130"/>
    </row>
    <row r="106" spans="2:14">
      <c r="B106" s="141"/>
      <c r="C106" s="91"/>
      <c r="D106" s="91"/>
      <c r="E106" s="91"/>
      <c r="F106" s="91"/>
      <c r="G106" s="91" t="s">
        <v>273</v>
      </c>
      <c r="H106" s="158"/>
      <c r="I106" s="158"/>
      <c r="J106" s="158"/>
      <c r="K106" s="91"/>
      <c r="L106" s="91"/>
      <c r="M106" s="91"/>
      <c r="N106" s="130"/>
    </row>
    <row r="107" spans="2:14">
      <c r="B107" s="141"/>
      <c r="C107" s="91"/>
      <c r="D107" s="91"/>
      <c r="E107" s="91"/>
      <c r="F107" s="91"/>
      <c r="G107" s="91" t="s">
        <v>281</v>
      </c>
      <c r="H107" s="92"/>
      <c r="I107" s="92"/>
      <c r="J107" s="92"/>
      <c r="M107" s="91"/>
      <c r="N107" s="130"/>
    </row>
    <row r="108" spans="2:14">
      <c r="B108" s="199"/>
      <c r="C108" s="137"/>
      <c r="D108" s="137"/>
      <c r="E108" s="137"/>
      <c r="F108" s="137"/>
      <c r="G108" s="91" t="s">
        <v>275</v>
      </c>
      <c r="K108" s="137"/>
      <c r="L108" s="137"/>
      <c r="M108" s="137"/>
      <c r="N108" s="136"/>
    </row>
    <row r="109" spans="2:14" ht="17.25" customHeight="1">
      <c r="B109" s="200" t="s">
        <v>282</v>
      </c>
      <c r="C109" s="201"/>
      <c r="D109" s="201"/>
      <c r="E109" s="91"/>
      <c r="F109" s="91"/>
      <c r="G109" s="91"/>
      <c r="H109" s="91"/>
      <c r="I109" s="91"/>
      <c r="J109" s="576"/>
      <c r="K109" s="576"/>
      <c r="L109" s="576"/>
      <c r="M109" s="576"/>
      <c r="N109" s="577"/>
    </row>
    <row r="110" spans="2:14" ht="18.75" customHeight="1" thickBot="1">
      <c r="B110" s="580" t="s">
        <v>283</v>
      </c>
      <c r="C110" s="581"/>
      <c r="D110" s="581"/>
      <c r="E110" s="167"/>
      <c r="F110" s="167"/>
      <c r="G110" s="167"/>
      <c r="H110" s="167"/>
      <c r="I110" s="167"/>
      <c r="J110" s="578"/>
      <c r="K110" s="578"/>
      <c r="L110" s="578"/>
      <c r="M110" s="578"/>
      <c r="N110" s="579"/>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952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3"/>
      </mc:Fallback>
    </mc:AlternateContent>
  </oleObjects>
  <mc:AlternateContent xmlns:mc="http://schemas.openxmlformats.org/markup-compatibility/2006">
    <mc:Choice Requires="x14">
      <controls>
        <mc:AlternateContent xmlns:mc="http://schemas.openxmlformats.org/markup-compatibility/2006">
          <mc:Choice Requires="x14">
            <control shapeId="952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N109"/>
  <sheetViews>
    <sheetView topLeftCell="A50" zoomScale="55" zoomScaleNormal="55" workbookViewId="0">
      <selection activeCell="A25" sqref="A1:XFD1048576"/>
    </sheetView>
  </sheetViews>
  <sheetFormatPr baseColWidth="10" defaultColWidth="11.44140625" defaultRowHeight="13.8"/>
  <cols>
    <col min="1" max="1" width="3.109375" style="90" customWidth="1"/>
    <col min="2" max="6" width="11.44140625" style="90"/>
    <col min="7" max="10" width="11.44140625" style="90" customWidth="1"/>
    <col min="11" max="11" width="12.88671875" style="90" customWidth="1"/>
    <col min="12" max="13" width="11.44140625" style="90" customWidth="1"/>
    <col min="14" max="14" width="14.66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403"/>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391"/>
      <c r="C11" s="400"/>
      <c r="D11" s="400"/>
      <c r="E11" s="400"/>
      <c r="F11" s="400"/>
      <c r="G11" s="400"/>
      <c r="H11" s="400"/>
      <c r="I11" s="400"/>
      <c r="J11" s="400"/>
      <c r="K11" s="109"/>
      <c r="L11" s="110" t="s">
        <v>15</v>
      </c>
      <c r="M11" s="110" t="s">
        <v>15</v>
      </c>
      <c r="N11" s="111" t="s">
        <v>15</v>
      </c>
    </row>
    <row r="12" spans="2:14">
      <c r="B12" s="653" t="s">
        <v>239</v>
      </c>
      <c r="C12" s="654"/>
      <c r="D12" s="654"/>
      <c r="E12" s="654"/>
      <c r="F12" s="400"/>
      <c r="G12" s="400"/>
      <c r="H12" s="400" t="s">
        <v>240</v>
      </c>
      <c r="J12" s="400"/>
      <c r="K12" s="109"/>
      <c r="N12" s="112"/>
    </row>
    <row r="13" spans="2:14">
      <c r="B13" s="113" t="s">
        <v>16</v>
      </c>
      <c r="C13" s="114"/>
      <c r="D13" s="642" t="s">
        <v>17</v>
      </c>
      <c r="E13" s="642"/>
      <c r="F13" s="642"/>
      <c r="G13" s="642"/>
      <c r="H13" s="114"/>
      <c r="I13" s="114" t="s">
        <v>18</v>
      </c>
      <c r="J13" s="642" t="s">
        <v>17</v>
      </c>
      <c r="K13" s="642"/>
      <c r="L13" s="642"/>
      <c r="M13" s="642"/>
      <c r="N13" s="398"/>
    </row>
    <row r="14" spans="2:14">
      <c r="B14" s="113"/>
      <c r="C14" s="114"/>
      <c r="D14" s="397"/>
      <c r="E14" s="397"/>
      <c r="F14" s="397"/>
      <c r="G14" s="397"/>
      <c r="H14" s="114"/>
      <c r="I14" s="397"/>
      <c r="J14" s="114"/>
      <c r="K14" s="397"/>
      <c r="L14" s="643"/>
      <c r="M14" s="643"/>
      <c r="N14" s="644"/>
    </row>
    <row r="15" spans="2:14">
      <c r="B15" s="113"/>
      <c r="C15" s="114"/>
      <c r="D15" s="397"/>
      <c r="E15" s="397"/>
      <c r="F15" s="397"/>
      <c r="G15" s="397"/>
      <c r="H15" s="114"/>
      <c r="I15" s="397"/>
      <c r="J15" s="114"/>
      <c r="K15" s="397"/>
      <c r="L15" s="397"/>
      <c r="M15" s="397"/>
      <c r="N15" s="398"/>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404"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399"/>
      <c r="E22" s="399"/>
      <c r="F22" s="399"/>
      <c r="G22" s="399"/>
      <c r="H22" s="399"/>
      <c r="I22" s="399"/>
      <c r="J22" s="399"/>
      <c r="K22" s="399"/>
      <c r="L22" s="399"/>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107</v>
      </c>
      <c r="C34" s="703" t="s">
        <v>108</v>
      </c>
      <c r="D34" s="704"/>
      <c r="E34" s="704"/>
      <c r="F34" s="704"/>
      <c r="G34" s="704"/>
      <c r="H34" s="704"/>
      <c r="I34" s="704"/>
      <c r="J34" s="704"/>
      <c r="K34" s="705"/>
      <c r="L34" s="703" t="s">
        <v>46</v>
      </c>
      <c r="M34" s="705"/>
      <c r="N34" s="216">
        <v>274</v>
      </c>
    </row>
    <row r="35" spans="2:14">
      <c r="B35" s="609" t="s">
        <v>244</v>
      </c>
      <c r="C35" s="610"/>
      <c r="D35" s="610"/>
      <c r="E35" s="610"/>
      <c r="F35" s="610"/>
      <c r="G35" s="610"/>
      <c r="H35" s="610"/>
      <c r="I35" s="610"/>
      <c r="J35" s="610"/>
      <c r="K35" s="610"/>
      <c r="L35" s="610"/>
      <c r="M35" s="610"/>
      <c r="N35" s="611"/>
    </row>
    <row r="36" spans="2:14" ht="15.75" customHeight="1">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350</v>
      </c>
      <c r="C39" s="596"/>
      <c r="D39" s="596"/>
      <c r="E39" s="596"/>
      <c r="F39" s="618"/>
      <c r="G39" s="641"/>
      <c r="H39" s="618"/>
      <c r="I39" s="641"/>
      <c r="J39" s="618"/>
      <c r="K39" s="279">
        <v>9450</v>
      </c>
      <c r="L39" s="740">
        <v>2</v>
      </c>
      <c r="M39" s="741">
        <v>1.01</v>
      </c>
      <c r="N39" s="280">
        <v>4725</v>
      </c>
    </row>
    <row r="40" spans="2:14">
      <c r="B40" s="595" t="s">
        <v>303</v>
      </c>
      <c r="C40" s="596"/>
      <c r="D40" s="596"/>
      <c r="E40" s="596"/>
      <c r="F40" s="618"/>
      <c r="G40" s="641"/>
      <c r="H40" s="618"/>
      <c r="I40" s="641"/>
      <c r="J40" s="618"/>
      <c r="K40" s="279"/>
      <c r="L40" s="738"/>
      <c r="M40" s="739"/>
      <c r="N40" s="280">
        <v>1815.3125</v>
      </c>
    </row>
    <row r="41" spans="2:14">
      <c r="B41" s="595"/>
      <c r="C41" s="596"/>
      <c r="D41" s="596"/>
      <c r="E41" s="596"/>
      <c r="F41" s="618"/>
      <c r="G41" s="641"/>
      <c r="H41" s="618"/>
      <c r="I41" s="641"/>
      <c r="J41" s="618"/>
      <c r="K41" s="279"/>
      <c r="L41" s="738"/>
      <c r="M41" s="739"/>
      <c r="N41" s="280"/>
    </row>
    <row r="42" spans="2:14">
      <c r="B42" s="595"/>
      <c r="C42" s="596"/>
      <c r="D42" s="596"/>
      <c r="E42" s="596"/>
      <c r="F42" s="618"/>
      <c r="G42" s="641"/>
      <c r="H42" s="618"/>
      <c r="I42" s="641"/>
      <c r="J42" s="618"/>
      <c r="K42" s="279"/>
      <c r="L42" s="738"/>
      <c r="M42" s="739"/>
      <c r="N42" s="280"/>
    </row>
    <row r="43" spans="2:14">
      <c r="B43" s="595"/>
      <c r="C43" s="596"/>
      <c r="D43" s="596"/>
      <c r="E43" s="596"/>
      <c r="F43" s="618"/>
      <c r="G43" s="641"/>
      <c r="H43" s="618"/>
      <c r="I43" s="641"/>
      <c r="J43" s="618"/>
      <c r="K43" s="279"/>
      <c r="L43" s="603"/>
      <c r="M43" s="604"/>
      <c r="N43" s="280"/>
    </row>
    <row r="44" spans="2:14" ht="14.4" thickBot="1">
      <c r="B44" s="595"/>
      <c r="C44" s="596"/>
      <c r="D44" s="596"/>
      <c r="E44" s="596"/>
      <c r="F44" s="618"/>
      <c r="G44" s="641"/>
      <c r="H44" s="618"/>
      <c r="I44" s="641"/>
      <c r="J44" s="618"/>
      <c r="K44" s="279"/>
      <c r="L44" s="726"/>
      <c r="M44" s="727"/>
      <c r="N44" s="280"/>
    </row>
    <row r="45" spans="2:14" ht="14.4" thickBot="1">
      <c r="B45" s="586" t="s">
        <v>254</v>
      </c>
      <c r="C45" s="587"/>
      <c r="D45" s="587"/>
      <c r="E45" s="587"/>
      <c r="F45" s="587"/>
      <c r="G45" s="587"/>
      <c r="H45" s="587"/>
      <c r="I45" s="587"/>
      <c r="J45" s="587"/>
      <c r="K45" s="587"/>
      <c r="L45" s="587"/>
      <c r="M45" s="588"/>
      <c r="N45" s="154">
        <v>6540.3125</v>
      </c>
    </row>
    <row r="46" spans="2:14">
      <c r="B46" s="609" t="s">
        <v>252</v>
      </c>
      <c r="C46" s="610"/>
      <c r="D46" s="610"/>
      <c r="E46" s="610"/>
      <c r="F46" s="610"/>
      <c r="G46" s="610"/>
      <c r="H46" s="610"/>
      <c r="I46" s="610"/>
      <c r="J46" s="610"/>
      <c r="K46" s="610"/>
      <c r="L46" s="610"/>
      <c r="M46" s="610"/>
      <c r="N46" s="611"/>
    </row>
    <row r="47" spans="2:14">
      <c r="B47" s="612"/>
      <c r="C47" s="613"/>
      <c r="D47" s="613"/>
      <c r="E47" s="613"/>
      <c r="F47" s="613"/>
      <c r="G47" s="613"/>
      <c r="H47" s="613"/>
      <c r="I47" s="613"/>
      <c r="J47" s="613"/>
      <c r="K47" s="613"/>
      <c r="L47" s="613"/>
      <c r="M47" s="613"/>
      <c r="N47" s="614"/>
    </row>
    <row r="48" spans="2:14" ht="14.4" thickBot="1">
      <c r="B48" s="615"/>
      <c r="C48" s="616"/>
      <c r="D48" s="616"/>
      <c r="E48" s="616"/>
      <c r="F48" s="616"/>
      <c r="G48" s="616"/>
      <c r="H48" s="616"/>
      <c r="I48" s="616"/>
      <c r="J48" s="616"/>
      <c r="K48" s="616"/>
      <c r="L48" s="616"/>
      <c r="M48" s="616"/>
      <c r="N48" s="617"/>
    </row>
    <row r="49" spans="2:14">
      <c r="B49" s="597" t="s">
        <v>243</v>
      </c>
      <c r="C49" s="598"/>
      <c r="D49" s="598"/>
      <c r="E49" s="598"/>
      <c r="F49" s="598"/>
      <c r="G49" s="598"/>
      <c r="H49" s="598"/>
      <c r="I49" s="623"/>
      <c r="J49" s="396" t="s">
        <v>198</v>
      </c>
      <c r="K49" s="145" t="s">
        <v>33</v>
      </c>
      <c r="L49" s="622" t="s">
        <v>253</v>
      </c>
      <c r="M49" s="623"/>
      <c r="N49" s="146" t="s">
        <v>249</v>
      </c>
    </row>
    <row r="50" spans="2:14">
      <c r="B50" s="595" t="s">
        <v>503</v>
      </c>
      <c r="C50" s="596"/>
      <c r="D50" s="596"/>
      <c r="E50" s="596"/>
      <c r="F50" s="596"/>
      <c r="G50" s="596"/>
      <c r="H50" s="596"/>
      <c r="I50" s="618"/>
      <c r="J50" s="210" t="s">
        <v>212</v>
      </c>
      <c r="K50" s="211">
        <v>1.05</v>
      </c>
      <c r="L50" s="619">
        <v>322773.46499999997</v>
      </c>
      <c r="M50" s="620"/>
      <c r="N50" s="280">
        <v>338912.13824999996</v>
      </c>
    </row>
    <row r="51" spans="2:14">
      <c r="B51" s="595"/>
      <c r="C51" s="596"/>
      <c r="D51" s="596"/>
      <c r="E51" s="596"/>
      <c r="F51" s="596"/>
      <c r="G51" s="596"/>
      <c r="H51" s="596"/>
      <c r="I51" s="618"/>
      <c r="J51" s="237"/>
      <c r="K51" s="225"/>
      <c r="L51" s="619"/>
      <c r="M51" s="620"/>
      <c r="N51" s="280"/>
    </row>
    <row r="52" spans="2:14">
      <c r="B52" s="595"/>
      <c r="C52" s="596"/>
      <c r="D52" s="596"/>
      <c r="E52" s="596"/>
      <c r="F52" s="596"/>
      <c r="G52" s="596"/>
      <c r="H52" s="596"/>
      <c r="I52" s="618"/>
      <c r="J52" s="210"/>
      <c r="K52" s="211"/>
      <c r="L52" s="619"/>
      <c r="M52" s="620"/>
      <c r="N52" s="280"/>
    </row>
    <row r="53" spans="2:14">
      <c r="B53" s="595"/>
      <c r="C53" s="596"/>
      <c r="D53" s="596"/>
      <c r="E53" s="596"/>
      <c r="F53" s="596"/>
      <c r="G53" s="596"/>
      <c r="H53" s="596"/>
      <c r="I53" s="618"/>
      <c r="J53" s="210"/>
      <c r="K53" s="222"/>
      <c r="L53" s="619"/>
      <c r="M53" s="620"/>
      <c r="N53" s="280"/>
    </row>
    <row r="54" spans="2:14">
      <c r="B54" s="595"/>
      <c r="C54" s="596"/>
      <c r="D54" s="596"/>
      <c r="E54" s="596"/>
      <c r="F54" s="596"/>
      <c r="G54" s="596"/>
      <c r="H54" s="596"/>
      <c r="I54" s="618"/>
      <c r="J54" s="237"/>
      <c r="K54" s="225"/>
      <c r="L54" s="619"/>
      <c r="M54" s="620"/>
      <c r="N54" s="280"/>
    </row>
    <row r="55" spans="2:14" ht="14.4" thickBot="1">
      <c r="B55" s="595"/>
      <c r="C55" s="596"/>
      <c r="D55" s="596"/>
      <c r="E55" s="596"/>
      <c r="F55" s="596"/>
      <c r="G55" s="596"/>
      <c r="H55" s="596"/>
      <c r="I55" s="618"/>
      <c r="J55" s="210"/>
      <c r="K55" s="211"/>
      <c r="L55" s="619"/>
      <c r="M55" s="620"/>
      <c r="N55" s="280"/>
    </row>
    <row r="56" spans="2:14" ht="14.4" thickBot="1">
      <c r="B56" s="586" t="s">
        <v>254</v>
      </c>
      <c r="C56" s="587"/>
      <c r="D56" s="587"/>
      <c r="E56" s="587"/>
      <c r="F56" s="587"/>
      <c r="G56" s="587"/>
      <c r="H56" s="587"/>
      <c r="I56" s="587"/>
      <c r="J56" s="587"/>
      <c r="K56" s="587"/>
      <c r="L56" s="587"/>
      <c r="M56" s="588"/>
      <c r="N56" s="281">
        <v>338912.13824999996</v>
      </c>
    </row>
    <row r="57" spans="2:14">
      <c r="B57" s="609" t="s">
        <v>255</v>
      </c>
      <c r="C57" s="610"/>
      <c r="D57" s="610"/>
      <c r="E57" s="610"/>
      <c r="F57" s="610"/>
      <c r="G57" s="610"/>
      <c r="H57" s="610"/>
      <c r="I57" s="610"/>
      <c r="J57" s="610"/>
      <c r="K57" s="610"/>
      <c r="L57" s="610"/>
      <c r="M57" s="610"/>
      <c r="N57" s="611"/>
    </row>
    <row r="58" spans="2:14">
      <c r="B58" s="612"/>
      <c r="C58" s="613"/>
      <c r="D58" s="613"/>
      <c r="E58" s="613"/>
      <c r="F58" s="613"/>
      <c r="G58" s="613"/>
      <c r="H58" s="613"/>
      <c r="I58" s="613"/>
      <c r="J58" s="613"/>
      <c r="K58" s="613"/>
      <c r="L58" s="613"/>
      <c r="M58" s="613"/>
      <c r="N58" s="614"/>
    </row>
    <row r="59" spans="2:14" ht="14.4" thickBot="1">
      <c r="B59" s="615"/>
      <c r="C59" s="616"/>
      <c r="D59" s="616"/>
      <c r="E59" s="616"/>
      <c r="F59" s="616"/>
      <c r="G59" s="616"/>
      <c r="H59" s="616"/>
      <c r="I59" s="616"/>
      <c r="J59" s="616"/>
      <c r="K59" s="616"/>
      <c r="L59" s="616"/>
      <c r="M59" s="616"/>
      <c r="N59" s="617"/>
    </row>
    <row r="60" spans="2:14">
      <c r="B60" s="597" t="s">
        <v>256</v>
      </c>
      <c r="C60" s="598"/>
      <c r="D60" s="598"/>
      <c r="E60" s="598"/>
      <c r="F60" s="598"/>
      <c r="G60" s="598"/>
      <c r="H60" s="598"/>
      <c r="I60" s="145" t="s">
        <v>257</v>
      </c>
      <c r="J60" s="392" t="s">
        <v>258</v>
      </c>
      <c r="K60" s="163" t="s">
        <v>259</v>
      </c>
      <c r="L60" s="622" t="s">
        <v>199</v>
      </c>
      <c r="M60" s="623"/>
      <c r="N60" s="146" t="s">
        <v>249</v>
      </c>
    </row>
    <row r="61" spans="2:14">
      <c r="B61" s="595"/>
      <c r="C61" s="596"/>
      <c r="D61" s="596"/>
      <c r="E61" s="596"/>
      <c r="F61" s="596"/>
      <c r="G61" s="596"/>
      <c r="H61" s="596"/>
      <c r="I61" s="157"/>
      <c r="J61" s="226"/>
      <c r="K61" s="227"/>
      <c r="L61" s="603"/>
      <c r="M61" s="604"/>
      <c r="N61" s="280"/>
    </row>
    <row r="62" spans="2:14">
      <c r="B62" s="595"/>
      <c r="C62" s="596"/>
      <c r="D62" s="596"/>
      <c r="E62" s="596"/>
      <c r="F62" s="596"/>
      <c r="G62" s="596"/>
      <c r="H62" s="596"/>
      <c r="I62" s="157"/>
      <c r="J62" s="226"/>
      <c r="K62" s="227"/>
      <c r="L62" s="603"/>
      <c r="M62" s="604"/>
      <c r="N62" s="280"/>
    </row>
    <row r="63" spans="2:14" ht="14.4" thickBot="1">
      <c r="B63" s="605"/>
      <c r="C63" s="606"/>
      <c r="D63" s="606"/>
      <c r="E63" s="606"/>
      <c r="F63" s="606"/>
      <c r="G63" s="606"/>
      <c r="H63" s="606"/>
      <c r="I63" s="246"/>
      <c r="J63" s="242"/>
      <c r="K63" s="217"/>
      <c r="L63" s="607"/>
      <c r="M63" s="608"/>
      <c r="N63" s="280"/>
    </row>
    <row r="64" spans="2:14" ht="14.4" thickBot="1">
      <c r="B64" s="586" t="s">
        <v>254</v>
      </c>
      <c r="C64" s="587"/>
      <c r="D64" s="587"/>
      <c r="E64" s="587"/>
      <c r="F64" s="587"/>
      <c r="G64" s="587"/>
      <c r="H64" s="587"/>
      <c r="I64" s="587"/>
      <c r="J64" s="587"/>
      <c r="K64" s="587"/>
      <c r="L64" s="587"/>
      <c r="M64" s="588"/>
      <c r="N64" s="284">
        <v>0</v>
      </c>
    </row>
    <row r="65" spans="2:14">
      <c r="B65" s="609" t="s">
        <v>261</v>
      </c>
      <c r="C65" s="610"/>
      <c r="D65" s="610"/>
      <c r="E65" s="610"/>
      <c r="F65" s="610"/>
      <c r="G65" s="610"/>
      <c r="H65" s="610"/>
      <c r="I65" s="610"/>
      <c r="J65" s="610"/>
      <c r="K65" s="610"/>
      <c r="L65" s="610"/>
      <c r="M65" s="610"/>
      <c r="N65" s="611"/>
    </row>
    <row r="66" spans="2:14">
      <c r="B66" s="612"/>
      <c r="C66" s="613"/>
      <c r="D66" s="613"/>
      <c r="E66" s="613"/>
      <c r="F66" s="613"/>
      <c r="G66" s="613"/>
      <c r="H66" s="613"/>
      <c r="I66" s="613"/>
      <c r="J66" s="613"/>
      <c r="K66" s="613"/>
      <c r="L66" s="613"/>
      <c r="M66" s="613"/>
      <c r="N66" s="614"/>
    </row>
    <row r="67" spans="2:14" ht="14.4" thickBot="1">
      <c r="B67" s="615"/>
      <c r="C67" s="616"/>
      <c r="D67" s="616"/>
      <c r="E67" s="616"/>
      <c r="F67" s="616"/>
      <c r="G67" s="616"/>
      <c r="H67" s="616"/>
      <c r="I67" s="616"/>
      <c r="J67" s="616"/>
      <c r="K67" s="616"/>
      <c r="L67" s="616"/>
      <c r="M67" s="616"/>
      <c r="N67" s="617"/>
    </row>
    <row r="68" spans="2:14">
      <c r="B68" s="597" t="s">
        <v>262</v>
      </c>
      <c r="C68" s="598"/>
      <c r="D68" s="598"/>
      <c r="E68" s="598"/>
      <c r="F68" s="598"/>
      <c r="G68" s="598"/>
      <c r="H68" s="598"/>
      <c r="I68" s="145" t="s">
        <v>263</v>
      </c>
      <c r="J68" s="392" t="s">
        <v>231</v>
      </c>
      <c r="K68" s="163" t="s">
        <v>264</v>
      </c>
      <c r="L68" s="622" t="s">
        <v>248</v>
      </c>
      <c r="M68" s="623"/>
      <c r="N68" s="146" t="s">
        <v>249</v>
      </c>
    </row>
    <row r="69" spans="2:14">
      <c r="B69" s="401" t="s">
        <v>337</v>
      </c>
      <c r="C69" s="402"/>
      <c r="D69" s="402"/>
      <c r="E69" s="402"/>
      <c r="F69" s="402"/>
      <c r="G69" s="402"/>
      <c r="H69" s="402"/>
      <c r="I69" s="174">
        <v>256000</v>
      </c>
      <c r="J69" s="175">
        <v>1.85</v>
      </c>
      <c r="K69" s="176">
        <v>473600</v>
      </c>
      <c r="L69" s="601">
        <v>16</v>
      </c>
      <c r="M69" s="602"/>
      <c r="N69" s="282">
        <v>29600</v>
      </c>
    </row>
    <row r="70" spans="2:14">
      <c r="B70" s="401" t="s">
        <v>329</v>
      </c>
      <c r="C70" s="402"/>
      <c r="D70" s="402"/>
      <c r="E70" s="402"/>
      <c r="F70" s="402"/>
      <c r="G70" s="402"/>
      <c r="H70" s="402"/>
      <c r="I70" s="174">
        <v>58000</v>
      </c>
      <c r="J70" s="175">
        <v>1.85</v>
      </c>
      <c r="K70" s="176">
        <v>107300</v>
      </c>
      <c r="L70" s="601">
        <v>16</v>
      </c>
      <c r="M70" s="602"/>
      <c r="N70" s="282">
        <v>6706.25</v>
      </c>
    </row>
    <row r="71" spans="2:14">
      <c r="B71" s="401"/>
      <c r="C71" s="402"/>
      <c r="D71" s="402"/>
      <c r="E71" s="402"/>
      <c r="F71" s="402"/>
      <c r="G71" s="402"/>
      <c r="H71" s="402"/>
      <c r="I71" s="174"/>
      <c r="J71" s="175"/>
      <c r="K71" s="176"/>
      <c r="L71" s="603"/>
      <c r="M71" s="604"/>
      <c r="N71" s="282"/>
    </row>
    <row r="72" spans="2:14" ht="14.4" thickBot="1">
      <c r="B72" s="605"/>
      <c r="C72" s="606"/>
      <c r="D72" s="606"/>
      <c r="E72" s="606"/>
      <c r="F72" s="606"/>
      <c r="G72" s="606"/>
      <c r="H72" s="606"/>
      <c r="I72" s="166"/>
      <c r="J72" s="167"/>
      <c r="K72" s="166"/>
      <c r="L72" s="607"/>
      <c r="M72" s="608"/>
      <c r="N72" s="283"/>
    </row>
    <row r="73" spans="2:14" ht="14.4" thickBot="1">
      <c r="B73" s="586" t="s">
        <v>254</v>
      </c>
      <c r="C73" s="587"/>
      <c r="D73" s="587"/>
      <c r="E73" s="587"/>
      <c r="F73" s="587"/>
      <c r="G73" s="587"/>
      <c r="H73" s="587"/>
      <c r="I73" s="587"/>
      <c r="J73" s="587"/>
      <c r="K73" s="587"/>
      <c r="L73" s="587"/>
      <c r="M73" s="588"/>
      <c r="N73" s="284">
        <v>36306.25</v>
      </c>
    </row>
    <row r="74" spans="2:14" ht="14.4" thickBot="1">
      <c r="B74" s="141"/>
      <c r="C74" s="91"/>
      <c r="D74" s="91"/>
      <c r="E74" s="91"/>
      <c r="F74" s="91"/>
      <c r="G74" s="91"/>
      <c r="H74" s="91"/>
      <c r="I74" s="91"/>
      <c r="J74" s="91"/>
      <c r="K74" s="91"/>
      <c r="L74" s="91"/>
      <c r="M74" s="91"/>
      <c r="N74" s="130"/>
    </row>
    <row r="75" spans="2:14" ht="14.4" thickBot="1">
      <c r="B75" s="589" t="s">
        <v>265</v>
      </c>
      <c r="C75" s="590"/>
      <c r="D75" s="590"/>
      <c r="E75" s="590"/>
      <c r="F75" s="590"/>
      <c r="G75" s="590"/>
      <c r="H75" s="590"/>
      <c r="I75" s="590"/>
      <c r="J75" s="590"/>
      <c r="K75" s="590"/>
      <c r="L75" s="590"/>
      <c r="M75" s="591"/>
      <c r="N75" s="180">
        <v>381758.70074999996</v>
      </c>
    </row>
    <row r="76" spans="2:14">
      <c r="B76" s="609" t="s">
        <v>266</v>
      </c>
      <c r="C76" s="610"/>
      <c r="D76" s="610"/>
      <c r="E76" s="610"/>
      <c r="F76" s="610"/>
      <c r="G76" s="610"/>
      <c r="H76" s="610"/>
      <c r="I76" s="610"/>
      <c r="J76" s="610"/>
      <c r="K76" s="610"/>
      <c r="L76" s="610"/>
      <c r="M76" s="610"/>
      <c r="N76" s="611"/>
    </row>
    <row r="77" spans="2:14">
      <c r="B77" s="612"/>
      <c r="C77" s="613"/>
      <c r="D77" s="613"/>
      <c r="E77" s="613"/>
      <c r="F77" s="613"/>
      <c r="G77" s="613"/>
      <c r="H77" s="613"/>
      <c r="I77" s="613"/>
      <c r="J77" s="613"/>
      <c r="K77" s="613"/>
      <c r="L77" s="613"/>
      <c r="M77" s="613"/>
      <c r="N77" s="614"/>
    </row>
    <row r="78" spans="2:14" ht="14.4" thickBot="1">
      <c r="B78" s="615"/>
      <c r="C78" s="616"/>
      <c r="D78" s="616"/>
      <c r="E78" s="616"/>
      <c r="F78" s="616"/>
      <c r="G78" s="616"/>
      <c r="H78" s="616"/>
      <c r="I78" s="616"/>
      <c r="J78" s="616"/>
      <c r="K78" s="616"/>
      <c r="L78" s="616"/>
      <c r="M78" s="616"/>
      <c r="N78" s="617"/>
    </row>
    <row r="79" spans="2:14">
      <c r="B79" s="597" t="s">
        <v>267</v>
      </c>
      <c r="C79" s="598"/>
      <c r="D79" s="598"/>
      <c r="E79" s="598"/>
      <c r="F79" s="598"/>
      <c r="G79" s="598"/>
      <c r="H79" s="598"/>
      <c r="I79" s="392"/>
      <c r="J79" s="393"/>
      <c r="K79" s="170" t="s">
        <v>268</v>
      </c>
      <c r="L79" s="599" t="s">
        <v>269</v>
      </c>
      <c r="M79" s="600"/>
      <c r="N79" s="171"/>
    </row>
    <row r="80" spans="2:14">
      <c r="B80" s="595" t="s">
        <v>193</v>
      </c>
      <c r="C80" s="596"/>
      <c r="D80" s="596"/>
      <c r="E80" s="596"/>
      <c r="F80" s="596"/>
      <c r="G80" s="596"/>
      <c r="H80" s="596"/>
      <c r="I80" s="182"/>
      <c r="J80" s="183"/>
      <c r="K80" s="285">
        <v>0.2</v>
      </c>
      <c r="L80" s="582">
        <v>76351.740149999998</v>
      </c>
      <c r="M80" s="583"/>
      <c r="N80" s="286"/>
    </row>
    <row r="81" spans="2:14">
      <c r="B81" s="149" t="s">
        <v>270</v>
      </c>
      <c r="C81" s="150"/>
      <c r="D81" s="150"/>
      <c r="E81" s="150"/>
      <c r="F81" s="150"/>
      <c r="G81" s="150"/>
      <c r="H81" s="150"/>
      <c r="I81" s="182"/>
      <c r="J81" s="183"/>
      <c r="K81" s="285">
        <v>0.05</v>
      </c>
      <c r="L81" s="582">
        <v>19087.935037499999</v>
      </c>
      <c r="M81" s="583"/>
      <c r="N81" s="286"/>
    </row>
    <row r="82" spans="2:14" ht="14.4" thickBot="1">
      <c r="B82" s="394" t="s">
        <v>230</v>
      </c>
      <c r="C82" s="395"/>
      <c r="D82" s="395"/>
      <c r="E82" s="395"/>
      <c r="F82" s="395"/>
      <c r="G82" s="395"/>
      <c r="H82" s="395"/>
      <c r="I82" s="188"/>
      <c r="J82" s="189"/>
      <c r="K82" s="285">
        <v>0.05</v>
      </c>
      <c r="L82" s="584">
        <v>19087.935037499999</v>
      </c>
      <c r="M82" s="585"/>
      <c r="N82" s="286"/>
    </row>
    <row r="83" spans="2:14" ht="14.4" thickBot="1">
      <c r="B83" s="586" t="s">
        <v>254</v>
      </c>
      <c r="C83" s="587"/>
      <c r="D83" s="587"/>
      <c r="E83" s="587"/>
      <c r="F83" s="587"/>
      <c r="G83" s="587"/>
      <c r="H83" s="587"/>
      <c r="I83" s="587"/>
      <c r="J83" s="587"/>
      <c r="K83" s="587"/>
      <c r="L83" s="587"/>
      <c r="M83" s="588"/>
      <c r="N83" s="190">
        <v>114527.61022499998</v>
      </c>
    </row>
    <row r="84" spans="2:14" ht="14.4" thickBot="1">
      <c r="B84" s="141"/>
      <c r="C84" s="91"/>
      <c r="D84" s="91"/>
      <c r="E84" s="91"/>
      <c r="F84" s="91"/>
      <c r="G84" s="91"/>
      <c r="H84" s="91"/>
      <c r="I84" s="91"/>
      <c r="J84" s="91"/>
      <c r="K84" s="91"/>
      <c r="L84" s="91"/>
      <c r="M84" s="91"/>
      <c r="N84" s="130"/>
    </row>
    <row r="85" spans="2:14" ht="14.4" thickBot="1">
      <c r="B85" s="589" t="s">
        <v>271</v>
      </c>
      <c r="C85" s="590"/>
      <c r="D85" s="590"/>
      <c r="E85" s="590"/>
      <c r="F85" s="590"/>
      <c r="G85" s="590"/>
      <c r="H85" s="590"/>
      <c r="I85" s="590"/>
      <c r="J85" s="590"/>
      <c r="K85" s="590"/>
      <c r="L85" s="590"/>
      <c r="M85" s="591"/>
      <c r="N85" s="191">
        <v>496286</v>
      </c>
    </row>
    <row r="86" spans="2:14">
      <c r="B86" s="122"/>
      <c r="C86" s="123"/>
      <c r="D86" s="123"/>
      <c r="E86" s="123"/>
      <c r="F86" s="123"/>
      <c r="G86" s="123"/>
      <c r="H86" s="123"/>
      <c r="I86" s="123"/>
      <c r="J86" s="123"/>
      <c r="K86" s="123"/>
      <c r="L86" s="123"/>
      <c r="M86" s="123"/>
      <c r="N86" s="124"/>
    </row>
    <row r="87" spans="2:14">
      <c r="B87" s="141"/>
      <c r="C87" s="91"/>
      <c r="D87" s="91"/>
      <c r="E87" s="91"/>
      <c r="F87" s="91"/>
      <c r="G87" s="91"/>
      <c r="H87" s="91"/>
      <c r="I87" s="91"/>
      <c r="J87" s="91"/>
      <c r="K87" s="91"/>
      <c r="L87" s="91"/>
      <c r="M87" s="91"/>
      <c r="N87" s="130"/>
    </row>
    <row r="88" spans="2:14">
      <c r="B88" s="141"/>
      <c r="C88" s="91"/>
      <c r="D88" s="91"/>
      <c r="E88" s="91"/>
      <c r="F88" s="91"/>
      <c r="G88" s="91"/>
      <c r="H88" s="91"/>
      <c r="I88" s="91"/>
      <c r="J88" s="91"/>
      <c r="K88" s="91"/>
      <c r="L88" s="91"/>
      <c r="M88" s="91"/>
      <c r="N88" s="130"/>
    </row>
    <row r="89" spans="2:14">
      <c r="B89" s="141"/>
      <c r="C89" s="91"/>
      <c r="D89" s="91"/>
      <c r="E89" s="91"/>
      <c r="F89" s="91"/>
      <c r="G89" s="128" t="s">
        <v>272</v>
      </c>
      <c r="H89" s="128"/>
      <c r="I89" s="128"/>
      <c r="J89" s="128"/>
      <c r="K89" s="91"/>
      <c r="L89" s="91"/>
      <c r="M89" s="91"/>
      <c r="N89" s="130"/>
    </row>
    <row r="90" spans="2:14">
      <c r="B90" s="192"/>
      <c r="C90" s="193"/>
      <c r="D90" s="193"/>
      <c r="E90" s="193"/>
      <c r="F90" s="193"/>
      <c r="G90" s="128" t="s">
        <v>273</v>
      </c>
      <c r="H90" s="193"/>
      <c r="I90" s="193"/>
      <c r="J90" s="193"/>
      <c r="K90" s="193"/>
      <c r="L90" s="193"/>
      <c r="M90" s="193"/>
      <c r="N90" s="194"/>
    </row>
    <row r="91" spans="2:14">
      <c r="B91" s="192"/>
      <c r="C91" s="193"/>
      <c r="D91" s="193"/>
      <c r="E91" s="193"/>
      <c r="F91" s="193"/>
      <c r="G91" s="128" t="s">
        <v>274</v>
      </c>
      <c r="J91" s="193"/>
      <c r="K91" s="193"/>
      <c r="L91" s="193"/>
      <c r="M91" s="193"/>
      <c r="N91" s="194"/>
    </row>
    <row r="92" spans="2:14">
      <c r="B92" s="391"/>
      <c r="C92" s="337"/>
      <c r="D92" s="337"/>
      <c r="E92" s="337"/>
      <c r="F92" s="337"/>
      <c r="G92" s="128" t="s">
        <v>275</v>
      </c>
      <c r="H92" s="337"/>
      <c r="I92" s="337"/>
      <c r="J92" s="337"/>
      <c r="K92" s="337"/>
      <c r="L92" s="337"/>
      <c r="M92" s="337"/>
      <c r="N92" s="136"/>
    </row>
    <row r="93" spans="2:14">
      <c r="B93" s="141"/>
      <c r="C93" s="91"/>
      <c r="D93" s="91"/>
      <c r="E93" s="91"/>
      <c r="F93" s="91"/>
      <c r="G93" s="91" t="s">
        <v>276</v>
      </c>
      <c r="H93" s="91"/>
      <c r="I93" s="91"/>
      <c r="J93" s="91"/>
      <c r="K93" s="91"/>
      <c r="L93" s="91"/>
      <c r="M93" s="91"/>
      <c r="N93" s="130"/>
    </row>
    <row r="94" spans="2:14">
      <c r="B94" s="195" t="s">
        <v>277</v>
      </c>
      <c r="C94" s="196"/>
      <c r="D94" s="196"/>
      <c r="E94" s="196"/>
      <c r="F94" s="196"/>
      <c r="G94" s="196"/>
      <c r="H94" s="196"/>
      <c r="I94" s="196"/>
      <c r="J94" s="196"/>
      <c r="K94" s="196"/>
      <c r="L94" s="196"/>
      <c r="M94" s="196"/>
      <c r="N94" s="197"/>
    </row>
    <row r="95" spans="2:14">
      <c r="B95" s="592"/>
      <c r="C95" s="593"/>
      <c r="D95" s="593"/>
      <c r="E95" s="593"/>
      <c r="F95" s="593"/>
      <c r="G95" s="593"/>
      <c r="H95" s="593"/>
      <c r="I95" s="593"/>
      <c r="J95" s="593"/>
      <c r="K95" s="593"/>
      <c r="L95" s="593"/>
      <c r="M95" s="593"/>
      <c r="N95" s="594"/>
    </row>
    <row r="96" spans="2:14">
      <c r="B96" s="592"/>
      <c r="C96" s="593"/>
      <c r="D96" s="593"/>
      <c r="E96" s="593"/>
      <c r="F96" s="593"/>
      <c r="G96" s="593"/>
      <c r="H96" s="593"/>
      <c r="I96" s="593"/>
      <c r="J96" s="593"/>
      <c r="K96" s="593"/>
      <c r="L96" s="593"/>
      <c r="M96" s="593"/>
      <c r="N96" s="594"/>
    </row>
    <row r="97" spans="2:14">
      <c r="B97" s="391"/>
      <c r="C97" s="337"/>
      <c r="D97" s="337"/>
      <c r="E97" s="337"/>
      <c r="F97" s="337"/>
      <c r="G97" s="337"/>
      <c r="H97" s="337"/>
      <c r="I97" s="337"/>
      <c r="J97" s="337"/>
      <c r="K97" s="337"/>
      <c r="L97" s="337"/>
      <c r="M97" s="337"/>
      <c r="N97" s="136"/>
    </row>
    <row r="98" spans="2:14">
      <c r="B98" s="198" t="s">
        <v>278</v>
      </c>
      <c r="C98" s="337"/>
      <c r="D98" s="337"/>
      <c r="E98" s="337"/>
      <c r="F98" s="337"/>
      <c r="G98" s="337"/>
      <c r="H98" s="337"/>
      <c r="I98" s="337"/>
      <c r="J98" s="337"/>
      <c r="K98" s="337"/>
      <c r="L98" s="337"/>
      <c r="M98" s="337"/>
      <c r="N98" s="136"/>
    </row>
    <row r="99" spans="2:14" ht="12.75" customHeight="1">
      <c r="B99" s="573" t="s">
        <v>279</v>
      </c>
      <c r="C99" s="574"/>
      <c r="D99" s="574"/>
      <c r="E99" s="574"/>
      <c r="F99" s="574"/>
      <c r="G99" s="574"/>
      <c r="H99" s="574"/>
      <c r="I99" s="574"/>
      <c r="J99" s="574"/>
      <c r="K99" s="574"/>
      <c r="L99" s="574"/>
      <c r="M99" s="574"/>
      <c r="N99" s="575"/>
    </row>
    <row r="100" spans="2:14">
      <c r="B100" s="573"/>
      <c r="C100" s="574"/>
      <c r="D100" s="574"/>
      <c r="E100" s="574"/>
      <c r="F100" s="574"/>
      <c r="G100" s="574"/>
      <c r="H100" s="574"/>
      <c r="I100" s="574"/>
      <c r="J100" s="574"/>
      <c r="K100" s="574"/>
      <c r="L100" s="574"/>
      <c r="M100" s="574"/>
      <c r="N100" s="575"/>
    </row>
    <row r="101" spans="2:14">
      <c r="B101" s="573" t="s">
        <v>280</v>
      </c>
      <c r="C101" s="574"/>
      <c r="D101" s="574"/>
      <c r="E101" s="574"/>
      <c r="F101" s="574"/>
      <c r="G101" s="574"/>
      <c r="H101" s="574"/>
      <c r="I101" s="574"/>
      <c r="J101" s="574"/>
      <c r="K101" s="574"/>
      <c r="L101" s="574"/>
      <c r="M101" s="574"/>
      <c r="N101" s="575"/>
    </row>
    <row r="102" spans="2:14">
      <c r="B102" s="573"/>
      <c r="C102" s="574"/>
      <c r="D102" s="574"/>
      <c r="E102" s="574"/>
      <c r="F102" s="574"/>
      <c r="G102" s="574"/>
      <c r="H102" s="574"/>
      <c r="I102" s="574"/>
      <c r="J102" s="574"/>
      <c r="K102" s="574"/>
      <c r="L102" s="574"/>
      <c r="M102" s="574"/>
      <c r="N102" s="575"/>
    </row>
    <row r="103" spans="2:14">
      <c r="B103" s="391"/>
      <c r="C103" s="337"/>
      <c r="D103" s="337"/>
      <c r="E103" s="337"/>
      <c r="F103" s="337"/>
      <c r="G103" s="337"/>
      <c r="H103" s="337"/>
      <c r="I103" s="337"/>
      <c r="J103" s="337"/>
      <c r="K103" s="337"/>
      <c r="L103" s="337"/>
      <c r="M103" s="337"/>
      <c r="N103" s="136"/>
    </row>
    <row r="104" spans="2:14">
      <c r="B104" s="141"/>
      <c r="C104" s="91"/>
      <c r="D104" s="91"/>
      <c r="E104" s="91"/>
      <c r="F104" s="91"/>
      <c r="G104" s="128" t="s">
        <v>272</v>
      </c>
      <c r="H104" s="91"/>
      <c r="I104" s="91"/>
      <c r="J104" s="91"/>
      <c r="K104" s="91"/>
      <c r="L104" s="91"/>
      <c r="M104" s="91"/>
      <c r="N104" s="130"/>
    </row>
    <row r="105" spans="2:14">
      <c r="B105" s="141"/>
      <c r="C105" s="91"/>
      <c r="D105" s="91"/>
      <c r="E105" s="91"/>
      <c r="F105" s="91"/>
      <c r="G105" s="91" t="s">
        <v>273</v>
      </c>
      <c r="H105" s="158"/>
      <c r="I105" s="158"/>
      <c r="J105" s="158"/>
      <c r="K105" s="91"/>
      <c r="L105" s="91"/>
      <c r="M105" s="91"/>
      <c r="N105" s="130"/>
    </row>
    <row r="106" spans="2:14">
      <c r="B106" s="141"/>
      <c r="C106" s="91"/>
      <c r="D106" s="91"/>
      <c r="E106" s="91"/>
      <c r="F106" s="91"/>
      <c r="G106" s="91" t="s">
        <v>281</v>
      </c>
      <c r="H106" s="92"/>
      <c r="I106" s="92"/>
      <c r="J106" s="92"/>
      <c r="M106" s="91"/>
      <c r="N106" s="130"/>
    </row>
    <row r="107" spans="2:14">
      <c r="B107" s="199"/>
      <c r="C107" s="337"/>
      <c r="D107" s="337"/>
      <c r="E107" s="337"/>
      <c r="F107" s="337"/>
      <c r="G107" s="91" t="s">
        <v>275</v>
      </c>
      <c r="K107" s="337"/>
      <c r="L107" s="337"/>
      <c r="M107" s="337"/>
      <c r="N107" s="136"/>
    </row>
    <row r="108" spans="2:14" ht="17.25" customHeight="1">
      <c r="B108" s="200" t="s">
        <v>282</v>
      </c>
      <c r="C108" s="201"/>
      <c r="D108" s="201"/>
      <c r="E108" s="91"/>
      <c r="F108" s="91"/>
      <c r="G108" s="91"/>
      <c r="H108" s="91"/>
      <c r="I108" s="91"/>
      <c r="J108" s="576"/>
      <c r="K108" s="576"/>
      <c r="L108" s="576"/>
      <c r="M108" s="576"/>
      <c r="N108" s="577"/>
    </row>
    <row r="109" spans="2:14" ht="18.75" customHeight="1" thickBot="1">
      <c r="B109" s="580" t="s">
        <v>283</v>
      </c>
      <c r="C109" s="581"/>
      <c r="D109" s="581"/>
      <c r="E109" s="167"/>
      <c r="F109" s="167"/>
      <c r="G109" s="167"/>
      <c r="H109" s="167"/>
      <c r="I109" s="167"/>
      <c r="J109" s="578"/>
      <c r="K109" s="578"/>
      <c r="L109" s="578"/>
      <c r="M109" s="578"/>
      <c r="N109" s="579"/>
    </row>
  </sheetData>
  <mergeCells count="111">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C34:K34"/>
    <mergeCell ref="L34:M34"/>
    <mergeCell ref="B35:N37"/>
    <mergeCell ref="B38:F38"/>
    <mergeCell ref="G38:H38"/>
    <mergeCell ref="I38:J38"/>
    <mergeCell ref="L38:M38"/>
    <mergeCell ref="B64:M64"/>
    <mergeCell ref="B40:F40"/>
    <mergeCell ref="G40:H40"/>
    <mergeCell ref="I40:J40"/>
    <mergeCell ref="L40:M40"/>
    <mergeCell ref="B41:F41"/>
    <mergeCell ref="G41:H41"/>
    <mergeCell ref="I41:J41"/>
    <mergeCell ref="L41:M41"/>
    <mergeCell ref="B56:M56"/>
    <mergeCell ref="B57:N59"/>
    <mergeCell ref="B61:H61"/>
    <mergeCell ref="L61:M61"/>
    <mergeCell ref="B62:H62"/>
    <mergeCell ref="L62:M62"/>
    <mergeCell ref="B60:H60"/>
    <mergeCell ref="L60:M60"/>
    <mergeCell ref="B63:H63"/>
    <mergeCell ref="L63:M63"/>
    <mergeCell ref="B54:I54"/>
    <mergeCell ref="L54:M54"/>
    <mergeCell ref="B55:I55"/>
    <mergeCell ref="L55:M55"/>
    <mergeCell ref="B49:I49"/>
    <mergeCell ref="L49:M49"/>
    <mergeCell ref="B50:I50"/>
    <mergeCell ref="L50:M50"/>
    <mergeCell ref="B53:I53"/>
    <mergeCell ref="L53:M53"/>
    <mergeCell ref="B42:F42"/>
    <mergeCell ref="G42:H42"/>
    <mergeCell ref="I42:J42"/>
    <mergeCell ref="L42:M42"/>
    <mergeCell ref="B43:F43"/>
    <mergeCell ref="G43:H43"/>
    <mergeCell ref="B51:I51"/>
    <mergeCell ref="L51:M51"/>
    <mergeCell ref="B52:I52"/>
    <mergeCell ref="L52:M52"/>
    <mergeCell ref="I43:J43"/>
    <mergeCell ref="L43:M43"/>
    <mergeCell ref="B44:F44"/>
    <mergeCell ref="G44:H44"/>
    <mergeCell ref="I44:J44"/>
    <mergeCell ref="L44:M44"/>
    <mergeCell ref="B45:M45"/>
    <mergeCell ref="B46:N48"/>
    <mergeCell ref="B101:N102"/>
    <mergeCell ref="J108:N109"/>
    <mergeCell ref="B109:D109"/>
    <mergeCell ref="L82:M82"/>
    <mergeCell ref="B83:M83"/>
    <mergeCell ref="B85:M85"/>
    <mergeCell ref="B95:N95"/>
    <mergeCell ref="B96:N96"/>
    <mergeCell ref="B99:N100"/>
    <mergeCell ref="L79:M79"/>
    <mergeCell ref="B79:H79"/>
    <mergeCell ref="B80:H80"/>
    <mergeCell ref="L80:M80"/>
    <mergeCell ref="L81:M81"/>
    <mergeCell ref="L68:M68"/>
    <mergeCell ref="L69:M69"/>
    <mergeCell ref="B65:N67"/>
    <mergeCell ref="B68:H68"/>
    <mergeCell ref="L70:M70"/>
    <mergeCell ref="L71:M71"/>
    <mergeCell ref="B72:H72"/>
    <mergeCell ref="L72:M72"/>
    <mergeCell ref="B73:M73"/>
    <mergeCell ref="B75:M75"/>
    <mergeCell ref="B76:N78"/>
  </mergeCells>
  <pageMargins left="0.7" right="0.7" top="0.75" bottom="0.75" header="0.3" footer="0.3"/>
  <drawing r:id="rId1"/>
  <legacyDrawing r:id="rId2"/>
  <oleObjects>
    <mc:AlternateContent xmlns:mc="http://schemas.openxmlformats.org/markup-compatibility/2006">
      <mc:Choice Requires="x14">
        <oleObject progId="PBrush" shapeId="160051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00513" r:id="rId3"/>
      </mc:Fallback>
    </mc:AlternateContent>
    <mc:AlternateContent xmlns:mc="http://schemas.openxmlformats.org/markup-compatibility/2006">
      <mc:Choice Requires="x14">
        <oleObject progId="PBrush" shapeId="1600516" r:id="rId5">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00516" r:id="rId5"/>
      </mc:Fallback>
    </mc:AlternateContent>
  </oleObjects>
  <mc:AlternateContent xmlns:mc="http://schemas.openxmlformats.org/markup-compatibility/2006">
    <mc:Choice Requires="x14">
      <controls>
        <mc:AlternateContent xmlns:mc="http://schemas.openxmlformats.org/markup-compatibility/2006">
          <mc:Choice Requires="x14">
            <control shapeId="1600514"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600515"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mc:AlternateContent xmlns:mc="http://schemas.openxmlformats.org/markup-compatibility/2006">
          <mc:Choice Requires="x14">
            <control shapeId="1600517" r:id="rId8" name="Check Box 5">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00518" r:id="rId9" name="Check Box 6">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N105"/>
  <sheetViews>
    <sheetView showGridLines="0" topLeftCell="A29" zoomScale="55" zoomScaleNormal="55" workbookViewId="0">
      <selection activeCell="A25"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2.5546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ht="22.5" customHeight="1">
      <c r="B25" s="131" t="s">
        <v>22</v>
      </c>
      <c r="C25" s="132"/>
      <c r="D25" s="648" t="s">
        <v>17</v>
      </c>
      <c r="E25" s="648"/>
      <c r="F25" s="648"/>
      <c r="G25" s="648"/>
      <c r="H25" s="648"/>
      <c r="I25" s="648"/>
      <c r="J25" s="648"/>
      <c r="K25" s="648"/>
      <c r="L25" s="648"/>
      <c r="M25" s="648"/>
      <c r="N25" s="136"/>
    </row>
    <row r="26" spans="2:14" ht="12.75" customHeight="1">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109</v>
      </c>
      <c r="C34" s="703" t="s">
        <v>110</v>
      </c>
      <c r="D34" s="704"/>
      <c r="E34" s="704"/>
      <c r="F34" s="704"/>
      <c r="G34" s="704"/>
      <c r="H34" s="704"/>
      <c r="I34" s="704"/>
      <c r="J34" s="704"/>
      <c r="K34" s="705"/>
      <c r="L34" s="703" t="s">
        <v>46</v>
      </c>
      <c r="M34" s="705"/>
      <c r="N34" s="216">
        <v>80</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303</v>
      </c>
      <c r="C39" s="596"/>
      <c r="D39" s="596"/>
      <c r="E39" s="596"/>
      <c r="F39" s="618"/>
      <c r="G39" s="641"/>
      <c r="H39" s="618"/>
      <c r="I39" s="641"/>
      <c r="J39" s="618"/>
      <c r="K39" s="147"/>
      <c r="L39" s="740"/>
      <c r="M39" s="741"/>
      <c r="N39" s="148">
        <v>1424.5</v>
      </c>
    </row>
    <row r="40" spans="2:14">
      <c r="B40" s="595"/>
      <c r="C40" s="596"/>
      <c r="D40" s="596"/>
      <c r="E40" s="596"/>
      <c r="F40" s="618"/>
      <c r="G40" s="641"/>
      <c r="H40" s="618"/>
      <c r="I40" s="641"/>
      <c r="J40" s="618"/>
      <c r="K40" s="147"/>
      <c r="L40" s="740"/>
      <c r="M40" s="741"/>
      <c r="N40" s="148"/>
    </row>
    <row r="41" spans="2:14">
      <c r="B41" s="595"/>
      <c r="C41" s="596"/>
      <c r="D41" s="596"/>
      <c r="E41" s="596"/>
      <c r="F41" s="618"/>
      <c r="G41" s="641"/>
      <c r="H41" s="618"/>
      <c r="I41" s="641"/>
      <c r="J41" s="618"/>
      <c r="K41" s="147"/>
      <c r="L41" s="603"/>
      <c r="M41" s="604"/>
      <c r="N41" s="148"/>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1424.5</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453</v>
      </c>
      <c r="C48" s="596"/>
      <c r="D48" s="596"/>
      <c r="E48" s="596"/>
      <c r="F48" s="596"/>
      <c r="G48" s="596"/>
      <c r="H48" s="596"/>
      <c r="I48" s="618"/>
      <c r="J48" s="210" t="s">
        <v>212</v>
      </c>
      <c r="K48" s="211">
        <v>0.6</v>
      </c>
      <c r="L48" s="619">
        <v>322773.46499999997</v>
      </c>
      <c r="M48" s="620"/>
      <c r="N48" s="148">
        <v>193664.07899999997</v>
      </c>
    </row>
    <row r="49" spans="2:14">
      <c r="B49" s="595" t="s">
        <v>400</v>
      </c>
      <c r="C49" s="596"/>
      <c r="D49" s="596"/>
      <c r="E49" s="596"/>
      <c r="F49" s="596"/>
      <c r="G49" s="596"/>
      <c r="H49" s="596"/>
      <c r="I49" s="618"/>
      <c r="J49" s="210" t="s">
        <v>217</v>
      </c>
      <c r="K49" s="243">
        <v>1.82</v>
      </c>
      <c r="L49" s="619">
        <v>9000</v>
      </c>
      <c r="M49" s="620"/>
      <c r="N49" s="280">
        <v>16380</v>
      </c>
    </row>
    <row r="50" spans="2:14">
      <c r="B50" s="595" t="s">
        <v>403</v>
      </c>
      <c r="C50" s="596"/>
      <c r="D50" s="596"/>
      <c r="E50" s="596"/>
      <c r="F50" s="596"/>
      <c r="G50" s="596"/>
      <c r="H50" s="596"/>
      <c r="I50" s="618"/>
      <c r="J50" s="210" t="s">
        <v>212</v>
      </c>
      <c r="K50" s="211">
        <v>0.4</v>
      </c>
      <c r="L50" s="619">
        <v>32000</v>
      </c>
      <c r="M50" s="620"/>
      <c r="N50" s="280">
        <v>12800</v>
      </c>
    </row>
    <row r="51" spans="2:14" ht="14.4" thickBot="1">
      <c r="B51" s="595"/>
      <c r="C51" s="596"/>
      <c r="D51" s="596"/>
      <c r="E51" s="596"/>
      <c r="F51" s="596"/>
      <c r="G51" s="596"/>
      <c r="H51" s="596"/>
      <c r="I51" s="618"/>
      <c r="J51" s="210"/>
      <c r="K51" s="211"/>
      <c r="L51" s="619"/>
      <c r="M51" s="620"/>
      <c r="N51" s="148"/>
    </row>
    <row r="52" spans="2:14" ht="14.4" thickBot="1">
      <c r="B52" s="586" t="s">
        <v>254</v>
      </c>
      <c r="C52" s="587"/>
      <c r="D52" s="587"/>
      <c r="E52" s="587"/>
      <c r="F52" s="587"/>
      <c r="G52" s="587"/>
      <c r="H52" s="587"/>
      <c r="I52" s="587"/>
      <c r="J52" s="587"/>
      <c r="K52" s="587"/>
      <c r="L52" s="587"/>
      <c r="M52" s="588"/>
      <c r="N52" s="161">
        <v>222844.07899999997</v>
      </c>
    </row>
    <row r="53" spans="2:14">
      <c r="B53" s="609" t="s">
        <v>255</v>
      </c>
      <c r="C53" s="610"/>
      <c r="D53" s="610"/>
      <c r="E53" s="610"/>
      <c r="F53" s="610"/>
      <c r="G53" s="610"/>
      <c r="H53" s="610"/>
      <c r="I53" s="610"/>
      <c r="J53" s="610"/>
      <c r="K53" s="610"/>
      <c r="L53" s="610"/>
      <c r="M53" s="610"/>
      <c r="N53" s="611"/>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t="s">
        <v>404</v>
      </c>
      <c r="C57" s="596"/>
      <c r="D57" s="596"/>
      <c r="E57" s="596"/>
      <c r="F57" s="596"/>
      <c r="G57" s="596"/>
      <c r="H57" s="596"/>
      <c r="I57" s="157">
        <v>0.4</v>
      </c>
      <c r="J57" s="226">
        <v>18</v>
      </c>
      <c r="K57" s="227">
        <v>7.2</v>
      </c>
      <c r="L57" s="603">
        <v>904</v>
      </c>
      <c r="M57" s="604"/>
      <c r="N57" s="287">
        <v>6508.8</v>
      </c>
    </row>
    <row r="58" spans="2:14">
      <c r="B58" s="595"/>
      <c r="C58" s="596"/>
      <c r="D58" s="596"/>
      <c r="E58" s="596"/>
      <c r="F58" s="596"/>
      <c r="G58" s="596"/>
      <c r="H58" s="596"/>
      <c r="I58" s="157"/>
      <c r="J58" s="226"/>
      <c r="K58" s="227"/>
      <c r="L58" s="603"/>
      <c r="M58" s="604"/>
      <c r="N58" s="228"/>
    </row>
    <row r="59" spans="2:14" ht="14.4" thickBot="1">
      <c r="B59" s="605"/>
      <c r="C59" s="606"/>
      <c r="D59" s="606"/>
      <c r="E59" s="606"/>
      <c r="F59" s="606"/>
      <c r="G59" s="606"/>
      <c r="H59" s="606"/>
      <c r="I59" s="246"/>
      <c r="J59" s="242"/>
      <c r="K59" s="217"/>
      <c r="L59" s="607"/>
      <c r="M59" s="608"/>
      <c r="N59" s="228"/>
    </row>
    <row r="60" spans="2:14" ht="14.4" thickBot="1">
      <c r="B60" s="586" t="s">
        <v>254</v>
      </c>
      <c r="C60" s="587"/>
      <c r="D60" s="587"/>
      <c r="E60" s="587"/>
      <c r="F60" s="587"/>
      <c r="G60" s="587"/>
      <c r="H60" s="587"/>
      <c r="I60" s="587"/>
      <c r="J60" s="587"/>
      <c r="K60" s="587"/>
      <c r="L60" s="587"/>
      <c r="M60" s="588"/>
      <c r="N60" s="179">
        <v>6508.8</v>
      </c>
    </row>
    <row r="61" spans="2:14">
      <c r="B61" s="609" t="s">
        <v>261</v>
      </c>
      <c r="C61" s="610"/>
      <c r="D61" s="610"/>
      <c r="E61" s="610"/>
      <c r="F61" s="610"/>
      <c r="G61" s="610"/>
      <c r="H61" s="610"/>
      <c r="I61" s="610"/>
      <c r="J61" s="610"/>
      <c r="K61" s="610"/>
      <c r="L61" s="610"/>
      <c r="M61" s="610"/>
      <c r="N61" s="611"/>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t="s">
        <v>364</v>
      </c>
      <c r="C65" s="173"/>
      <c r="D65" s="173"/>
      <c r="E65" s="173"/>
      <c r="F65" s="173"/>
      <c r="G65" s="173"/>
      <c r="H65" s="173"/>
      <c r="I65" s="174">
        <v>96000</v>
      </c>
      <c r="J65" s="175">
        <v>1.85</v>
      </c>
      <c r="K65" s="176">
        <v>177600</v>
      </c>
      <c r="L65" s="601">
        <v>10</v>
      </c>
      <c r="M65" s="602"/>
      <c r="N65" s="177">
        <v>17760</v>
      </c>
    </row>
    <row r="66" spans="2:14">
      <c r="B66" s="172" t="s">
        <v>329</v>
      </c>
      <c r="C66" s="173"/>
      <c r="D66" s="173"/>
      <c r="E66" s="173"/>
      <c r="F66" s="173"/>
      <c r="G66" s="173"/>
      <c r="H66" s="173"/>
      <c r="I66" s="174">
        <v>58000</v>
      </c>
      <c r="J66" s="175">
        <v>1.85</v>
      </c>
      <c r="K66" s="176">
        <v>107300</v>
      </c>
      <c r="L66" s="601">
        <v>10</v>
      </c>
      <c r="M66" s="602"/>
      <c r="N66" s="177">
        <v>10730</v>
      </c>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28490</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259267.37899999996</v>
      </c>
    </row>
    <row r="72" spans="2:14">
      <c r="B72" s="609" t="s">
        <v>266</v>
      </c>
      <c r="C72" s="610"/>
      <c r="D72" s="610"/>
      <c r="E72" s="610"/>
      <c r="F72" s="610"/>
      <c r="G72" s="610"/>
      <c r="H72" s="610"/>
      <c r="I72" s="610"/>
      <c r="J72" s="610"/>
      <c r="K72" s="610"/>
      <c r="L72" s="610"/>
      <c r="M72" s="610"/>
      <c r="N72" s="611"/>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51853.475799999993</v>
      </c>
      <c r="M76" s="583"/>
      <c r="N76" s="185"/>
    </row>
    <row r="77" spans="2:14">
      <c r="B77" s="149" t="s">
        <v>270</v>
      </c>
      <c r="C77" s="150"/>
      <c r="D77" s="150"/>
      <c r="E77" s="150"/>
      <c r="F77" s="150"/>
      <c r="G77" s="150"/>
      <c r="H77" s="150"/>
      <c r="I77" s="182"/>
      <c r="J77" s="183"/>
      <c r="K77" s="184">
        <v>0.05</v>
      </c>
      <c r="L77" s="582">
        <v>12963.368949999998</v>
      </c>
      <c r="M77" s="583"/>
      <c r="N77" s="185"/>
    </row>
    <row r="78" spans="2:14" ht="14.4" thickBot="1">
      <c r="B78" s="186" t="s">
        <v>230</v>
      </c>
      <c r="C78" s="187"/>
      <c r="D78" s="187"/>
      <c r="E78" s="187"/>
      <c r="F78" s="187"/>
      <c r="G78" s="187"/>
      <c r="H78" s="187"/>
      <c r="I78" s="188"/>
      <c r="J78" s="189"/>
      <c r="K78" s="184">
        <v>0.05</v>
      </c>
      <c r="L78" s="584">
        <v>12963.368949999998</v>
      </c>
      <c r="M78" s="585"/>
      <c r="N78" s="185"/>
    </row>
    <row r="79" spans="2:14" ht="14.4" thickBot="1">
      <c r="B79" s="586" t="s">
        <v>254</v>
      </c>
      <c r="C79" s="587"/>
      <c r="D79" s="587"/>
      <c r="E79" s="587"/>
      <c r="F79" s="587"/>
      <c r="G79" s="587"/>
      <c r="H79" s="587"/>
      <c r="I79" s="587"/>
      <c r="J79" s="587"/>
      <c r="K79" s="587"/>
      <c r="L79" s="587"/>
      <c r="M79" s="588"/>
      <c r="N79" s="190">
        <v>77780.213699999993</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337048</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9">
    <mergeCell ref="H19:M19"/>
    <mergeCell ref="D20:M21"/>
    <mergeCell ref="D23:M23"/>
    <mergeCell ref="K6:K8"/>
    <mergeCell ref="N6:N8"/>
    <mergeCell ref="C8:J8"/>
    <mergeCell ref="B12:E12"/>
    <mergeCell ref="B2:B8"/>
    <mergeCell ref="C2:J2"/>
    <mergeCell ref="K2:K3"/>
    <mergeCell ref="L2:N3"/>
    <mergeCell ref="C3:J3"/>
    <mergeCell ref="C4:J4"/>
    <mergeCell ref="K4:K5"/>
    <mergeCell ref="L4:N5"/>
    <mergeCell ref="C5:J5"/>
    <mergeCell ref="L6:L8"/>
    <mergeCell ref="M6:M8"/>
    <mergeCell ref="D13:G13"/>
    <mergeCell ref="J13:M13"/>
    <mergeCell ref="L14:N14"/>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2:F42"/>
    <mergeCell ref="G42:H42"/>
    <mergeCell ref="I42:J42"/>
    <mergeCell ref="L42:M42"/>
    <mergeCell ref="B39:F39"/>
    <mergeCell ref="G39:H39"/>
    <mergeCell ref="I39:J39"/>
    <mergeCell ref="L39:M39"/>
    <mergeCell ref="B40:F40"/>
    <mergeCell ref="G40:H40"/>
    <mergeCell ref="I40:J40"/>
    <mergeCell ref="L40:M40"/>
    <mergeCell ref="B41:F41"/>
    <mergeCell ref="G41:H41"/>
    <mergeCell ref="I41:J41"/>
    <mergeCell ref="L41:M41"/>
    <mergeCell ref="B49:I49"/>
    <mergeCell ref="L49:M49"/>
    <mergeCell ref="B50:I50"/>
    <mergeCell ref="L50:M50"/>
    <mergeCell ref="B43:M43"/>
    <mergeCell ref="B44:N46"/>
    <mergeCell ref="B47:I47"/>
    <mergeCell ref="L47:M47"/>
    <mergeCell ref="B48:I48"/>
    <mergeCell ref="L48:M48"/>
    <mergeCell ref="B57:H57"/>
    <mergeCell ref="L57:M57"/>
    <mergeCell ref="B58:H58"/>
    <mergeCell ref="L58:M58"/>
    <mergeCell ref="B59:H59"/>
    <mergeCell ref="L59:M59"/>
    <mergeCell ref="B51:I51"/>
    <mergeCell ref="L51:M51"/>
    <mergeCell ref="B52:M52"/>
    <mergeCell ref="B53:N55"/>
    <mergeCell ref="B56:H56"/>
    <mergeCell ref="L56:M56"/>
    <mergeCell ref="B72:N74"/>
    <mergeCell ref="B60:M60"/>
    <mergeCell ref="B61:N63"/>
    <mergeCell ref="B64:H64"/>
    <mergeCell ref="L64:M64"/>
    <mergeCell ref="L65:M65"/>
    <mergeCell ref="L66:M66"/>
    <mergeCell ref="L67:M67"/>
    <mergeCell ref="B68:H68"/>
    <mergeCell ref="L68:M68"/>
    <mergeCell ref="B69:M69"/>
    <mergeCell ref="B71:M71"/>
    <mergeCell ref="J104:N105"/>
    <mergeCell ref="B105:D105"/>
    <mergeCell ref="B79:M79"/>
    <mergeCell ref="B81:M81"/>
    <mergeCell ref="B91:N91"/>
    <mergeCell ref="B92:N92"/>
    <mergeCell ref="B95:N96"/>
    <mergeCell ref="B97:N98"/>
    <mergeCell ref="L78:M78"/>
    <mergeCell ref="B75:H75"/>
    <mergeCell ref="L75:M75"/>
    <mergeCell ref="B76:H76"/>
    <mergeCell ref="L76:M76"/>
    <mergeCell ref="L77:M7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03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0353" r:id="rId3"/>
      </mc:Fallback>
    </mc:AlternateContent>
  </oleObjects>
  <mc:AlternateContent xmlns:mc="http://schemas.openxmlformats.org/markup-compatibility/2006">
    <mc:Choice Requires="x14">
      <controls>
        <mc:AlternateContent xmlns:mc="http://schemas.openxmlformats.org/markup-compatibility/2006">
          <mc:Choice Requires="x14">
            <control shapeId="1003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003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002060"/>
  </sheetPr>
  <dimension ref="B1:O110"/>
  <sheetViews>
    <sheetView showGridLines="0" topLeftCell="A28" zoomScale="70" zoomScaleNormal="70" workbookViewId="0">
      <selection activeCell="R57" sqref="R57"/>
    </sheetView>
  </sheetViews>
  <sheetFormatPr baseColWidth="10" defaultColWidth="11.44140625" defaultRowHeight="13.8"/>
  <cols>
    <col min="1" max="1" width="3.109375" style="90" customWidth="1"/>
    <col min="2" max="10" width="11.44140625" style="90"/>
    <col min="11" max="11" width="12.5546875" style="90" customWidth="1"/>
    <col min="12" max="13" width="11.44140625" style="90"/>
    <col min="14" max="14" width="16.441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e">
        <f>+#REF!</f>
        <v>#REF!</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ht="12.75" customHeight="1">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e">
        <f>+#REF!</f>
        <v>#REF!</v>
      </c>
      <c r="M11" s="110" t="e">
        <f>+#REF!</f>
        <v>#REF!</v>
      </c>
      <c r="N11" s="111" t="e">
        <f>+#REF!</f>
        <v>#REF!</v>
      </c>
    </row>
    <row r="12" spans="2:14">
      <c r="B12" s="653" t="s">
        <v>239</v>
      </c>
      <c r="C12" s="654"/>
      <c r="D12" s="654"/>
      <c r="E12" s="654"/>
      <c r="F12" s="108"/>
      <c r="G12" s="108"/>
      <c r="H12" s="108" t="s">
        <v>240</v>
      </c>
      <c r="J12" s="108"/>
      <c r="K12" s="109"/>
      <c r="N12" s="112"/>
    </row>
    <row r="13" spans="2:14">
      <c r="B13" s="113" t="s">
        <v>16</v>
      </c>
      <c r="C13" s="114"/>
      <c r="D13" s="642" t="e">
        <f>+#REF!</f>
        <v>#REF!</v>
      </c>
      <c r="E13" s="642"/>
      <c r="F13" s="642"/>
      <c r="G13" s="642"/>
      <c r="H13" s="114"/>
      <c r="I13" s="114" t="s">
        <v>18</v>
      </c>
      <c r="J13" s="642" t="e">
        <f>+#REF!</f>
        <v>#REF!</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e">
        <f>+#REF!</f>
        <v>#REF!</v>
      </c>
      <c r="E19" s="128"/>
      <c r="F19" s="128"/>
      <c r="G19" s="129" t="s">
        <v>9</v>
      </c>
      <c r="H19" s="645" t="e">
        <f>+#REF!</f>
        <v>#REF!</v>
      </c>
      <c r="I19" s="645"/>
      <c r="J19" s="645"/>
      <c r="K19" s="645"/>
      <c r="L19" s="645"/>
      <c r="M19" s="645"/>
      <c r="N19" s="130"/>
    </row>
    <row r="20" spans="2:14">
      <c r="B20" s="131" t="s">
        <v>20</v>
      </c>
      <c r="C20" s="132"/>
      <c r="D20" s="646" t="e">
        <f>+#REF!</f>
        <v>#REF!</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e">
        <f>+#REF!</f>
        <v>#REF!</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e">
        <f>+#REF!</f>
        <v>#REF!</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e">
        <f>+#REF!</f>
        <v>#REF!</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e">
        <f>+#REF!</f>
        <v>#REF!</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5" ht="13.5" customHeight="1">
      <c r="B33" s="207" t="s">
        <v>242</v>
      </c>
      <c r="C33" s="699" t="s">
        <v>243</v>
      </c>
      <c r="D33" s="700"/>
      <c r="E33" s="700"/>
      <c r="F33" s="700"/>
      <c r="G33" s="700"/>
      <c r="H33" s="700"/>
      <c r="I33" s="700"/>
      <c r="J33" s="700"/>
      <c r="K33" s="701" t="s">
        <v>310</v>
      </c>
      <c r="L33" s="597" t="s">
        <v>198</v>
      </c>
      <c r="M33" s="702"/>
      <c r="N33" s="207" t="s">
        <v>33</v>
      </c>
    </row>
    <row r="34" spans="2:15" ht="25.5" customHeight="1" thickBot="1">
      <c r="B34" s="208" t="e">
        <f>'PRESUPUESTO OFICIAL '!#REF!</f>
        <v>#REF!</v>
      </c>
      <c r="C34" s="728" t="e">
        <f>'PRESUPUESTO OFICIAL '!#REF!</f>
        <v>#REF!</v>
      </c>
      <c r="D34" s="729"/>
      <c r="E34" s="729"/>
      <c r="F34" s="729"/>
      <c r="G34" s="729"/>
      <c r="H34" s="729"/>
      <c r="I34" s="729"/>
      <c r="J34" s="729"/>
      <c r="K34" s="730"/>
      <c r="L34" s="703" t="e">
        <f>'PRESUPUESTO OFICIAL '!#REF!</f>
        <v>#REF!</v>
      </c>
      <c r="M34" s="705"/>
      <c r="N34" s="209" t="e">
        <f>'PRESUPUESTO OFICIAL '!#REF!</f>
        <v>#REF!</v>
      </c>
      <c r="O34" s="94"/>
    </row>
    <row r="35" spans="2:15">
      <c r="B35" s="609" t="s">
        <v>244</v>
      </c>
      <c r="C35" s="610"/>
      <c r="D35" s="610"/>
      <c r="E35" s="610"/>
      <c r="F35" s="610"/>
      <c r="G35" s="610"/>
      <c r="H35" s="610"/>
      <c r="I35" s="610"/>
      <c r="J35" s="610"/>
      <c r="K35" s="610"/>
      <c r="L35" s="610"/>
      <c r="M35" s="610"/>
      <c r="N35" s="611"/>
    </row>
    <row r="36" spans="2:15">
      <c r="B36" s="612"/>
      <c r="C36" s="613"/>
      <c r="D36" s="613"/>
      <c r="E36" s="613"/>
      <c r="F36" s="613"/>
      <c r="G36" s="613"/>
      <c r="H36" s="613"/>
      <c r="I36" s="613"/>
      <c r="J36" s="613"/>
      <c r="K36" s="613"/>
      <c r="L36" s="613"/>
      <c r="M36" s="613"/>
      <c r="N36" s="614"/>
    </row>
    <row r="37" spans="2:15" ht="14.4" thickBot="1">
      <c r="B37" s="615"/>
      <c r="C37" s="616"/>
      <c r="D37" s="616"/>
      <c r="E37" s="616"/>
      <c r="F37" s="616"/>
      <c r="G37" s="616"/>
      <c r="H37" s="616"/>
      <c r="I37" s="616"/>
      <c r="J37" s="616"/>
      <c r="K37" s="616"/>
      <c r="L37" s="616"/>
      <c r="M37" s="616"/>
      <c r="N37" s="617"/>
    </row>
    <row r="38" spans="2:15">
      <c r="B38" s="597" t="s">
        <v>243</v>
      </c>
      <c r="C38" s="637"/>
      <c r="D38" s="637"/>
      <c r="E38" s="637"/>
      <c r="F38" s="638"/>
      <c r="G38" s="622" t="s">
        <v>245</v>
      </c>
      <c r="H38" s="637"/>
      <c r="I38" s="639" t="s">
        <v>246</v>
      </c>
      <c r="J38" s="640"/>
      <c r="K38" s="145" t="s">
        <v>247</v>
      </c>
      <c r="L38" s="622" t="s">
        <v>248</v>
      </c>
      <c r="M38" s="623"/>
      <c r="N38" s="146" t="s">
        <v>249</v>
      </c>
    </row>
    <row r="39" spans="2:15">
      <c r="B39" s="595" t="s">
        <v>316</v>
      </c>
      <c r="C39" s="596"/>
      <c r="D39" s="596"/>
      <c r="E39" s="596"/>
      <c r="F39" s="618"/>
      <c r="G39" s="641"/>
      <c r="H39" s="618"/>
      <c r="I39" s="641"/>
      <c r="J39" s="618"/>
      <c r="K39" s="147" t="e">
        <f>+#REF!</f>
        <v>#REF!</v>
      </c>
      <c r="L39" s="603">
        <v>4</v>
      </c>
      <c r="M39" s="604"/>
      <c r="N39" s="148" t="e">
        <f t="shared" ref="N39:N44" si="0">+K39/L39</f>
        <v>#REF!</v>
      </c>
    </row>
    <row r="40" spans="2:15">
      <c r="B40" s="595" t="s">
        <v>390</v>
      </c>
      <c r="C40" s="596"/>
      <c r="D40" s="596"/>
      <c r="E40" s="596"/>
      <c r="F40" s="618"/>
      <c r="G40" s="641"/>
      <c r="H40" s="618"/>
      <c r="I40" s="641"/>
      <c r="J40" s="618"/>
      <c r="K40" s="147" t="e">
        <f>+#REF!</f>
        <v>#REF!</v>
      </c>
      <c r="L40" s="603">
        <v>3.1</v>
      </c>
      <c r="M40" s="604">
        <v>3</v>
      </c>
      <c r="N40" s="148" t="e">
        <f t="shared" si="0"/>
        <v>#REF!</v>
      </c>
    </row>
    <row r="41" spans="2:15">
      <c r="B41" s="595" t="s">
        <v>391</v>
      </c>
      <c r="C41" s="596"/>
      <c r="D41" s="596"/>
      <c r="E41" s="596"/>
      <c r="F41" s="618"/>
      <c r="G41" s="641"/>
      <c r="H41" s="618"/>
      <c r="I41" s="641"/>
      <c r="J41" s="618"/>
      <c r="K41" s="147" t="e">
        <f>+#REF!</f>
        <v>#REF!</v>
      </c>
      <c r="L41" s="603">
        <v>3.1</v>
      </c>
      <c r="M41" s="604">
        <v>3</v>
      </c>
      <c r="N41" s="148" t="e">
        <f t="shared" si="0"/>
        <v>#REF!</v>
      </c>
    </row>
    <row r="42" spans="2:15">
      <c r="B42" s="595" t="s">
        <v>392</v>
      </c>
      <c r="C42" s="596"/>
      <c r="D42" s="596"/>
      <c r="E42" s="596"/>
      <c r="F42" s="618"/>
      <c r="G42" s="641"/>
      <c r="H42" s="618"/>
      <c r="I42" s="641"/>
      <c r="J42" s="618"/>
      <c r="K42" s="147" t="e">
        <f>+#REF!</f>
        <v>#REF!</v>
      </c>
      <c r="L42" s="603">
        <v>3.1</v>
      </c>
      <c r="M42" s="604">
        <v>3</v>
      </c>
      <c r="N42" s="148" t="e">
        <f t="shared" si="0"/>
        <v>#REF!</v>
      </c>
    </row>
    <row r="43" spans="2:15">
      <c r="B43" s="595" t="s">
        <v>393</v>
      </c>
      <c r="C43" s="596"/>
      <c r="D43" s="596"/>
      <c r="E43" s="596"/>
      <c r="F43" s="618"/>
      <c r="G43" s="641"/>
      <c r="H43" s="618"/>
      <c r="I43" s="641"/>
      <c r="J43" s="618"/>
      <c r="K43" s="147" t="e">
        <f>+#REF!</f>
        <v>#REF!</v>
      </c>
      <c r="L43" s="603">
        <v>1</v>
      </c>
      <c r="M43" s="604">
        <v>1</v>
      </c>
      <c r="N43" s="148" t="e">
        <f t="shared" si="0"/>
        <v>#REF!</v>
      </c>
    </row>
    <row r="44" spans="2:15">
      <c r="B44" s="595" t="s">
        <v>394</v>
      </c>
      <c r="C44" s="596"/>
      <c r="D44" s="596"/>
      <c r="E44" s="596"/>
      <c r="F44" s="618"/>
      <c r="G44" s="641"/>
      <c r="H44" s="618"/>
      <c r="I44" s="641"/>
      <c r="J44" s="618"/>
      <c r="K44" s="147" t="e">
        <f>+#REF!</f>
        <v>#REF!</v>
      </c>
      <c r="L44" s="603">
        <v>3.1</v>
      </c>
      <c r="M44" s="604">
        <v>3</v>
      </c>
      <c r="N44" s="148" t="e">
        <f t="shared" si="0"/>
        <v>#REF!</v>
      </c>
    </row>
    <row r="45" spans="2:15" ht="14.4" thickBot="1">
      <c r="B45" s="595" t="s">
        <v>303</v>
      </c>
      <c r="C45" s="596"/>
      <c r="D45" s="596"/>
      <c r="E45" s="596"/>
      <c r="F45" s="618"/>
      <c r="G45" s="641"/>
      <c r="H45" s="618"/>
      <c r="I45" s="641"/>
      <c r="J45" s="618"/>
      <c r="K45" s="147"/>
      <c r="L45" s="726"/>
      <c r="M45" s="727"/>
      <c r="N45" s="148" t="e">
        <f>+N74*0.05</f>
        <v>#REF!</v>
      </c>
    </row>
    <row r="46" spans="2:15" ht="14.4" thickBot="1">
      <c r="B46" s="586" t="s">
        <v>254</v>
      </c>
      <c r="C46" s="587"/>
      <c r="D46" s="587"/>
      <c r="E46" s="587"/>
      <c r="F46" s="587"/>
      <c r="G46" s="587"/>
      <c r="H46" s="587"/>
      <c r="I46" s="587"/>
      <c r="J46" s="587"/>
      <c r="K46" s="587"/>
      <c r="L46" s="587"/>
      <c r="M46" s="588"/>
      <c r="N46" s="154" t="e">
        <f>SUM(N39:N45)</f>
        <v>#REF!</v>
      </c>
    </row>
    <row r="47" spans="2:15">
      <c r="B47" s="609" t="s">
        <v>252</v>
      </c>
      <c r="C47" s="610"/>
      <c r="D47" s="610"/>
      <c r="E47" s="610"/>
      <c r="F47" s="610"/>
      <c r="G47" s="610"/>
      <c r="H47" s="610"/>
      <c r="I47" s="610"/>
      <c r="J47" s="610"/>
      <c r="K47" s="610"/>
      <c r="L47" s="610"/>
      <c r="M47" s="610"/>
      <c r="N47" s="611"/>
    </row>
    <row r="48" spans="2:15">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155" t="s">
        <v>198</v>
      </c>
      <c r="K50" s="145" t="s">
        <v>33</v>
      </c>
      <c r="L50" s="622" t="s">
        <v>253</v>
      </c>
      <c r="M50" s="623"/>
      <c r="N50" s="146" t="s">
        <v>249</v>
      </c>
    </row>
    <row r="51" spans="2:14">
      <c r="B51" s="595" t="s">
        <v>395</v>
      </c>
      <c r="C51" s="596"/>
      <c r="D51" s="596"/>
      <c r="E51" s="596"/>
      <c r="F51" s="596"/>
      <c r="G51" s="596"/>
      <c r="H51" s="596"/>
      <c r="I51" s="618"/>
      <c r="J51" s="237" t="s">
        <v>212</v>
      </c>
      <c r="K51" s="243">
        <v>1</v>
      </c>
      <c r="L51" s="619">
        <f>'630.4'!$N$76-'630.4'!$N$55-'630.4'!$N$39</f>
        <v>503980.48950000003</v>
      </c>
      <c r="M51" s="620"/>
      <c r="N51" s="148">
        <f>+L51*K51</f>
        <v>503980.48950000003</v>
      </c>
    </row>
    <row r="52" spans="2:14">
      <c r="B52" s="595" t="s">
        <v>402</v>
      </c>
      <c r="C52" s="596"/>
      <c r="D52" s="596"/>
      <c r="E52" s="596"/>
      <c r="F52" s="596"/>
      <c r="G52" s="596"/>
      <c r="H52" s="596"/>
      <c r="I52" s="618"/>
      <c r="J52" s="237" t="s">
        <v>212</v>
      </c>
      <c r="K52" s="243">
        <v>0.35</v>
      </c>
      <c r="L52" s="619" t="e">
        <f>'Aux conc F'!N73</f>
        <v>#REF!</v>
      </c>
      <c r="M52" s="620"/>
      <c r="N52" s="148" t="e">
        <f>+L52*K52</f>
        <v>#REF!</v>
      </c>
    </row>
    <row r="53" spans="2:14">
      <c r="B53" s="595"/>
      <c r="C53" s="596"/>
      <c r="D53" s="596"/>
      <c r="E53" s="596"/>
      <c r="F53" s="596"/>
      <c r="G53" s="596"/>
      <c r="H53" s="596"/>
      <c r="I53" s="618"/>
      <c r="J53" s="237"/>
      <c r="K53" s="243"/>
      <c r="L53" s="619"/>
      <c r="M53" s="620"/>
      <c r="N53" s="148"/>
    </row>
    <row r="54" spans="2:14">
      <c r="B54" s="595"/>
      <c r="C54" s="596"/>
      <c r="D54" s="596"/>
      <c r="E54" s="596"/>
      <c r="F54" s="596"/>
      <c r="G54" s="596"/>
      <c r="H54" s="596"/>
      <c r="I54" s="618"/>
      <c r="J54" s="237"/>
      <c r="K54" s="243"/>
      <c r="L54" s="619"/>
      <c r="M54" s="620"/>
      <c r="N54" s="148"/>
    </row>
    <row r="55" spans="2:14">
      <c r="B55" s="595"/>
      <c r="C55" s="596"/>
      <c r="D55" s="596"/>
      <c r="E55" s="596"/>
      <c r="F55" s="596"/>
      <c r="G55" s="596"/>
      <c r="H55" s="596"/>
      <c r="I55" s="618"/>
      <c r="J55" s="237"/>
      <c r="K55" s="243"/>
      <c r="L55" s="619"/>
      <c r="M55" s="620"/>
      <c r="N55" s="148"/>
    </row>
    <row r="56" spans="2:14" ht="14.4" thickBot="1">
      <c r="B56" s="595"/>
      <c r="C56" s="596"/>
      <c r="D56" s="596"/>
      <c r="E56" s="596"/>
      <c r="F56" s="596"/>
      <c r="G56" s="596"/>
      <c r="H56" s="596"/>
      <c r="I56" s="618"/>
      <c r="J56" s="244"/>
      <c r="K56" s="245"/>
      <c r="L56" s="619"/>
      <c r="M56" s="620"/>
      <c r="N56" s="148"/>
    </row>
    <row r="57" spans="2:14" ht="14.4" thickBot="1">
      <c r="B57" s="586" t="s">
        <v>254</v>
      </c>
      <c r="C57" s="587"/>
      <c r="D57" s="587"/>
      <c r="E57" s="587"/>
      <c r="F57" s="587"/>
      <c r="G57" s="587"/>
      <c r="H57" s="587"/>
      <c r="I57" s="587"/>
      <c r="J57" s="587"/>
      <c r="K57" s="587"/>
      <c r="L57" s="587"/>
      <c r="M57" s="588"/>
      <c r="N57" s="161" t="e">
        <f>SUM(N51:N56)</f>
        <v>#REF!</v>
      </c>
    </row>
    <row r="58" spans="2:14">
      <c r="B58" s="609" t="s">
        <v>255</v>
      </c>
      <c r="C58" s="610"/>
      <c r="D58" s="610"/>
      <c r="E58" s="610"/>
      <c r="F58" s="610"/>
      <c r="G58" s="610"/>
      <c r="H58" s="610"/>
      <c r="I58" s="610"/>
      <c r="J58" s="610"/>
      <c r="K58" s="610"/>
      <c r="L58" s="610"/>
      <c r="M58" s="610"/>
      <c r="N58" s="611"/>
    </row>
    <row r="59" spans="2:14">
      <c r="B59" s="612"/>
      <c r="C59" s="613"/>
      <c r="D59" s="613"/>
      <c r="E59" s="613"/>
      <c r="F59" s="613"/>
      <c r="G59" s="613"/>
      <c r="H59" s="613"/>
      <c r="I59" s="613"/>
      <c r="J59" s="613"/>
      <c r="K59" s="613"/>
      <c r="L59" s="613"/>
      <c r="M59" s="613"/>
      <c r="N59" s="614"/>
    </row>
    <row r="60" spans="2:14" ht="14.4" thickBot="1">
      <c r="B60" s="615"/>
      <c r="C60" s="616"/>
      <c r="D60" s="616"/>
      <c r="E60" s="616"/>
      <c r="F60" s="616"/>
      <c r="G60" s="616"/>
      <c r="H60" s="616"/>
      <c r="I60" s="616"/>
      <c r="J60" s="616"/>
      <c r="K60" s="616"/>
      <c r="L60" s="616"/>
      <c r="M60" s="616"/>
      <c r="N60" s="617"/>
    </row>
    <row r="61" spans="2:14">
      <c r="B61" s="597" t="s">
        <v>256</v>
      </c>
      <c r="C61" s="598"/>
      <c r="D61" s="598"/>
      <c r="E61" s="598"/>
      <c r="F61" s="598"/>
      <c r="G61" s="598"/>
      <c r="H61" s="598"/>
      <c r="I61" s="145" t="s">
        <v>257</v>
      </c>
      <c r="J61" s="162" t="s">
        <v>258</v>
      </c>
      <c r="K61" s="163" t="s">
        <v>259</v>
      </c>
      <c r="L61" s="622" t="s">
        <v>199</v>
      </c>
      <c r="M61" s="623"/>
      <c r="N61" s="146" t="s">
        <v>249</v>
      </c>
    </row>
    <row r="62" spans="2:14">
      <c r="B62" s="595" t="s">
        <v>353</v>
      </c>
      <c r="C62" s="596"/>
      <c r="D62" s="596"/>
      <c r="E62" s="596"/>
      <c r="F62" s="596"/>
      <c r="G62" s="596"/>
      <c r="H62" s="596"/>
      <c r="I62" s="157">
        <v>1.05</v>
      </c>
      <c r="J62" s="226" t="e">
        <f>+#REF!</f>
        <v>#REF!</v>
      </c>
      <c r="K62" s="217" t="e">
        <f>+J62*I62</f>
        <v>#REF!</v>
      </c>
      <c r="L62" s="603" t="e">
        <f>+#REF!</f>
        <v>#REF!</v>
      </c>
      <c r="M62" s="604"/>
      <c r="N62" s="228" t="e">
        <f>+L62*K62</f>
        <v>#REF!</v>
      </c>
    </row>
    <row r="63" spans="2:14">
      <c r="B63" s="595"/>
      <c r="C63" s="596"/>
      <c r="D63" s="596"/>
      <c r="E63" s="596"/>
      <c r="F63" s="596"/>
      <c r="G63" s="596"/>
      <c r="H63" s="596"/>
      <c r="I63" s="157"/>
      <c r="J63" s="226"/>
      <c r="K63" s="217"/>
      <c r="L63" s="603"/>
      <c r="M63" s="604"/>
      <c r="N63" s="228"/>
    </row>
    <row r="64" spans="2:14" ht="14.4" thickBot="1">
      <c r="B64" s="605"/>
      <c r="C64" s="606"/>
      <c r="D64" s="606"/>
      <c r="E64" s="606"/>
      <c r="F64" s="606"/>
      <c r="G64" s="606"/>
      <c r="H64" s="606"/>
      <c r="I64" s="246"/>
      <c r="J64" s="242"/>
      <c r="K64" s="217"/>
      <c r="L64" s="607"/>
      <c r="M64" s="608"/>
      <c r="N64" s="228"/>
    </row>
    <row r="65" spans="2:14" ht="14.4" thickBot="1">
      <c r="B65" s="586" t="s">
        <v>254</v>
      </c>
      <c r="C65" s="587"/>
      <c r="D65" s="587"/>
      <c r="E65" s="587"/>
      <c r="F65" s="587"/>
      <c r="G65" s="587"/>
      <c r="H65" s="587"/>
      <c r="I65" s="587"/>
      <c r="J65" s="587"/>
      <c r="K65" s="587"/>
      <c r="L65" s="587"/>
      <c r="M65" s="588"/>
      <c r="N65" s="179" t="e">
        <f>SUM(N62:N64)</f>
        <v>#REF!</v>
      </c>
    </row>
    <row r="66" spans="2:14">
      <c r="B66" s="609" t="s">
        <v>261</v>
      </c>
      <c r="C66" s="610"/>
      <c r="D66" s="610"/>
      <c r="E66" s="610"/>
      <c r="F66" s="610"/>
      <c r="G66" s="610"/>
      <c r="H66" s="610"/>
      <c r="I66" s="610"/>
      <c r="J66" s="610"/>
      <c r="K66" s="610"/>
      <c r="L66" s="610"/>
      <c r="M66" s="610"/>
      <c r="N66" s="611"/>
    </row>
    <row r="67" spans="2:14">
      <c r="B67" s="612"/>
      <c r="C67" s="613"/>
      <c r="D67" s="613"/>
      <c r="E67" s="613"/>
      <c r="F67" s="613"/>
      <c r="G67" s="613"/>
      <c r="H67" s="613"/>
      <c r="I67" s="613"/>
      <c r="J67" s="613"/>
      <c r="K67" s="613"/>
      <c r="L67" s="613"/>
      <c r="M67" s="613"/>
      <c r="N67" s="614"/>
    </row>
    <row r="68" spans="2:14" ht="14.4" thickBot="1">
      <c r="B68" s="615"/>
      <c r="C68" s="616"/>
      <c r="D68" s="616"/>
      <c r="E68" s="616"/>
      <c r="F68" s="616"/>
      <c r="G68" s="616"/>
      <c r="H68" s="616"/>
      <c r="I68" s="616"/>
      <c r="J68" s="616"/>
      <c r="K68" s="616"/>
      <c r="L68" s="616"/>
      <c r="M68" s="616"/>
      <c r="N68" s="617"/>
    </row>
    <row r="69" spans="2:14">
      <c r="B69" s="597" t="s">
        <v>262</v>
      </c>
      <c r="C69" s="598"/>
      <c r="D69" s="598"/>
      <c r="E69" s="598"/>
      <c r="F69" s="598"/>
      <c r="G69" s="598"/>
      <c r="H69" s="598"/>
      <c r="I69" s="145" t="s">
        <v>263</v>
      </c>
      <c r="J69" s="162" t="s">
        <v>231</v>
      </c>
      <c r="K69" s="163" t="s">
        <v>264</v>
      </c>
      <c r="L69" s="622" t="s">
        <v>248</v>
      </c>
      <c r="M69" s="623"/>
      <c r="N69" s="146" t="s">
        <v>249</v>
      </c>
    </row>
    <row r="70" spans="2:14">
      <c r="B70" s="172" t="s">
        <v>337</v>
      </c>
      <c r="C70" s="173"/>
      <c r="D70" s="173"/>
      <c r="E70" s="173"/>
      <c r="F70" s="173"/>
      <c r="G70" s="173"/>
      <c r="H70" s="173"/>
      <c r="I70" s="174" t="e">
        <f>+#REF!*8</f>
        <v>#REF!</v>
      </c>
      <c r="J70" s="175" t="e">
        <f>+#REF!</f>
        <v>#REF!</v>
      </c>
      <c r="K70" s="176" t="e">
        <f>+J70*I70</f>
        <v>#REF!</v>
      </c>
      <c r="L70" s="601">
        <v>2.4</v>
      </c>
      <c r="M70" s="602"/>
      <c r="N70" s="177" t="e">
        <f>+K70/L70</f>
        <v>#REF!</v>
      </c>
    </row>
    <row r="71" spans="2:14">
      <c r="B71" s="172" t="s">
        <v>382</v>
      </c>
      <c r="C71" s="173"/>
      <c r="D71" s="173"/>
      <c r="E71" s="173"/>
      <c r="F71" s="173"/>
      <c r="G71" s="173"/>
      <c r="H71" s="173"/>
      <c r="I71" s="174" t="e">
        <f>+#REF!*2</f>
        <v>#REF!</v>
      </c>
      <c r="J71" s="175" t="e">
        <f>+#REF!</f>
        <v>#REF!</v>
      </c>
      <c r="K71" s="176" t="e">
        <f>+J71*I71</f>
        <v>#REF!</v>
      </c>
      <c r="L71" s="601">
        <v>2.4</v>
      </c>
      <c r="M71" s="602"/>
      <c r="N71" s="177" t="e">
        <f>+K71/L71</f>
        <v>#REF!</v>
      </c>
    </row>
    <row r="72" spans="2:14">
      <c r="B72" s="172"/>
      <c r="C72" s="173"/>
      <c r="D72" s="173"/>
      <c r="E72" s="173"/>
      <c r="F72" s="173"/>
      <c r="G72" s="173"/>
      <c r="H72" s="173"/>
      <c r="I72" s="174"/>
      <c r="J72" s="175"/>
      <c r="K72" s="176"/>
      <c r="L72" s="603"/>
      <c r="M72" s="604"/>
      <c r="N72" s="177"/>
    </row>
    <row r="73" spans="2:14" ht="14.4" thickBot="1">
      <c r="B73" s="605"/>
      <c r="C73" s="606"/>
      <c r="D73" s="606"/>
      <c r="E73" s="606"/>
      <c r="F73" s="606"/>
      <c r="G73" s="606"/>
      <c r="H73" s="606"/>
      <c r="I73" s="166"/>
      <c r="J73" s="167"/>
      <c r="K73" s="166"/>
      <c r="L73" s="607"/>
      <c r="M73" s="608"/>
      <c r="N73" s="178"/>
    </row>
    <row r="74" spans="2:14" ht="14.4" thickBot="1">
      <c r="B74" s="586" t="s">
        <v>254</v>
      </c>
      <c r="C74" s="587"/>
      <c r="D74" s="587"/>
      <c r="E74" s="587"/>
      <c r="F74" s="587"/>
      <c r="G74" s="587"/>
      <c r="H74" s="587"/>
      <c r="I74" s="587"/>
      <c r="J74" s="587"/>
      <c r="K74" s="587"/>
      <c r="L74" s="587"/>
      <c r="M74" s="588"/>
      <c r="N74" s="179" t="e">
        <f>SUM(N70:N73)</f>
        <v>#REF!</v>
      </c>
    </row>
    <row r="75" spans="2:14" ht="14.4" thickBot="1">
      <c r="B75" s="141"/>
      <c r="C75" s="91"/>
      <c r="D75" s="91"/>
      <c r="E75" s="91"/>
      <c r="F75" s="91"/>
      <c r="G75" s="91"/>
      <c r="H75" s="91"/>
      <c r="I75" s="91"/>
      <c r="J75" s="91"/>
      <c r="K75" s="91"/>
      <c r="L75" s="91"/>
      <c r="M75" s="91"/>
      <c r="N75" s="130"/>
    </row>
    <row r="76" spans="2:14" ht="14.4" thickBot="1">
      <c r="B76" s="589" t="s">
        <v>265</v>
      </c>
      <c r="C76" s="590"/>
      <c r="D76" s="590"/>
      <c r="E76" s="590"/>
      <c r="F76" s="590"/>
      <c r="G76" s="590"/>
      <c r="H76" s="590"/>
      <c r="I76" s="590"/>
      <c r="J76" s="590"/>
      <c r="K76" s="590"/>
      <c r="L76" s="590"/>
      <c r="M76" s="591"/>
      <c r="N76" s="180" t="e">
        <f>+N74+N65+N57+N46</f>
        <v>#REF!</v>
      </c>
    </row>
    <row r="77" spans="2:14">
      <c r="B77" s="609" t="s">
        <v>266</v>
      </c>
      <c r="C77" s="610"/>
      <c r="D77" s="610"/>
      <c r="E77" s="610"/>
      <c r="F77" s="610"/>
      <c r="G77" s="610"/>
      <c r="H77" s="610"/>
      <c r="I77" s="610"/>
      <c r="J77" s="610"/>
      <c r="K77" s="610"/>
      <c r="L77" s="610"/>
      <c r="M77" s="610"/>
      <c r="N77" s="611"/>
    </row>
    <row r="78" spans="2:14">
      <c r="B78" s="612"/>
      <c r="C78" s="613"/>
      <c r="D78" s="613"/>
      <c r="E78" s="613"/>
      <c r="F78" s="613"/>
      <c r="G78" s="613"/>
      <c r="H78" s="613"/>
      <c r="I78" s="613"/>
      <c r="J78" s="613"/>
      <c r="K78" s="613"/>
      <c r="L78" s="613"/>
      <c r="M78" s="613"/>
      <c r="N78" s="614"/>
    </row>
    <row r="79" spans="2:14" ht="14.4" thickBot="1">
      <c r="B79" s="615"/>
      <c r="C79" s="616"/>
      <c r="D79" s="616"/>
      <c r="E79" s="616"/>
      <c r="F79" s="616"/>
      <c r="G79" s="616"/>
      <c r="H79" s="616"/>
      <c r="I79" s="616"/>
      <c r="J79" s="616"/>
      <c r="K79" s="616"/>
      <c r="L79" s="616"/>
      <c r="M79" s="616"/>
      <c r="N79" s="617"/>
    </row>
    <row r="80" spans="2:14">
      <c r="B80" s="597" t="s">
        <v>267</v>
      </c>
      <c r="C80" s="598"/>
      <c r="D80" s="598"/>
      <c r="E80" s="598"/>
      <c r="F80" s="598"/>
      <c r="G80" s="598"/>
      <c r="H80" s="598"/>
      <c r="I80" s="162"/>
      <c r="J80" s="181"/>
      <c r="K80" s="170" t="s">
        <v>268</v>
      </c>
      <c r="L80" s="599" t="s">
        <v>269</v>
      </c>
      <c r="M80" s="600"/>
      <c r="N80" s="171"/>
    </row>
    <row r="81" spans="2:14">
      <c r="B81" s="595" t="s">
        <v>193</v>
      </c>
      <c r="C81" s="596"/>
      <c r="D81" s="596"/>
      <c r="E81" s="596"/>
      <c r="F81" s="596"/>
      <c r="G81" s="596"/>
      <c r="H81" s="596"/>
      <c r="I81" s="182"/>
      <c r="J81" s="183"/>
      <c r="K81" s="184" t="e">
        <f>+#REF!</f>
        <v>#REF!</v>
      </c>
      <c r="L81" s="582" t="e">
        <f>+N76*K81</f>
        <v>#REF!</v>
      </c>
      <c r="M81" s="583"/>
      <c r="N81" s="185"/>
    </row>
    <row r="82" spans="2:14">
      <c r="B82" s="149" t="s">
        <v>270</v>
      </c>
      <c r="C82" s="150"/>
      <c r="D82" s="150"/>
      <c r="E82" s="150"/>
      <c r="F82" s="150"/>
      <c r="G82" s="150"/>
      <c r="H82" s="150"/>
      <c r="I82" s="182"/>
      <c r="J82" s="183"/>
      <c r="K82" s="184" t="e">
        <f>+#REF!</f>
        <v>#REF!</v>
      </c>
      <c r="L82" s="582" t="e">
        <f>+N76*K82</f>
        <v>#REF!</v>
      </c>
      <c r="M82" s="583"/>
      <c r="N82" s="185"/>
    </row>
    <row r="83" spans="2:14" ht="14.4" thickBot="1">
      <c r="B83" s="186" t="s">
        <v>230</v>
      </c>
      <c r="C83" s="187"/>
      <c r="D83" s="187"/>
      <c r="E83" s="187"/>
      <c r="F83" s="187"/>
      <c r="G83" s="187"/>
      <c r="H83" s="187"/>
      <c r="I83" s="188"/>
      <c r="J83" s="189"/>
      <c r="K83" s="184" t="e">
        <f>+#REF!</f>
        <v>#REF!</v>
      </c>
      <c r="L83" s="584" t="e">
        <f>+N76*K83</f>
        <v>#REF!</v>
      </c>
      <c r="M83" s="585"/>
      <c r="N83" s="185"/>
    </row>
    <row r="84" spans="2:14" ht="14.4" thickBot="1">
      <c r="B84" s="586" t="s">
        <v>254</v>
      </c>
      <c r="C84" s="587"/>
      <c r="D84" s="587"/>
      <c r="E84" s="587"/>
      <c r="F84" s="587"/>
      <c r="G84" s="587"/>
      <c r="H84" s="587"/>
      <c r="I84" s="587"/>
      <c r="J84" s="587"/>
      <c r="K84" s="587"/>
      <c r="L84" s="587"/>
      <c r="M84" s="588"/>
      <c r="N84" s="190" t="e">
        <f>SUM(L81:M83)</f>
        <v>#REF!</v>
      </c>
    </row>
    <row r="85" spans="2:14" ht="14.4" thickBot="1">
      <c r="B85" s="141"/>
      <c r="C85" s="91"/>
      <c r="D85" s="91"/>
      <c r="E85" s="91"/>
      <c r="F85" s="91"/>
      <c r="G85" s="91"/>
      <c r="H85" s="91"/>
      <c r="I85" s="91"/>
      <c r="J85" s="91"/>
      <c r="K85" s="91"/>
      <c r="L85" s="91"/>
      <c r="M85" s="91"/>
      <c r="N85" s="130"/>
    </row>
    <row r="86" spans="2:14" ht="14.4" thickBot="1">
      <c r="B86" s="589" t="s">
        <v>271</v>
      </c>
      <c r="C86" s="590"/>
      <c r="D86" s="590"/>
      <c r="E86" s="590"/>
      <c r="F86" s="590"/>
      <c r="G86" s="590"/>
      <c r="H86" s="590"/>
      <c r="I86" s="590"/>
      <c r="J86" s="590"/>
      <c r="K86" s="590"/>
      <c r="L86" s="590"/>
      <c r="M86" s="591"/>
      <c r="N86" s="191" t="e">
        <f>ROUND(N76+N84,0)</f>
        <v>#REF!</v>
      </c>
    </row>
    <row r="87" spans="2:14">
      <c r="B87" s="122"/>
      <c r="C87" s="123"/>
      <c r="D87" s="123"/>
      <c r="E87" s="123"/>
      <c r="F87" s="123"/>
      <c r="G87" s="123"/>
      <c r="H87" s="123"/>
      <c r="I87" s="123"/>
      <c r="J87" s="123"/>
      <c r="K87" s="123"/>
      <c r="L87" s="123"/>
      <c r="M87" s="123"/>
      <c r="N87" s="124"/>
    </row>
    <row r="88" spans="2:14">
      <c r="B88" s="141"/>
      <c r="C88" s="91"/>
      <c r="D88" s="91"/>
      <c r="E88" s="91"/>
      <c r="F88" s="91"/>
      <c r="G88" s="91"/>
      <c r="H88" s="91"/>
      <c r="I88" s="91"/>
      <c r="J88" s="91"/>
      <c r="K88" s="91"/>
      <c r="L88" s="91"/>
      <c r="M88" s="91"/>
      <c r="N88" s="130"/>
    </row>
    <row r="89" spans="2:14">
      <c r="B89" s="141"/>
      <c r="C89" s="91"/>
      <c r="D89" s="91"/>
      <c r="E89" s="91"/>
      <c r="F89" s="91"/>
      <c r="G89" s="91"/>
      <c r="H89" s="91"/>
      <c r="I89" s="91"/>
      <c r="J89" s="91"/>
      <c r="K89" s="91"/>
      <c r="L89" s="91"/>
      <c r="M89" s="91"/>
      <c r="N89" s="130"/>
    </row>
    <row r="90" spans="2:14">
      <c r="B90" s="141"/>
      <c r="C90" s="91"/>
      <c r="D90" s="91"/>
      <c r="E90" s="91"/>
      <c r="F90" s="91"/>
      <c r="G90" s="128" t="s">
        <v>272</v>
      </c>
      <c r="H90" s="128"/>
      <c r="I90" s="128"/>
      <c r="J90" s="128"/>
      <c r="K90" s="91"/>
      <c r="L90" s="91"/>
      <c r="M90" s="91"/>
      <c r="N90" s="130"/>
    </row>
    <row r="91" spans="2:14">
      <c r="B91" s="192"/>
      <c r="C91" s="193"/>
      <c r="D91" s="193"/>
      <c r="E91" s="193"/>
      <c r="F91" s="193"/>
      <c r="G91" s="128" t="s">
        <v>273</v>
      </c>
      <c r="H91" s="193"/>
      <c r="I91" s="193"/>
      <c r="J91" s="193"/>
      <c r="K91" s="193"/>
      <c r="L91" s="193"/>
      <c r="M91" s="193"/>
      <c r="N91" s="194"/>
    </row>
    <row r="92" spans="2:14">
      <c r="B92" s="192"/>
      <c r="C92" s="193"/>
      <c r="D92" s="193"/>
      <c r="E92" s="193"/>
      <c r="F92" s="193"/>
      <c r="G92" s="128" t="s">
        <v>274</v>
      </c>
      <c r="J92" s="193"/>
      <c r="K92" s="193"/>
      <c r="L92" s="193"/>
      <c r="M92" s="193"/>
      <c r="N92" s="194"/>
    </row>
    <row r="93" spans="2:14">
      <c r="B93" s="107"/>
      <c r="C93" s="137"/>
      <c r="D93" s="137"/>
      <c r="E93" s="137"/>
      <c r="F93" s="137"/>
      <c r="G93" s="128" t="s">
        <v>275</v>
      </c>
      <c r="H93" s="137"/>
      <c r="I93" s="137"/>
      <c r="J93" s="137"/>
      <c r="K93" s="137"/>
      <c r="L93" s="137"/>
      <c r="M93" s="137"/>
      <c r="N93" s="136"/>
    </row>
    <row r="94" spans="2:14">
      <c r="B94" s="141"/>
      <c r="C94" s="91"/>
      <c r="D94" s="91"/>
      <c r="E94" s="91"/>
      <c r="F94" s="91"/>
      <c r="G94" s="91" t="s">
        <v>276</v>
      </c>
      <c r="H94" s="91"/>
      <c r="I94" s="91"/>
      <c r="J94" s="91"/>
      <c r="K94" s="91"/>
      <c r="L94" s="91"/>
      <c r="M94" s="91"/>
      <c r="N94" s="130"/>
    </row>
    <row r="95" spans="2:14">
      <c r="B95" s="195" t="s">
        <v>277</v>
      </c>
      <c r="C95" s="196"/>
      <c r="D95" s="196"/>
      <c r="E95" s="196"/>
      <c r="F95" s="196"/>
      <c r="G95" s="196"/>
      <c r="H95" s="196"/>
      <c r="I95" s="196"/>
      <c r="J95" s="196"/>
      <c r="K95" s="196"/>
      <c r="L95" s="196"/>
      <c r="M95" s="196"/>
      <c r="N95" s="197"/>
    </row>
    <row r="96" spans="2:14">
      <c r="B96" s="592"/>
      <c r="C96" s="593"/>
      <c r="D96" s="593"/>
      <c r="E96" s="593"/>
      <c r="F96" s="593"/>
      <c r="G96" s="593"/>
      <c r="H96" s="593"/>
      <c r="I96" s="593"/>
      <c r="J96" s="593"/>
      <c r="K96" s="593"/>
      <c r="L96" s="593"/>
      <c r="M96" s="593"/>
      <c r="N96" s="594"/>
    </row>
    <row r="97" spans="2:14">
      <c r="B97" s="592"/>
      <c r="C97" s="593"/>
      <c r="D97" s="593"/>
      <c r="E97" s="593"/>
      <c r="F97" s="593"/>
      <c r="G97" s="593"/>
      <c r="H97" s="593"/>
      <c r="I97" s="593"/>
      <c r="J97" s="593"/>
      <c r="K97" s="593"/>
      <c r="L97" s="593"/>
      <c r="M97" s="593"/>
      <c r="N97" s="594"/>
    </row>
    <row r="98" spans="2:14">
      <c r="B98" s="107"/>
      <c r="C98" s="137"/>
      <c r="D98" s="137"/>
      <c r="E98" s="137"/>
      <c r="F98" s="137"/>
      <c r="G98" s="137"/>
      <c r="H98" s="137"/>
      <c r="I98" s="137"/>
      <c r="J98" s="137"/>
      <c r="K98" s="137"/>
      <c r="L98" s="137"/>
      <c r="M98" s="137"/>
      <c r="N98" s="136"/>
    </row>
    <row r="99" spans="2:14">
      <c r="B99" s="198" t="s">
        <v>278</v>
      </c>
      <c r="C99" s="137"/>
      <c r="D99" s="137"/>
      <c r="E99" s="137"/>
      <c r="F99" s="137"/>
      <c r="G99" s="137"/>
      <c r="H99" s="137"/>
      <c r="I99" s="137"/>
      <c r="J99" s="137"/>
      <c r="K99" s="137"/>
      <c r="L99" s="137"/>
      <c r="M99" s="137"/>
      <c r="N99" s="136"/>
    </row>
    <row r="100" spans="2:14" ht="12.75" customHeight="1">
      <c r="B100" s="573" t="s">
        <v>279</v>
      </c>
      <c r="C100" s="574"/>
      <c r="D100" s="574"/>
      <c r="E100" s="574"/>
      <c r="F100" s="574"/>
      <c r="G100" s="574"/>
      <c r="H100" s="574"/>
      <c r="I100" s="574"/>
      <c r="J100" s="574"/>
      <c r="K100" s="574"/>
      <c r="L100" s="574"/>
      <c r="M100" s="574"/>
      <c r="N100" s="575"/>
    </row>
    <row r="101" spans="2:14">
      <c r="B101" s="573"/>
      <c r="C101" s="574"/>
      <c r="D101" s="574"/>
      <c r="E101" s="574"/>
      <c r="F101" s="574"/>
      <c r="G101" s="574"/>
      <c r="H101" s="574"/>
      <c r="I101" s="574"/>
      <c r="J101" s="574"/>
      <c r="K101" s="574"/>
      <c r="L101" s="574"/>
      <c r="M101" s="574"/>
      <c r="N101" s="575"/>
    </row>
    <row r="102" spans="2:14">
      <c r="B102" s="573" t="s">
        <v>280</v>
      </c>
      <c r="C102" s="574"/>
      <c r="D102" s="574"/>
      <c r="E102" s="574"/>
      <c r="F102" s="574"/>
      <c r="G102" s="574"/>
      <c r="H102" s="574"/>
      <c r="I102" s="574"/>
      <c r="J102" s="574"/>
      <c r="K102" s="574"/>
      <c r="L102" s="574"/>
      <c r="M102" s="574"/>
      <c r="N102" s="575"/>
    </row>
    <row r="103" spans="2:14">
      <c r="B103" s="573"/>
      <c r="C103" s="574"/>
      <c r="D103" s="574"/>
      <c r="E103" s="574"/>
      <c r="F103" s="574"/>
      <c r="G103" s="574"/>
      <c r="H103" s="574"/>
      <c r="I103" s="574"/>
      <c r="J103" s="574"/>
      <c r="K103" s="574"/>
      <c r="L103" s="574"/>
      <c r="M103" s="574"/>
      <c r="N103" s="575"/>
    </row>
    <row r="104" spans="2:14">
      <c r="B104" s="107"/>
      <c r="C104" s="137"/>
      <c r="D104" s="137"/>
      <c r="E104" s="137"/>
      <c r="F104" s="137"/>
      <c r="G104" s="137"/>
      <c r="H104" s="137"/>
      <c r="I104" s="137"/>
      <c r="J104" s="137"/>
      <c r="K104" s="137"/>
      <c r="L104" s="137"/>
      <c r="M104" s="137"/>
      <c r="N104" s="136"/>
    </row>
    <row r="105" spans="2:14">
      <c r="B105" s="141"/>
      <c r="C105" s="91"/>
      <c r="D105" s="91"/>
      <c r="E105" s="91"/>
      <c r="F105" s="91"/>
      <c r="G105" s="128" t="s">
        <v>272</v>
      </c>
      <c r="H105" s="91"/>
      <c r="I105" s="91"/>
      <c r="J105" s="91"/>
      <c r="K105" s="91"/>
      <c r="L105" s="91"/>
      <c r="M105" s="91"/>
      <c r="N105" s="130"/>
    </row>
    <row r="106" spans="2:14">
      <c r="B106" s="141"/>
      <c r="C106" s="91"/>
      <c r="D106" s="91"/>
      <c r="E106" s="91"/>
      <c r="F106" s="91"/>
      <c r="G106" s="91" t="s">
        <v>273</v>
      </c>
      <c r="H106" s="158"/>
      <c r="I106" s="158"/>
      <c r="J106" s="158"/>
      <c r="K106" s="91"/>
      <c r="L106" s="91"/>
      <c r="M106" s="91"/>
      <c r="N106" s="130"/>
    </row>
    <row r="107" spans="2:14">
      <c r="B107" s="141"/>
      <c r="C107" s="91"/>
      <c r="D107" s="91"/>
      <c r="E107" s="91"/>
      <c r="F107" s="91"/>
      <c r="G107" s="91" t="s">
        <v>281</v>
      </c>
      <c r="H107" s="92"/>
      <c r="I107" s="92"/>
      <c r="J107" s="92"/>
      <c r="M107" s="91"/>
      <c r="N107" s="130"/>
    </row>
    <row r="108" spans="2:14">
      <c r="B108" s="199"/>
      <c r="C108" s="137"/>
      <c r="D108" s="137"/>
      <c r="E108" s="137"/>
      <c r="F108" s="137"/>
      <c r="G108" s="91" t="s">
        <v>275</v>
      </c>
      <c r="K108" s="137"/>
      <c r="L108" s="137"/>
      <c r="M108" s="137"/>
      <c r="N108" s="136"/>
    </row>
    <row r="109" spans="2:14" ht="17.25" customHeight="1">
      <c r="B109" s="200" t="s">
        <v>282</v>
      </c>
      <c r="C109" s="201"/>
      <c r="D109" s="201"/>
      <c r="E109" s="91"/>
      <c r="F109" s="91"/>
      <c r="G109" s="91"/>
      <c r="H109" s="91"/>
      <c r="I109" s="91"/>
      <c r="J109" s="576"/>
      <c r="K109" s="576"/>
      <c r="L109" s="576"/>
      <c r="M109" s="576"/>
      <c r="N109" s="577"/>
    </row>
    <row r="110" spans="2:14" ht="18.75" customHeight="1" thickBot="1">
      <c r="B110" s="580" t="s">
        <v>283</v>
      </c>
      <c r="C110" s="581"/>
      <c r="D110" s="581"/>
      <c r="E110" s="167"/>
      <c r="F110" s="167"/>
      <c r="G110" s="167"/>
      <c r="H110" s="167"/>
      <c r="I110" s="167"/>
      <c r="J110" s="578"/>
      <c r="K110" s="578"/>
      <c r="L110" s="578"/>
      <c r="M110" s="578"/>
      <c r="N110" s="579"/>
    </row>
  </sheetData>
  <mergeCells count="115">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 right="0.7" top="0.75" bottom="0.75" header="0.3" footer="0.3"/>
  <drawing r:id="rId1"/>
  <legacyDrawing r:id="rId2"/>
  <oleObjects>
    <mc:AlternateContent xmlns:mc="http://schemas.openxmlformats.org/markup-compatibility/2006">
      <mc:Choice Requires="x14">
        <oleObject progId="PBrush" shapeId="983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8305" r:id="rId3"/>
      </mc:Fallback>
    </mc:AlternateContent>
  </oleObjects>
  <mc:AlternateContent xmlns:mc="http://schemas.openxmlformats.org/markup-compatibility/2006">
    <mc:Choice Requires="x14">
      <controls>
        <mc:AlternateContent xmlns:mc="http://schemas.openxmlformats.org/markup-compatibility/2006">
          <mc:Choice Requires="x14">
            <control shapeId="983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N111"/>
  <sheetViews>
    <sheetView showGridLines="0" topLeftCell="A40" zoomScale="70" zoomScaleNormal="70" workbookViewId="0">
      <selection activeCell="A25" sqref="A1:XFD1048576"/>
    </sheetView>
  </sheetViews>
  <sheetFormatPr baseColWidth="10" defaultColWidth="11.44140625" defaultRowHeight="13.8"/>
  <cols>
    <col min="1" max="1" width="3.109375" style="90" customWidth="1"/>
    <col min="2" max="13" width="11.44140625" style="90"/>
    <col min="14" max="14" width="12.88671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111</v>
      </c>
      <c r="C34" s="703" t="s">
        <v>113</v>
      </c>
      <c r="D34" s="704"/>
      <c r="E34" s="704"/>
      <c r="F34" s="704"/>
      <c r="G34" s="704"/>
      <c r="H34" s="704"/>
      <c r="I34" s="704"/>
      <c r="J34" s="704"/>
      <c r="K34" s="705"/>
      <c r="L34" s="703" t="s">
        <v>48</v>
      </c>
      <c r="M34" s="705"/>
      <c r="N34" s="216">
        <v>280</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405</v>
      </c>
      <c r="C39" s="596"/>
      <c r="D39" s="596"/>
      <c r="E39" s="596"/>
      <c r="F39" s="618"/>
      <c r="G39" s="641"/>
      <c r="H39" s="618"/>
      <c r="I39" s="641"/>
      <c r="J39" s="618"/>
      <c r="K39" s="147"/>
      <c r="L39" s="740"/>
      <c r="M39" s="741"/>
      <c r="N39" s="148">
        <v>4339.8456250000008</v>
      </c>
    </row>
    <row r="40" spans="2:14">
      <c r="B40" s="595" t="s">
        <v>406</v>
      </c>
      <c r="C40" s="596"/>
      <c r="D40" s="596"/>
      <c r="E40" s="596"/>
      <c r="F40" s="618"/>
      <c r="G40" s="641"/>
      <c r="H40" s="618"/>
      <c r="I40" s="641"/>
      <c r="J40" s="618"/>
      <c r="K40" s="229">
        <v>17850</v>
      </c>
      <c r="L40" s="726">
        <v>4</v>
      </c>
      <c r="M40" s="727"/>
      <c r="N40" s="148">
        <v>4462.5</v>
      </c>
    </row>
    <row r="41" spans="2:14">
      <c r="B41" s="196" t="s">
        <v>407</v>
      </c>
      <c r="C41" s="196"/>
      <c r="D41" s="196"/>
      <c r="E41" s="196"/>
      <c r="F41" s="196"/>
      <c r="G41" s="641"/>
      <c r="H41" s="618"/>
      <c r="I41" s="641"/>
      <c r="J41" s="618"/>
      <c r="K41" s="229">
        <v>17000</v>
      </c>
      <c r="L41" s="726">
        <v>4</v>
      </c>
      <c r="M41" s="727">
        <v>4</v>
      </c>
      <c r="N41" s="148">
        <v>4250</v>
      </c>
    </row>
    <row r="42" spans="2:14">
      <c r="B42" s="595" t="s">
        <v>408</v>
      </c>
      <c r="C42" s="596"/>
      <c r="D42" s="596"/>
      <c r="E42" s="596"/>
      <c r="F42" s="618"/>
      <c r="G42" s="641"/>
      <c r="H42" s="618"/>
      <c r="I42" s="641"/>
      <c r="J42" s="618"/>
      <c r="K42" s="229">
        <v>5040</v>
      </c>
      <c r="L42" s="726">
        <v>10</v>
      </c>
      <c r="M42" s="727">
        <v>10</v>
      </c>
      <c r="N42" s="148">
        <v>504</v>
      </c>
    </row>
    <row r="43" spans="2:14">
      <c r="B43" s="595" t="s">
        <v>409</v>
      </c>
      <c r="C43" s="596"/>
      <c r="D43" s="596"/>
      <c r="E43" s="596"/>
      <c r="F43" s="618"/>
      <c r="G43" s="641"/>
      <c r="H43" s="618"/>
      <c r="I43" s="641"/>
      <c r="J43" s="618"/>
      <c r="K43" s="229">
        <v>16594.2</v>
      </c>
      <c r="L43" s="726">
        <v>10</v>
      </c>
      <c r="M43" s="727">
        <v>10</v>
      </c>
      <c r="N43" s="148">
        <v>1659.42</v>
      </c>
    </row>
    <row r="44" spans="2:14">
      <c r="B44" s="595"/>
      <c r="C44" s="596"/>
      <c r="D44" s="596"/>
      <c r="E44" s="596"/>
      <c r="F44" s="618"/>
      <c r="G44" s="641"/>
      <c r="H44" s="618"/>
      <c r="I44" s="641"/>
      <c r="J44" s="618"/>
      <c r="K44" s="147"/>
      <c r="L44" s="603"/>
      <c r="M44" s="604"/>
      <c r="N44" s="148"/>
    </row>
    <row r="45" spans="2:14" ht="14.4" thickBot="1">
      <c r="B45" s="595"/>
      <c r="C45" s="596"/>
      <c r="D45" s="596"/>
      <c r="E45" s="596"/>
      <c r="F45" s="618"/>
      <c r="G45" s="641"/>
      <c r="H45" s="618"/>
      <c r="I45" s="641"/>
      <c r="J45" s="618"/>
      <c r="K45" s="147"/>
      <c r="L45" s="726"/>
      <c r="M45" s="727"/>
      <c r="N45" s="148"/>
    </row>
    <row r="46" spans="2:14" ht="14.4" thickBot="1">
      <c r="B46" s="586" t="s">
        <v>254</v>
      </c>
      <c r="C46" s="587"/>
      <c r="D46" s="587"/>
      <c r="E46" s="587"/>
      <c r="F46" s="587"/>
      <c r="G46" s="587"/>
      <c r="H46" s="587"/>
      <c r="I46" s="587"/>
      <c r="J46" s="587"/>
      <c r="K46" s="587"/>
      <c r="L46" s="587"/>
      <c r="M46" s="588"/>
      <c r="N46" s="154">
        <v>15215.765625000002</v>
      </c>
    </row>
    <row r="47" spans="2:14">
      <c r="B47" s="609" t="s">
        <v>252</v>
      </c>
      <c r="C47" s="610"/>
      <c r="D47" s="610"/>
      <c r="E47" s="610"/>
      <c r="F47" s="610"/>
      <c r="G47" s="610"/>
      <c r="H47" s="610"/>
      <c r="I47" s="610"/>
      <c r="J47" s="610"/>
      <c r="K47" s="610"/>
      <c r="L47" s="610"/>
      <c r="M47" s="610"/>
      <c r="N47" s="611"/>
    </row>
    <row r="48" spans="2:14">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155" t="s">
        <v>198</v>
      </c>
      <c r="K50" s="145" t="s">
        <v>33</v>
      </c>
      <c r="L50" s="622" t="s">
        <v>253</v>
      </c>
      <c r="M50" s="623"/>
      <c r="N50" s="146" t="s">
        <v>249</v>
      </c>
    </row>
    <row r="51" spans="2:14">
      <c r="B51" s="595" t="s">
        <v>410</v>
      </c>
      <c r="C51" s="596"/>
      <c r="D51" s="596"/>
      <c r="E51" s="596"/>
      <c r="F51" s="596"/>
      <c r="G51" s="596"/>
      <c r="H51" s="596"/>
      <c r="I51" s="618"/>
      <c r="J51" s="210" t="s">
        <v>81</v>
      </c>
      <c r="K51" s="157">
        <v>25</v>
      </c>
      <c r="L51" s="619">
        <v>3665</v>
      </c>
      <c r="M51" s="620"/>
      <c r="N51" s="148">
        <v>91625</v>
      </c>
    </row>
    <row r="52" spans="2:14">
      <c r="B52" s="595" t="s">
        <v>411</v>
      </c>
      <c r="C52" s="596"/>
      <c r="D52" s="596"/>
      <c r="E52" s="596"/>
      <c r="F52" s="596"/>
      <c r="G52" s="596"/>
      <c r="H52" s="596"/>
      <c r="I52" s="618"/>
      <c r="J52" s="210" t="s">
        <v>177</v>
      </c>
      <c r="K52" s="157">
        <v>3</v>
      </c>
      <c r="L52" s="619">
        <v>71701.2</v>
      </c>
      <c r="M52" s="620"/>
      <c r="N52" s="148">
        <v>215103.59999999998</v>
      </c>
    </row>
    <row r="53" spans="2:14">
      <c r="B53" s="595" t="s">
        <v>412</v>
      </c>
      <c r="C53" s="596"/>
      <c r="D53" s="596"/>
      <c r="E53" s="596"/>
      <c r="F53" s="596"/>
      <c r="G53" s="596"/>
      <c r="H53" s="596"/>
      <c r="I53" s="618"/>
      <c r="J53" s="210" t="s">
        <v>81</v>
      </c>
      <c r="K53" s="157">
        <v>0.6</v>
      </c>
      <c r="L53" s="619">
        <v>6600</v>
      </c>
      <c r="M53" s="620"/>
      <c r="N53" s="148">
        <v>3960</v>
      </c>
    </row>
    <row r="54" spans="2:14">
      <c r="B54" s="595" t="s">
        <v>413</v>
      </c>
      <c r="C54" s="596"/>
      <c r="D54" s="596"/>
      <c r="E54" s="596"/>
      <c r="F54" s="596"/>
      <c r="G54" s="596"/>
      <c r="H54" s="596"/>
      <c r="I54" s="618"/>
      <c r="J54" s="210" t="s">
        <v>414</v>
      </c>
      <c r="K54" s="157">
        <v>0.3</v>
      </c>
      <c r="L54" s="619">
        <v>70000</v>
      </c>
      <c r="M54" s="620"/>
      <c r="N54" s="148">
        <v>21000</v>
      </c>
    </row>
    <row r="55" spans="2:14">
      <c r="B55" s="595" t="s">
        <v>415</v>
      </c>
      <c r="C55" s="596"/>
      <c r="D55" s="596"/>
      <c r="E55" s="596"/>
      <c r="F55" s="596"/>
      <c r="G55" s="596"/>
      <c r="H55" s="596"/>
      <c r="I55" s="618"/>
      <c r="J55" s="210" t="s">
        <v>414</v>
      </c>
      <c r="K55" s="157">
        <v>0.1</v>
      </c>
      <c r="L55" s="619">
        <v>30000</v>
      </c>
      <c r="M55" s="620"/>
      <c r="N55" s="148">
        <v>3000</v>
      </c>
    </row>
    <row r="56" spans="2:14">
      <c r="B56" s="595" t="s">
        <v>416</v>
      </c>
      <c r="C56" s="596"/>
      <c r="D56" s="596"/>
      <c r="E56" s="596"/>
      <c r="F56" s="596"/>
      <c r="G56" s="596"/>
      <c r="H56" s="596"/>
      <c r="I56" s="618"/>
      <c r="J56" s="210" t="s">
        <v>414</v>
      </c>
      <c r="K56" s="157">
        <v>0.29110000000000003</v>
      </c>
      <c r="L56" s="619">
        <v>56400</v>
      </c>
      <c r="M56" s="620"/>
      <c r="N56" s="148">
        <v>16418.04</v>
      </c>
    </row>
    <row r="57" spans="2:14" ht="14.4" thickBot="1">
      <c r="B57" s="595"/>
      <c r="C57" s="596"/>
      <c r="D57" s="596"/>
      <c r="E57" s="596"/>
      <c r="F57" s="596"/>
      <c r="G57" s="596"/>
      <c r="H57" s="596"/>
      <c r="I57" s="618"/>
      <c r="J57" s="210"/>
      <c r="K57" s="211"/>
      <c r="L57" s="619"/>
      <c r="M57" s="620"/>
      <c r="N57" s="148">
        <v>0</v>
      </c>
    </row>
    <row r="58" spans="2:14" ht="14.4" thickBot="1">
      <c r="B58" s="586" t="s">
        <v>254</v>
      </c>
      <c r="C58" s="587"/>
      <c r="D58" s="587"/>
      <c r="E58" s="587"/>
      <c r="F58" s="587"/>
      <c r="G58" s="587"/>
      <c r="H58" s="587"/>
      <c r="I58" s="587"/>
      <c r="J58" s="587"/>
      <c r="K58" s="587"/>
      <c r="L58" s="587"/>
      <c r="M58" s="588"/>
      <c r="N58" s="161">
        <v>351106.63999999996</v>
      </c>
    </row>
    <row r="59" spans="2:14">
      <c r="B59" s="609" t="s">
        <v>255</v>
      </c>
      <c r="C59" s="610"/>
      <c r="D59" s="610"/>
      <c r="E59" s="610"/>
      <c r="F59" s="610"/>
      <c r="G59" s="610"/>
      <c r="H59" s="610"/>
      <c r="I59" s="610"/>
      <c r="J59" s="610"/>
      <c r="K59" s="610"/>
      <c r="L59" s="610"/>
      <c r="M59" s="610"/>
      <c r="N59" s="611"/>
    </row>
    <row r="60" spans="2:14">
      <c r="B60" s="612"/>
      <c r="C60" s="613"/>
      <c r="D60" s="613"/>
      <c r="E60" s="613"/>
      <c r="F60" s="613"/>
      <c r="G60" s="613"/>
      <c r="H60" s="613"/>
      <c r="I60" s="613"/>
      <c r="J60" s="613"/>
      <c r="K60" s="613"/>
      <c r="L60" s="613"/>
      <c r="M60" s="613"/>
      <c r="N60" s="614"/>
    </row>
    <row r="61" spans="2:14" ht="14.4" thickBot="1">
      <c r="B61" s="615"/>
      <c r="C61" s="616"/>
      <c r="D61" s="616"/>
      <c r="E61" s="616"/>
      <c r="F61" s="616"/>
      <c r="G61" s="616"/>
      <c r="H61" s="616"/>
      <c r="I61" s="616"/>
      <c r="J61" s="616"/>
      <c r="K61" s="616"/>
      <c r="L61" s="616"/>
      <c r="M61" s="616"/>
      <c r="N61" s="617"/>
    </row>
    <row r="62" spans="2:14">
      <c r="B62" s="597" t="s">
        <v>256</v>
      </c>
      <c r="C62" s="598"/>
      <c r="D62" s="598"/>
      <c r="E62" s="598"/>
      <c r="F62" s="598"/>
      <c r="G62" s="598"/>
      <c r="H62" s="598"/>
      <c r="I62" s="145" t="s">
        <v>257</v>
      </c>
      <c r="J62" s="162" t="s">
        <v>258</v>
      </c>
      <c r="K62" s="163" t="s">
        <v>259</v>
      </c>
      <c r="L62" s="622" t="s">
        <v>199</v>
      </c>
      <c r="M62" s="623"/>
      <c r="N62" s="146" t="s">
        <v>249</v>
      </c>
    </row>
    <row r="63" spans="2:14">
      <c r="B63" s="595"/>
      <c r="C63" s="596"/>
      <c r="D63" s="596"/>
      <c r="E63" s="596"/>
      <c r="F63" s="596"/>
      <c r="G63" s="596"/>
      <c r="H63" s="596"/>
      <c r="I63" s="157"/>
      <c r="J63" s="226"/>
      <c r="K63" s="227"/>
      <c r="L63" s="603"/>
      <c r="M63" s="604"/>
      <c r="N63" s="228"/>
    </row>
    <row r="64" spans="2:14">
      <c r="B64" s="595"/>
      <c r="C64" s="596"/>
      <c r="D64" s="596"/>
      <c r="E64" s="596"/>
      <c r="F64" s="596"/>
      <c r="G64" s="596"/>
      <c r="H64" s="596"/>
      <c r="I64" s="157"/>
      <c r="J64" s="226"/>
      <c r="K64" s="227"/>
      <c r="L64" s="603"/>
      <c r="M64" s="604"/>
      <c r="N64" s="228"/>
    </row>
    <row r="65" spans="2:14" ht="14.4" thickBot="1">
      <c r="B65" s="605"/>
      <c r="C65" s="606"/>
      <c r="D65" s="606"/>
      <c r="E65" s="606"/>
      <c r="F65" s="606"/>
      <c r="G65" s="606"/>
      <c r="H65" s="606"/>
      <c r="I65" s="246"/>
      <c r="J65" s="242"/>
      <c r="K65" s="217"/>
      <c r="L65" s="607"/>
      <c r="M65" s="608"/>
      <c r="N65" s="228"/>
    </row>
    <row r="66" spans="2:14" ht="14.4" thickBot="1">
      <c r="B66" s="586" t="s">
        <v>254</v>
      </c>
      <c r="C66" s="587"/>
      <c r="D66" s="587"/>
      <c r="E66" s="587"/>
      <c r="F66" s="587"/>
      <c r="G66" s="587"/>
      <c r="H66" s="587"/>
      <c r="I66" s="587"/>
      <c r="J66" s="587"/>
      <c r="K66" s="587"/>
      <c r="L66" s="587"/>
      <c r="M66" s="588"/>
      <c r="N66" s="179">
        <v>0</v>
      </c>
    </row>
    <row r="67" spans="2:14">
      <c r="B67" s="609" t="s">
        <v>261</v>
      </c>
      <c r="C67" s="610"/>
      <c r="D67" s="610"/>
      <c r="E67" s="610"/>
      <c r="F67" s="610"/>
      <c r="G67" s="610"/>
      <c r="H67" s="610"/>
      <c r="I67" s="610"/>
      <c r="J67" s="610"/>
      <c r="K67" s="610"/>
      <c r="L67" s="610"/>
      <c r="M67" s="610"/>
      <c r="N67" s="611"/>
    </row>
    <row r="68" spans="2:14">
      <c r="B68" s="612"/>
      <c r="C68" s="613"/>
      <c r="D68" s="613"/>
      <c r="E68" s="613"/>
      <c r="F68" s="613"/>
      <c r="G68" s="613"/>
      <c r="H68" s="613"/>
      <c r="I68" s="613"/>
      <c r="J68" s="613"/>
      <c r="K68" s="613"/>
      <c r="L68" s="613"/>
      <c r="M68" s="613"/>
      <c r="N68" s="614"/>
    </row>
    <row r="69" spans="2:14" ht="14.4" thickBot="1">
      <c r="B69" s="615"/>
      <c r="C69" s="616"/>
      <c r="D69" s="616"/>
      <c r="E69" s="616"/>
      <c r="F69" s="616"/>
      <c r="G69" s="616"/>
      <c r="H69" s="616"/>
      <c r="I69" s="616"/>
      <c r="J69" s="616"/>
      <c r="K69" s="616"/>
      <c r="L69" s="616"/>
      <c r="M69" s="616"/>
      <c r="N69" s="617"/>
    </row>
    <row r="70" spans="2:14">
      <c r="B70" s="597" t="s">
        <v>262</v>
      </c>
      <c r="C70" s="598"/>
      <c r="D70" s="598"/>
      <c r="E70" s="598"/>
      <c r="F70" s="598"/>
      <c r="G70" s="598"/>
      <c r="H70" s="598"/>
      <c r="I70" s="145" t="s">
        <v>263</v>
      </c>
      <c r="J70" s="162" t="s">
        <v>231</v>
      </c>
      <c r="K70" s="163" t="s">
        <v>264</v>
      </c>
      <c r="L70" s="622" t="s">
        <v>248</v>
      </c>
      <c r="M70" s="623"/>
      <c r="N70" s="146" t="s">
        <v>249</v>
      </c>
    </row>
    <row r="71" spans="2:14">
      <c r="B71" s="172" t="s">
        <v>321</v>
      </c>
      <c r="C71" s="173"/>
      <c r="D71" s="173"/>
      <c r="E71" s="173"/>
      <c r="F71" s="173"/>
      <c r="G71" s="173"/>
      <c r="H71" s="173"/>
      <c r="I71" s="174">
        <v>64000</v>
      </c>
      <c r="J71" s="175">
        <v>1.85</v>
      </c>
      <c r="K71" s="176">
        <v>118400</v>
      </c>
      <c r="L71" s="601">
        <v>8</v>
      </c>
      <c r="M71" s="602"/>
      <c r="N71" s="177">
        <v>14800</v>
      </c>
    </row>
    <row r="72" spans="2:14">
      <c r="B72" s="172" t="s">
        <v>329</v>
      </c>
      <c r="C72" s="173"/>
      <c r="D72" s="173"/>
      <c r="E72" s="173"/>
      <c r="F72" s="173"/>
      <c r="G72" s="173"/>
      <c r="H72" s="173"/>
      <c r="I72" s="174">
        <v>58000</v>
      </c>
      <c r="J72" s="175">
        <v>1.85</v>
      </c>
      <c r="K72" s="176">
        <v>107300</v>
      </c>
      <c r="L72" s="601">
        <v>8</v>
      </c>
      <c r="M72" s="602"/>
      <c r="N72" s="177">
        <v>13412.5</v>
      </c>
    </row>
    <row r="73" spans="2:14">
      <c r="B73" s="172" t="s">
        <v>233</v>
      </c>
      <c r="C73" s="173"/>
      <c r="D73" s="173"/>
      <c r="E73" s="173"/>
      <c r="F73" s="173"/>
      <c r="G73" s="173"/>
      <c r="H73" s="173"/>
      <c r="I73" s="174">
        <v>65669</v>
      </c>
      <c r="J73" s="175">
        <v>1.85</v>
      </c>
      <c r="K73" s="176">
        <v>121487.65000000001</v>
      </c>
      <c r="L73" s="603">
        <v>8</v>
      </c>
      <c r="M73" s="604"/>
      <c r="N73" s="177">
        <v>15185.956250000001</v>
      </c>
    </row>
    <row r="74" spans="2:14" ht="14.4" thickBot="1">
      <c r="B74" s="605"/>
      <c r="C74" s="606"/>
      <c r="D74" s="606"/>
      <c r="E74" s="606"/>
      <c r="F74" s="606"/>
      <c r="G74" s="606"/>
      <c r="H74" s="606"/>
      <c r="I74" s="166"/>
      <c r="J74" s="167"/>
      <c r="K74" s="166"/>
      <c r="L74" s="607"/>
      <c r="M74" s="608"/>
      <c r="N74" s="178"/>
    </row>
    <row r="75" spans="2:14" ht="14.4" thickBot="1">
      <c r="B75" s="586" t="s">
        <v>254</v>
      </c>
      <c r="C75" s="587"/>
      <c r="D75" s="587"/>
      <c r="E75" s="587"/>
      <c r="F75" s="587"/>
      <c r="G75" s="587"/>
      <c r="H75" s="587"/>
      <c r="I75" s="587"/>
      <c r="J75" s="587"/>
      <c r="K75" s="587"/>
      <c r="L75" s="587"/>
      <c r="M75" s="588"/>
      <c r="N75" s="179">
        <v>43398.456250000003</v>
      </c>
    </row>
    <row r="76" spans="2:14" ht="14.4" thickBot="1">
      <c r="B76" s="141"/>
      <c r="C76" s="91"/>
      <c r="D76" s="91"/>
      <c r="E76" s="91"/>
      <c r="F76" s="91"/>
      <c r="G76" s="91"/>
      <c r="H76" s="91"/>
      <c r="I76" s="91"/>
      <c r="J76" s="91"/>
      <c r="K76" s="91"/>
      <c r="L76" s="91"/>
      <c r="M76" s="91"/>
      <c r="N76" s="130"/>
    </row>
    <row r="77" spans="2:14" ht="14.4" thickBot="1">
      <c r="B77" s="589" t="s">
        <v>265</v>
      </c>
      <c r="C77" s="590"/>
      <c r="D77" s="590"/>
      <c r="E77" s="590"/>
      <c r="F77" s="590"/>
      <c r="G77" s="590"/>
      <c r="H77" s="590"/>
      <c r="I77" s="590"/>
      <c r="J77" s="590"/>
      <c r="K77" s="590"/>
      <c r="L77" s="590"/>
      <c r="M77" s="591"/>
      <c r="N77" s="180">
        <v>409720.86187499994</v>
      </c>
    </row>
    <row r="78" spans="2:14">
      <c r="B78" s="609" t="s">
        <v>266</v>
      </c>
      <c r="C78" s="610"/>
      <c r="D78" s="610"/>
      <c r="E78" s="610"/>
      <c r="F78" s="610"/>
      <c r="G78" s="610"/>
      <c r="H78" s="610"/>
      <c r="I78" s="610"/>
      <c r="J78" s="610"/>
      <c r="K78" s="610"/>
      <c r="L78" s="610"/>
      <c r="M78" s="610"/>
      <c r="N78" s="611"/>
    </row>
    <row r="79" spans="2:14">
      <c r="B79" s="612"/>
      <c r="C79" s="613"/>
      <c r="D79" s="613"/>
      <c r="E79" s="613"/>
      <c r="F79" s="613"/>
      <c r="G79" s="613"/>
      <c r="H79" s="613"/>
      <c r="I79" s="613"/>
      <c r="J79" s="613"/>
      <c r="K79" s="613"/>
      <c r="L79" s="613"/>
      <c r="M79" s="613"/>
      <c r="N79" s="614"/>
    </row>
    <row r="80" spans="2:14" ht="14.4" thickBot="1">
      <c r="B80" s="615"/>
      <c r="C80" s="616"/>
      <c r="D80" s="616"/>
      <c r="E80" s="616"/>
      <c r="F80" s="616"/>
      <c r="G80" s="616"/>
      <c r="H80" s="616"/>
      <c r="I80" s="616"/>
      <c r="J80" s="616"/>
      <c r="K80" s="616"/>
      <c r="L80" s="616"/>
      <c r="M80" s="616"/>
      <c r="N80" s="617"/>
    </row>
    <row r="81" spans="2:14">
      <c r="B81" s="597" t="s">
        <v>267</v>
      </c>
      <c r="C81" s="598"/>
      <c r="D81" s="598"/>
      <c r="E81" s="598"/>
      <c r="F81" s="598"/>
      <c r="G81" s="598"/>
      <c r="H81" s="598"/>
      <c r="I81" s="162"/>
      <c r="J81" s="181"/>
      <c r="K81" s="170" t="s">
        <v>268</v>
      </c>
      <c r="L81" s="599" t="s">
        <v>269</v>
      </c>
      <c r="M81" s="600"/>
      <c r="N81" s="171"/>
    </row>
    <row r="82" spans="2:14">
      <c r="B82" s="595" t="s">
        <v>193</v>
      </c>
      <c r="C82" s="596"/>
      <c r="D82" s="596"/>
      <c r="E82" s="596"/>
      <c r="F82" s="596"/>
      <c r="G82" s="596"/>
      <c r="H82" s="596"/>
      <c r="I82" s="182"/>
      <c r="J82" s="183"/>
      <c r="K82" s="184">
        <v>0.2</v>
      </c>
      <c r="L82" s="582">
        <v>81944.172374999995</v>
      </c>
      <c r="M82" s="583"/>
      <c r="N82" s="185"/>
    </row>
    <row r="83" spans="2:14">
      <c r="B83" s="149" t="s">
        <v>270</v>
      </c>
      <c r="C83" s="150"/>
      <c r="D83" s="150"/>
      <c r="E83" s="150"/>
      <c r="F83" s="150"/>
      <c r="G83" s="150"/>
      <c r="H83" s="150"/>
      <c r="I83" s="182"/>
      <c r="J83" s="183"/>
      <c r="K83" s="184">
        <v>0.05</v>
      </c>
      <c r="L83" s="582">
        <v>20486.043093749999</v>
      </c>
      <c r="M83" s="583"/>
      <c r="N83" s="185"/>
    </row>
    <row r="84" spans="2:14" ht="14.4" thickBot="1">
      <c r="B84" s="186" t="s">
        <v>230</v>
      </c>
      <c r="C84" s="187"/>
      <c r="D84" s="187"/>
      <c r="E84" s="187"/>
      <c r="F84" s="187"/>
      <c r="G84" s="187"/>
      <c r="H84" s="187"/>
      <c r="I84" s="188"/>
      <c r="J84" s="189"/>
      <c r="K84" s="184">
        <v>0.05</v>
      </c>
      <c r="L84" s="584">
        <v>20486.043093749999</v>
      </c>
      <c r="M84" s="585"/>
      <c r="N84" s="185"/>
    </row>
    <row r="85" spans="2:14" ht="14.4" thickBot="1">
      <c r="B85" s="586" t="s">
        <v>254</v>
      </c>
      <c r="C85" s="587"/>
      <c r="D85" s="587"/>
      <c r="E85" s="587"/>
      <c r="F85" s="587"/>
      <c r="G85" s="587"/>
      <c r="H85" s="587"/>
      <c r="I85" s="587"/>
      <c r="J85" s="587"/>
      <c r="K85" s="587"/>
      <c r="L85" s="587"/>
      <c r="M85" s="588"/>
      <c r="N85" s="190">
        <v>122916.25856249998</v>
      </c>
    </row>
    <row r="86" spans="2:14" ht="14.4" thickBot="1">
      <c r="B86" s="141"/>
      <c r="C86" s="91"/>
      <c r="D86" s="91"/>
      <c r="E86" s="91"/>
      <c r="F86" s="91"/>
      <c r="G86" s="91"/>
      <c r="H86" s="91"/>
      <c r="I86" s="91"/>
      <c r="J86" s="91"/>
      <c r="K86" s="91"/>
      <c r="L86" s="91"/>
      <c r="M86" s="91"/>
      <c r="N86" s="130"/>
    </row>
    <row r="87" spans="2:14" ht="14.4" thickBot="1">
      <c r="B87" s="589" t="s">
        <v>271</v>
      </c>
      <c r="C87" s="590"/>
      <c r="D87" s="590"/>
      <c r="E87" s="590"/>
      <c r="F87" s="590"/>
      <c r="G87" s="590"/>
      <c r="H87" s="590"/>
      <c r="I87" s="590"/>
      <c r="J87" s="590"/>
      <c r="K87" s="590"/>
      <c r="L87" s="590"/>
      <c r="M87" s="591"/>
      <c r="N87" s="191">
        <v>532637</v>
      </c>
    </row>
    <row r="88" spans="2:14">
      <c r="B88" s="122"/>
      <c r="C88" s="123"/>
      <c r="D88" s="123"/>
      <c r="E88" s="123"/>
      <c r="F88" s="123"/>
      <c r="G88" s="123"/>
      <c r="H88" s="123"/>
      <c r="I88" s="123"/>
      <c r="J88" s="123"/>
      <c r="K88" s="123"/>
      <c r="L88" s="123"/>
      <c r="M88" s="123"/>
      <c r="N88" s="124"/>
    </row>
    <row r="89" spans="2:14">
      <c r="B89" s="141"/>
      <c r="C89" s="91"/>
      <c r="D89" s="91"/>
      <c r="E89" s="91"/>
      <c r="F89" s="91"/>
      <c r="G89" s="91"/>
      <c r="H89" s="91"/>
      <c r="I89" s="91"/>
      <c r="J89" s="91"/>
      <c r="K89" s="91"/>
      <c r="L89" s="91"/>
      <c r="M89" s="91"/>
      <c r="N89" s="130"/>
    </row>
    <row r="90" spans="2:14">
      <c r="B90" s="141"/>
      <c r="C90" s="91"/>
      <c r="D90" s="91"/>
      <c r="E90" s="91"/>
      <c r="F90" s="91"/>
      <c r="G90" s="91"/>
      <c r="H90" s="91"/>
      <c r="I90" s="91"/>
      <c r="J90" s="91"/>
      <c r="K90" s="91"/>
      <c r="L90" s="91"/>
      <c r="M90" s="91"/>
      <c r="N90" s="130"/>
    </row>
    <row r="91" spans="2:14">
      <c r="B91" s="141"/>
      <c r="C91" s="91"/>
      <c r="D91" s="91"/>
      <c r="E91" s="91"/>
      <c r="F91" s="91"/>
      <c r="G91" s="128" t="s">
        <v>272</v>
      </c>
      <c r="H91" s="128"/>
      <c r="I91" s="128"/>
      <c r="J91" s="128"/>
      <c r="K91" s="91"/>
      <c r="L91" s="91"/>
      <c r="M91" s="91"/>
      <c r="N91" s="130"/>
    </row>
    <row r="92" spans="2:14">
      <c r="B92" s="192"/>
      <c r="C92" s="193"/>
      <c r="D92" s="193"/>
      <c r="E92" s="193"/>
      <c r="F92" s="193"/>
      <c r="G92" s="128" t="s">
        <v>273</v>
      </c>
      <c r="H92" s="193"/>
      <c r="I92" s="193"/>
      <c r="J92" s="193"/>
      <c r="K92" s="193"/>
      <c r="L92" s="193"/>
      <c r="M92" s="193"/>
      <c r="N92" s="194"/>
    </row>
    <row r="93" spans="2:14">
      <c r="B93" s="192"/>
      <c r="C93" s="193"/>
      <c r="D93" s="193"/>
      <c r="E93" s="193"/>
      <c r="F93" s="193"/>
      <c r="G93" s="128" t="s">
        <v>274</v>
      </c>
      <c r="J93" s="193"/>
      <c r="K93" s="193"/>
      <c r="L93" s="193"/>
      <c r="M93" s="193"/>
      <c r="N93" s="194"/>
    </row>
    <row r="94" spans="2:14">
      <c r="B94" s="107"/>
      <c r="C94" s="137"/>
      <c r="D94" s="137"/>
      <c r="E94" s="137"/>
      <c r="F94" s="137"/>
      <c r="G94" s="128" t="s">
        <v>275</v>
      </c>
      <c r="H94" s="137"/>
      <c r="I94" s="137"/>
      <c r="J94" s="137"/>
      <c r="K94" s="137"/>
      <c r="L94" s="137"/>
      <c r="M94" s="137"/>
      <c r="N94" s="136"/>
    </row>
    <row r="95" spans="2:14">
      <c r="B95" s="141"/>
      <c r="C95" s="91"/>
      <c r="D95" s="91"/>
      <c r="E95" s="91"/>
      <c r="F95" s="91"/>
      <c r="G95" s="91" t="s">
        <v>276</v>
      </c>
      <c r="H95" s="91"/>
      <c r="I95" s="91"/>
      <c r="J95" s="91"/>
      <c r="K95" s="91"/>
      <c r="L95" s="91"/>
      <c r="M95" s="91"/>
      <c r="N95" s="130"/>
    </row>
    <row r="96" spans="2:14">
      <c r="B96" s="195" t="s">
        <v>277</v>
      </c>
      <c r="C96" s="196"/>
      <c r="D96" s="196"/>
      <c r="E96" s="196"/>
      <c r="F96" s="196"/>
      <c r="G96" s="196"/>
      <c r="H96" s="196"/>
      <c r="I96" s="196"/>
      <c r="J96" s="196"/>
      <c r="K96" s="196"/>
      <c r="L96" s="196"/>
      <c r="M96" s="196"/>
      <c r="N96" s="197"/>
    </row>
    <row r="97" spans="2:14">
      <c r="B97" s="592"/>
      <c r="C97" s="593"/>
      <c r="D97" s="593"/>
      <c r="E97" s="593"/>
      <c r="F97" s="593"/>
      <c r="G97" s="593"/>
      <c r="H97" s="593"/>
      <c r="I97" s="593"/>
      <c r="J97" s="593"/>
      <c r="K97" s="593"/>
      <c r="L97" s="593"/>
      <c r="M97" s="593"/>
      <c r="N97" s="594"/>
    </row>
    <row r="98" spans="2:14">
      <c r="B98" s="592"/>
      <c r="C98" s="593"/>
      <c r="D98" s="593"/>
      <c r="E98" s="593"/>
      <c r="F98" s="593"/>
      <c r="G98" s="593"/>
      <c r="H98" s="593"/>
      <c r="I98" s="593"/>
      <c r="J98" s="593"/>
      <c r="K98" s="593"/>
      <c r="L98" s="593"/>
      <c r="M98" s="593"/>
      <c r="N98" s="594"/>
    </row>
    <row r="99" spans="2:14">
      <c r="B99" s="107"/>
      <c r="C99" s="137"/>
      <c r="D99" s="137"/>
      <c r="E99" s="137"/>
      <c r="F99" s="137"/>
      <c r="G99" s="137"/>
      <c r="H99" s="137"/>
      <c r="I99" s="137"/>
      <c r="J99" s="137"/>
      <c r="K99" s="137"/>
      <c r="L99" s="137"/>
      <c r="M99" s="137"/>
      <c r="N99" s="136"/>
    </row>
    <row r="100" spans="2:14">
      <c r="B100" s="198" t="s">
        <v>278</v>
      </c>
      <c r="C100" s="137"/>
      <c r="D100" s="137"/>
      <c r="E100" s="137"/>
      <c r="F100" s="137"/>
      <c r="G100" s="137"/>
      <c r="H100" s="137"/>
      <c r="I100" s="137"/>
      <c r="J100" s="137"/>
      <c r="K100" s="137"/>
      <c r="L100" s="137"/>
      <c r="M100" s="137"/>
      <c r="N100" s="136"/>
    </row>
    <row r="101" spans="2:14" ht="12.75" customHeight="1">
      <c r="B101" s="573" t="s">
        <v>279</v>
      </c>
      <c r="C101" s="574"/>
      <c r="D101" s="574"/>
      <c r="E101" s="574"/>
      <c r="F101" s="574"/>
      <c r="G101" s="574"/>
      <c r="H101" s="574"/>
      <c r="I101" s="574"/>
      <c r="J101" s="574"/>
      <c r="K101" s="574"/>
      <c r="L101" s="574"/>
      <c r="M101" s="574"/>
      <c r="N101" s="575"/>
    </row>
    <row r="102" spans="2:14">
      <c r="B102" s="573"/>
      <c r="C102" s="574"/>
      <c r="D102" s="574"/>
      <c r="E102" s="574"/>
      <c r="F102" s="574"/>
      <c r="G102" s="574"/>
      <c r="H102" s="574"/>
      <c r="I102" s="574"/>
      <c r="J102" s="574"/>
      <c r="K102" s="574"/>
      <c r="L102" s="574"/>
      <c r="M102" s="574"/>
      <c r="N102" s="575"/>
    </row>
    <row r="103" spans="2:14">
      <c r="B103" s="573" t="s">
        <v>280</v>
      </c>
      <c r="C103" s="574"/>
      <c r="D103" s="574"/>
      <c r="E103" s="574"/>
      <c r="F103" s="574"/>
      <c r="G103" s="574"/>
      <c r="H103" s="574"/>
      <c r="I103" s="574"/>
      <c r="J103" s="574"/>
      <c r="K103" s="574"/>
      <c r="L103" s="574"/>
      <c r="M103" s="574"/>
      <c r="N103" s="575"/>
    </row>
    <row r="104" spans="2:14">
      <c r="B104" s="573"/>
      <c r="C104" s="574"/>
      <c r="D104" s="574"/>
      <c r="E104" s="574"/>
      <c r="F104" s="574"/>
      <c r="G104" s="574"/>
      <c r="H104" s="574"/>
      <c r="I104" s="574"/>
      <c r="J104" s="574"/>
      <c r="K104" s="574"/>
      <c r="L104" s="574"/>
      <c r="M104" s="574"/>
      <c r="N104" s="575"/>
    </row>
    <row r="105" spans="2:14">
      <c r="B105" s="107"/>
      <c r="C105" s="137"/>
      <c r="D105" s="137"/>
      <c r="E105" s="137"/>
      <c r="F105" s="137"/>
      <c r="G105" s="137"/>
      <c r="H105" s="137"/>
      <c r="I105" s="137"/>
      <c r="J105" s="137"/>
      <c r="K105" s="137"/>
      <c r="L105" s="137"/>
      <c r="M105" s="137"/>
      <c r="N105" s="136"/>
    </row>
    <row r="106" spans="2:14">
      <c r="B106" s="141"/>
      <c r="C106" s="91"/>
      <c r="D106" s="91"/>
      <c r="E106" s="91"/>
      <c r="F106" s="91"/>
      <c r="G106" s="128" t="s">
        <v>272</v>
      </c>
      <c r="H106" s="91"/>
      <c r="I106" s="91"/>
      <c r="J106" s="91"/>
      <c r="K106" s="91"/>
      <c r="L106" s="91"/>
      <c r="M106" s="91"/>
      <c r="N106" s="130"/>
    </row>
    <row r="107" spans="2:14">
      <c r="B107" s="141"/>
      <c r="C107" s="91"/>
      <c r="D107" s="91"/>
      <c r="E107" s="91"/>
      <c r="F107" s="91"/>
      <c r="G107" s="91" t="s">
        <v>273</v>
      </c>
      <c r="H107" s="158"/>
      <c r="I107" s="158"/>
      <c r="J107" s="158"/>
      <c r="K107" s="91"/>
      <c r="L107" s="91"/>
      <c r="M107" s="91"/>
      <c r="N107" s="130"/>
    </row>
    <row r="108" spans="2:14">
      <c r="B108" s="141"/>
      <c r="C108" s="91"/>
      <c r="D108" s="91"/>
      <c r="E108" s="91"/>
      <c r="F108" s="91"/>
      <c r="G108" s="91" t="s">
        <v>281</v>
      </c>
      <c r="H108" s="92"/>
      <c r="I108" s="92"/>
      <c r="J108" s="92"/>
      <c r="M108" s="91"/>
      <c r="N108" s="130"/>
    </row>
    <row r="109" spans="2:14">
      <c r="B109" s="199"/>
      <c r="C109" s="137"/>
      <c r="D109" s="137"/>
      <c r="E109" s="137"/>
      <c r="F109" s="137"/>
      <c r="G109" s="91" t="s">
        <v>275</v>
      </c>
      <c r="K109" s="137"/>
      <c r="L109" s="137"/>
      <c r="M109" s="137"/>
      <c r="N109" s="136"/>
    </row>
    <row r="110" spans="2:14" ht="17.25" customHeight="1">
      <c r="B110" s="200" t="s">
        <v>282</v>
      </c>
      <c r="C110" s="201"/>
      <c r="D110" s="201"/>
      <c r="E110" s="91"/>
      <c r="F110" s="91"/>
      <c r="G110" s="91"/>
      <c r="H110" s="91"/>
      <c r="I110" s="91"/>
      <c r="J110" s="576"/>
      <c r="K110" s="576"/>
      <c r="L110" s="576"/>
      <c r="M110" s="576"/>
      <c r="N110" s="577"/>
    </row>
    <row r="111" spans="2:14" ht="18.75" customHeight="1" thickBot="1">
      <c r="B111" s="580" t="s">
        <v>283</v>
      </c>
      <c r="C111" s="581"/>
      <c r="D111" s="581"/>
      <c r="E111" s="167"/>
      <c r="F111" s="167"/>
      <c r="G111" s="167"/>
      <c r="H111" s="167"/>
      <c r="I111" s="167"/>
      <c r="J111" s="578"/>
      <c r="K111" s="578"/>
      <c r="L111" s="578"/>
      <c r="M111" s="578"/>
      <c r="N111" s="579"/>
    </row>
  </sheetData>
  <mergeCells count="116">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F44"/>
    <mergeCell ref="G44:H44"/>
    <mergeCell ref="I44:J44"/>
    <mergeCell ref="L44:M44"/>
    <mergeCell ref="G41:H41"/>
    <mergeCell ref="I41:J41"/>
    <mergeCell ref="L41:M41"/>
    <mergeCell ref="B42:F42"/>
    <mergeCell ref="G42:H42"/>
    <mergeCell ref="I42:J42"/>
    <mergeCell ref="L42:M42"/>
    <mergeCell ref="B50:I50"/>
    <mergeCell ref="L50:M50"/>
    <mergeCell ref="B51:I51"/>
    <mergeCell ref="L51:M51"/>
    <mergeCell ref="B52:I52"/>
    <mergeCell ref="L52:M52"/>
    <mergeCell ref="B45:F45"/>
    <mergeCell ref="G45:H45"/>
    <mergeCell ref="I45:J45"/>
    <mergeCell ref="L45:M45"/>
    <mergeCell ref="B46:M46"/>
    <mergeCell ref="B47:N49"/>
    <mergeCell ref="B56:I56"/>
    <mergeCell ref="L56:M56"/>
    <mergeCell ref="B57:I57"/>
    <mergeCell ref="L57:M57"/>
    <mergeCell ref="B58:M58"/>
    <mergeCell ref="B59:N61"/>
    <mergeCell ref="B53:I53"/>
    <mergeCell ref="L53:M53"/>
    <mergeCell ref="B54:I54"/>
    <mergeCell ref="L54:M54"/>
    <mergeCell ref="B55:I55"/>
    <mergeCell ref="L55:M55"/>
    <mergeCell ref="B65:H65"/>
    <mergeCell ref="L65:M65"/>
    <mergeCell ref="B66:M66"/>
    <mergeCell ref="B67:N69"/>
    <mergeCell ref="B70:H70"/>
    <mergeCell ref="L70:M70"/>
    <mergeCell ref="B62:H62"/>
    <mergeCell ref="L62:M62"/>
    <mergeCell ref="B63:H63"/>
    <mergeCell ref="L63:M63"/>
    <mergeCell ref="B64:H64"/>
    <mergeCell ref="L64:M64"/>
    <mergeCell ref="B77:M77"/>
    <mergeCell ref="B78:N80"/>
    <mergeCell ref="B81:H81"/>
    <mergeCell ref="L81:M81"/>
    <mergeCell ref="B82:H82"/>
    <mergeCell ref="L82:M82"/>
    <mergeCell ref="L71:M71"/>
    <mergeCell ref="L72:M72"/>
    <mergeCell ref="L73:M73"/>
    <mergeCell ref="B74:H74"/>
    <mergeCell ref="L74:M74"/>
    <mergeCell ref="B75:M75"/>
    <mergeCell ref="B101:N102"/>
    <mergeCell ref="B103:N104"/>
    <mergeCell ref="J110:N111"/>
    <mergeCell ref="B111:D111"/>
    <mergeCell ref="L83:M83"/>
    <mergeCell ref="L84:M84"/>
    <mergeCell ref="B85:M85"/>
    <mergeCell ref="B87:M87"/>
    <mergeCell ref="B97:N97"/>
    <mergeCell ref="B98:N98"/>
  </mergeCells>
  <pageMargins left="0.7" right="0.7" top="0.75" bottom="0.75" header="0.3" footer="0.3"/>
  <drawing r:id="rId1"/>
  <legacyDrawing r:id="rId2"/>
  <oleObjects>
    <mc:AlternateContent xmlns:mc="http://schemas.openxmlformats.org/markup-compatibility/2006">
      <mc:Choice Requires="x14">
        <oleObject progId="PBrush" shapeId="1013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1377" r:id="rId3"/>
      </mc:Fallback>
    </mc:AlternateContent>
  </oleObjects>
  <mc:AlternateContent xmlns:mc="http://schemas.openxmlformats.org/markup-compatibility/2006">
    <mc:Choice Requires="x14">
      <controls>
        <mc:AlternateContent xmlns:mc="http://schemas.openxmlformats.org/markup-compatibility/2006">
          <mc:Choice Requires="x14">
            <control shapeId="1013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013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N105"/>
  <sheetViews>
    <sheetView showGridLines="0" topLeftCell="A22" zoomScale="55" zoomScaleNormal="55" workbookViewId="0">
      <selection activeCell="A25" sqref="A1:XFD1048576"/>
    </sheetView>
  </sheetViews>
  <sheetFormatPr baseColWidth="10" defaultColWidth="11.44140625" defaultRowHeight="13.8"/>
  <cols>
    <col min="1" max="1" width="3.109375" style="90" customWidth="1"/>
    <col min="2" max="6" width="11.44140625" style="90"/>
    <col min="7" max="14" width="11.441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114</v>
      </c>
      <c r="C34" s="703" t="s">
        <v>116</v>
      </c>
      <c r="D34" s="704"/>
      <c r="E34" s="704"/>
      <c r="F34" s="704"/>
      <c r="G34" s="704"/>
      <c r="H34" s="704"/>
      <c r="I34" s="704"/>
      <c r="J34" s="704"/>
      <c r="K34" s="705"/>
      <c r="L34" s="703" t="s">
        <v>81</v>
      </c>
      <c r="M34" s="705"/>
      <c r="N34" s="216">
        <v>303243</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303</v>
      </c>
      <c r="C39" s="596"/>
      <c r="D39" s="596"/>
      <c r="E39" s="596"/>
      <c r="F39" s="618"/>
      <c r="G39" s="641"/>
      <c r="H39" s="618"/>
      <c r="I39" s="641"/>
      <c r="J39" s="618"/>
      <c r="K39" s="147"/>
      <c r="L39" s="740"/>
      <c r="M39" s="741"/>
      <c r="N39" s="148">
        <v>27.75</v>
      </c>
    </row>
    <row r="40" spans="2:14">
      <c r="B40" s="595" t="s">
        <v>417</v>
      </c>
      <c r="C40" s="596"/>
      <c r="D40" s="596"/>
      <c r="E40" s="596"/>
      <c r="F40" s="618"/>
      <c r="G40" s="641"/>
      <c r="H40" s="618"/>
      <c r="I40" s="641"/>
      <c r="J40" s="618"/>
      <c r="K40" s="229">
        <v>1078</v>
      </c>
      <c r="L40" s="726">
        <v>37.5</v>
      </c>
      <c r="M40" s="727"/>
      <c r="N40" s="148">
        <v>28.746666666666666</v>
      </c>
    </row>
    <row r="41" spans="2:14">
      <c r="B41" s="196"/>
      <c r="C41" s="196"/>
      <c r="D41" s="196"/>
      <c r="E41" s="196"/>
      <c r="F41" s="196"/>
      <c r="G41" s="641"/>
      <c r="H41" s="618"/>
      <c r="I41" s="641"/>
      <c r="J41" s="618"/>
      <c r="K41" s="229"/>
      <c r="L41" s="726"/>
      <c r="M41" s="727"/>
      <c r="N41" s="148"/>
    </row>
    <row r="42" spans="2:14" ht="14.4" thickBot="1">
      <c r="B42" s="595"/>
      <c r="C42" s="596"/>
      <c r="D42" s="596"/>
      <c r="E42" s="596"/>
      <c r="F42" s="618"/>
      <c r="G42" s="641"/>
      <c r="H42" s="618"/>
      <c r="I42" s="641"/>
      <c r="J42" s="618"/>
      <c r="K42" s="229"/>
      <c r="L42" s="726"/>
      <c r="M42" s="727"/>
      <c r="N42" s="148"/>
    </row>
    <row r="43" spans="2:14" ht="14.4" thickBot="1">
      <c r="B43" s="586" t="s">
        <v>254</v>
      </c>
      <c r="C43" s="587"/>
      <c r="D43" s="587"/>
      <c r="E43" s="587"/>
      <c r="F43" s="587"/>
      <c r="G43" s="587"/>
      <c r="H43" s="587"/>
      <c r="I43" s="587"/>
      <c r="J43" s="587"/>
      <c r="K43" s="587"/>
      <c r="L43" s="587"/>
      <c r="M43" s="588"/>
      <c r="N43" s="154">
        <v>56.49666666666667</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418</v>
      </c>
      <c r="C48" s="596"/>
      <c r="D48" s="596"/>
      <c r="E48" s="596"/>
      <c r="F48" s="596"/>
      <c r="G48" s="596"/>
      <c r="H48" s="596"/>
      <c r="I48" s="618"/>
      <c r="J48" s="210" t="s">
        <v>205</v>
      </c>
      <c r="K48" s="211">
        <v>1.05</v>
      </c>
      <c r="L48" s="619">
        <v>2879.7999999999997</v>
      </c>
      <c r="M48" s="620"/>
      <c r="N48" s="148">
        <v>3023.79</v>
      </c>
    </row>
    <row r="49" spans="2:14">
      <c r="B49" s="595" t="s">
        <v>419</v>
      </c>
      <c r="C49" s="596"/>
      <c r="D49" s="596"/>
      <c r="E49" s="596"/>
      <c r="F49" s="596"/>
      <c r="G49" s="596"/>
      <c r="H49" s="596"/>
      <c r="I49" s="618"/>
      <c r="J49" s="210" t="s">
        <v>205</v>
      </c>
      <c r="K49" s="211">
        <v>0.03</v>
      </c>
      <c r="L49" s="619">
        <v>4224.5</v>
      </c>
      <c r="M49" s="620"/>
      <c r="N49" s="148">
        <v>126.735</v>
      </c>
    </row>
    <row r="50" spans="2:14">
      <c r="B50" s="595"/>
      <c r="C50" s="596"/>
      <c r="D50" s="596"/>
      <c r="E50" s="596"/>
      <c r="F50" s="596"/>
      <c r="G50" s="596"/>
      <c r="H50" s="596"/>
      <c r="I50" s="618"/>
      <c r="J50" s="210"/>
      <c r="K50" s="211"/>
      <c r="L50" s="619"/>
      <c r="M50" s="620"/>
      <c r="N50" s="148"/>
    </row>
    <row r="51" spans="2:14" ht="14.4" thickBot="1">
      <c r="B51" s="595"/>
      <c r="C51" s="596"/>
      <c r="D51" s="596"/>
      <c r="E51" s="596"/>
      <c r="F51" s="596"/>
      <c r="G51" s="596"/>
      <c r="H51" s="596"/>
      <c r="I51" s="618"/>
      <c r="J51" s="210"/>
      <c r="K51" s="211"/>
      <c r="L51" s="619"/>
      <c r="M51" s="620"/>
      <c r="N51" s="148"/>
    </row>
    <row r="52" spans="2:14" ht="14.4" thickBot="1">
      <c r="B52" s="586" t="s">
        <v>254</v>
      </c>
      <c r="C52" s="587"/>
      <c r="D52" s="587"/>
      <c r="E52" s="587"/>
      <c r="F52" s="587"/>
      <c r="G52" s="587"/>
      <c r="H52" s="587"/>
      <c r="I52" s="587"/>
      <c r="J52" s="587"/>
      <c r="K52" s="587"/>
      <c r="L52" s="587"/>
      <c r="M52" s="588"/>
      <c r="N52" s="161">
        <v>3150.5250000000001</v>
      </c>
    </row>
    <row r="53" spans="2:14">
      <c r="B53" s="609" t="s">
        <v>255</v>
      </c>
      <c r="C53" s="610"/>
      <c r="D53" s="610"/>
      <c r="E53" s="610"/>
      <c r="F53" s="610"/>
      <c r="G53" s="610"/>
      <c r="H53" s="610"/>
      <c r="I53" s="610"/>
      <c r="J53" s="610"/>
      <c r="K53" s="610"/>
      <c r="L53" s="610"/>
      <c r="M53" s="610"/>
      <c r="N53" s="611"/>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c r="C57" s="596"/>
      <c r="D57" s="596"/>
      <c r="E57" s="596"/>
      <c r="F57" s="596"/>
      <c r="G57" s="596"/>
      <c r="H57" s="596"/>
      <c r="I57" s="157"/>
      <c r="J57" s="226"/>
      <c r="K57" s="227"/>
      <c r="L57" s="603"/>
      <c r="M57" s="604"/>
      <c r="N57" s="228"/>
    </row>
    <row r="58" spans="2:14">
      <c r="B58" s="595"/>
      <c r="C58" s="596"/>
      <c r="D58" s="596"/>
      <c r="E58" s="596"/>
      <c r="F58" s="596"/>
      <c r="G58" s="596"/>
      <c r="H58" s="596"/>
      <c r="I58" s="157"/>
      <c r="J58" s="226"/>
      <c r="K58" s="227"/>
      <c r="L58" s="603"/>
      <c r="M58" s="604"/>
      <c r="N58" s="228"/>
    </row>
    <row r="59" spans="2:14" ht="14.4" thickBot="1">
      <c r="B59" s="605"/>
      <c r="C59" s="606"/>
      <c r="D59" s="606"/>
      <c r="E59" s="606"/>
      <c r="F59" s="606"/>
      <c r="G59" s="606"/>
      <c r="H59" s="606"/>
      <c r="I59" s="246"/>
      <c r="J59" s="242"/>
      <c r="K59" s="217"/>
      <c r="L59" s="607"/>
      <c r="M59" s="608"/>
      <c r="N59" s="228"/>
    </row>
    <row r="60" spans="2:14" ht="14.4" thickBot="1">
      <c r="B60" s="586" t="s">
        <v>254</v>
      </c>
      <c r="C60" s="587"/>
      <c r="D60" s="587"/>
      <c r="E60" s="587"/>
      <c r="F60" s="587"/>
      <c r="G60" s="587"/>
      <c r="H60" s="587"/>
      <c r="I60" s="587"/>
      <c r="J60" s="587"/>
      <c r="K60" s="587"/>
      <c r="L60" s="587"/>
      <c r="M60" s="588"/>
      <c r="N60" s="179">
        <v>0</v>
      </c>
    </row>
    <row r="61" spans="2:14">
      <c r="B61" s="609" t="s">
        <v>261</v>
      </c>
      <c r="C61" s="610"/>
      <c r="D61" s="610"/>
      <c r="E61" s="610"/>
      <c r="F61" s="610"/>
      <c r="G61" s="610"/>
      <c r="H61" s="610"/>
      <c r="I61" s="610"/>
      <c r="J61" s="610"/>
      <c r="K61" s="610"/>
      <c r="L61" s="610"/>
      <c r="M61" s="610"/>
      <c r="N61" s="611"/>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t="s">
        <v>360</v>
      </c>
      <c r="C65" s="173"/>
      <c r="D65" s="173"/>
      <c r="E65" s="173"/>
      <c r="F65" s="173"/>
      <c r="G65" s="173"/>
      <c r="H65" s="173"/>
      <c r="I65" s="174">
        <v>32000</v>
      </c>
      <c r="J65" s="175">
        <v>1.85</v>
      </c>
      <c r="K65" s="176">
        <v>59200</v>
      </c>
      <c r="L65" s="601">
        <v>300</v>
      </c>
      <c r="M65" s="602"/>
      <c r="N65" s="177">
        <v>197.33333333333334</v>
      </c>
    </row>
    <row r="66" spans="2:14">
      <c r="B66" s="172" t="s">
        <v>329</v>
      </c>
      <c r="C66" s="173"/>
      <c r="D66" s="173"/>
      <c r="E66" s="173"/>
      <c r="F66" s="173"/>
      <c r="G66" s="173"/>
      <c r="H66" s="173"/>
      <c r="I66" s="174">
        <v>58000</v>
      </c>
      <c r="J66" s="175">
        <v>1.85</v>
      </c>
      <c r="K66" s="176">
        <v>107300</v>
      </c>
      <c r="L66" s="601">
        <v>300</v>
      </c>
      <c r="M66" s="602"/>
      <c r="N66" s="177">
        <v>357.66666666666669</v>
      </c>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555</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3762.0216666666665</v>
      </c>
    </row>
    <row r="72" spans="2:14">
      <c r="B72" s="609" t="s">
        <v>266</v>
      </c>
      <c r="C72" s="610"/>
      <c r="D72" s="610"/>
      <c r="E72" s="610"/>
      <c r="F72" s="610"/>
      <c r="G72" s="610"/>
      <c r="H72" s="610"/>
      <c r="I72" s="610"/>
      <c r="J72" s="610"/>
      <c r="K72" s="610"/>
      <c r="L72" s="610"/>
      <c r="M72" s="610"/>
      <c r="N72" s="611"/>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752.4043333333334</v>
      </c>
      <c r="M76" s="583"/>
      <c r="N76" s="185"/>
    </row>
    <row r="77" spans="2:14">
      <c r="B77" s="149" t="s">
        <v>270</v>
      </c>
      <c r="C77" s="150"/>
      <c r="D77" s="150"/>
      <c r="E77" s="150"/>
      <c r="F77" s="150"/>
      <c r="G77" s="150"/>
      <c r="H77" s="150"/>
      <c r="I77" s="182"/>
      <c r="J77" s="183"/>
      <c r="K77" s="184">
        <v>0.05</v>
      </c>
      <c r="L77" s="582">
        <v>188.10108333333335</v>
      </c>
      <c r="M77" s="583"/>
      <c r="N77" s="185"/>
    </row>
    <row r="78" spans="2:14" ht="14.4" thickBot="1">
      <c r="B78" s="186" t="s">
        <v>230</v>
      </c>
      <c r="C78" s="187"/>
      <c r="D78" s="187"/>
      <c r="E78" s="187"/>
      <c r="F78" s="187"/>
      <c r="G78" s="187"/>
      <c r="H78" s="187"/>
      <c r="I78" s="188"/>
      <c r="J78" s="189"/>
      <c r="K78" s="184">
        <v>0.05</v>
      </c>
      <c r="L78" s="584">
        <v>188.10108333333335</v>
      </c>
      <c r="M78" s="585"/>
      <c r="N78" s="185"/>
    </row>
    <row r="79" spans="2:14" ht="14.4" thickBot="1">
      <c r="B79" s="586" t="s">
        <v>254</v>
      </c>
      <c r="C79" s="587"/>
      <c r="D79" s="587"/>
      <c r="E79" s="587"/>
      <c r="F79" s="587"/>
      <c r="G79" s="587"/>
      <c r="H79" s="587"/>
      <c r="I79" s="587"/>
      <c r="J79" s="587"/>
      <c r="K79" s="587"/>
      <c r="L79" s="587"/>
      <c r="M79" s="588"/>
      <c r="N79" s="190">
        <v>1128.6065000000001</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4891</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3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3"/>
      </mc:Fallback>
    </mc:AlternateContent>
  </oleObjects>
  <mc:AlternateContent xmlns:mc="http://schemas.openxmlformats.org/markup-compatibility/2006">
    <mc:Choice Requires="x14">
      <controls>
        <mc:AlternateContent xmlns:mc="http://schemas.openxmlformats.org/markup-compatibility/2006">
          <mc:Choice Requires="x14">
            <control shapeId="10342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N112"/>
  <sheetViews>
    <sheetView showGridLines="0" topLeftCell="A29" zoomScale="55" zoomScaleNormal="55" workbookViewId="0">
      <selection activeCell="A25" sqref="A1:XFD1048576"/>
    </sheetView>
  </sheetViews>
  <sheetFormatPr baseColWidth="10" defaultColWidth="11.44140625" defaultRowHeight="13.8"/>
  <cols>
    <col min="1" max="1" width="3.109375" style="90" customWidth="1"/>
    <col min="2" max="10" width="11.44140625" style="90"/>
    <col min="11" max="11" width="12.33203125" style="90" customWidth="1"/>
    <col min="12" max="13" width="11.44140625" style="90"/>
    <col min="14" max="14" width="14.1093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ht="26.25" customHeight="1">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124</v>
      </c>
      <c r="C34" s="703" t="s">
        <v>531</v>
      </c>
      <c r="D34" s="704"/>
      <c r="E34" s="704"/>
      <c r="F34" s="704"/>
      <c r="G34" s="704"/>
      <c r="H34" s="704"/>
      <c r="I34" s="704"/>
      <c r="J34" s="704"/>
      <c r="K34" s="705"/>
      <c r="L34" s="703" t="s">
        <v>48</v>
      </c>
      <c r="M34" s="705"/>
      <c r="N34" s="209">
        <v>24</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303</v>
      </c>
      <c r="C39" s="596"/>
      <c r="D39" s="596"/>
      <c r="E39" s="596"/>
      <c r="F39" s="618"/>
      <c r="G39" s="641"/>
      <c r="H39" s="618"/>
      <c r="I39" s="641"/>
      <c r="J39" s="618"/>
      <c r="K39" s="147"/>
      <c r="L39" s="740"/>
      <c r="M39" s="741"/>
      <c r="N39" s="148">
        <v>3561.25</v>
      </c>
    </row>
    <row r="40" spans="2:14">
      <c r="B40" s="595" t="s">
        <v>421</v>
      </c>
      <c r="C40" s="596"/>
      <c r="D40" s="596"/>
      <c r="E40" s="596"/>
      <c r="F40" s="618"/>
      <c r="G40" s="641"/>
      <c r="H40" s="618"/>
      <c r="I40" s="641"/>
      <c r="J40" s="618"/>
      <c r="K40" s="147">
        <v>189000</v>
      </c>
      <c r="L40" s="726">
        <v>3</v>
      </c>
      <c r="M40" s="727"/>
      <c r="N40" s="148">
        <v>63000</v>
      </c>
    </row>
    <row r="41" spans="2:14">
      <c r="B41" s="595" t="s">
        <v>422</v>
      </c>
      <c r="C41" s="596"/>
      <c r="D41" s="596"/>
      <c r="E41" s="596"/>
      <c r="F41" s="618"/>
      <c r="G41" s="641"/>
      <c r="H41" s="618"/>
      <c r="I41" s="641"/>
      <c r="J41" s="618"/>
      <c r="K41" s="147">
        <v>9500</v>
      </c>
      <c r="L41" s="726">
        <v>0.5</v>
      </c>
      <c r="M41" s="727">
        <v>0.5</v>
      </c>
      <c r="N41" s="148">
        <v>19000</v>
      </c>
    </row>
    <row r="42" spans="2:14">
      <c r="B42" s="595" t="s">
        <v>295</v>
      </c>
      <c r="C42" s="596"/>
      <c r="D42" s="596"/>
      <c r="E42" s="596"/>
      <c r="F42" s="618"/>
      <c r="G42" s="641"/>
      <c r="H42" s="618"/>
      <c r="I42" s="641"/>
      <c r="J42" s="618"/>
      <c r="K42" s="147">
        <v>17000</v>
      </c>
      <c r="L42" s="726">
        <v>0.5</v>
      </c>
      <c r="M42" s="727">
        <v>0.5</v>
      </c>
      <c r="N42" s="148">
        <v>34000</v>
      </c>
    </row>
    <row r="43" spans="2:14">
      <c r="B43" s="595" t="s">
        <v>423</v>
      </c>
      <c r="C43" s="596"/>
      <c r="D43" s="596"/>
      <c r="E43" s="596"/>
      <c r="F43" s="618"/>
      <c r="G43" s="641"/>
      <c r="H43" s="618"/>
      <c r="I43" s="641"/>
      <c r="J43" s="618"/>
      <c r="K43" s="147">
        <v>45000</v>
      </c>
      <c r="L43" s="726">
        <v>0.5</v>
      </c>
      <c r="M43" s="727">
        <v>0.5</v>
      </c>
      <c r="N43" s="148">
        <v>90000</v>
      </c>
    </row>
    <row r="44" spans="2:14">
      <c r="B44" s="595" t="s">
        <v>424</v>
      </c>
      <c r="C44" s="596"/>
      <c r="D44" s="596"/>
      <c r="E44" s="596"/>
      <c r="F44" s="618"/>
      <c r="G44" s="641"/>
      <c r="H44" s="618"/>
      <c r="I44" s="641"/>
      <c r="J44" s="618"/>
      <c r="K44" s="147">
        <v>5607</v>
      </c>
      <c r="L44" s="726">
        <v>0.5</v>
      </c>
      <c r="M44" s="727">
        <v>0.5</v>
      </c>
      <c r="N44" s="148">
        <v>11214</v>
      </c>
    </row>
    <row r="45" spans="2:14" ht="14.4" thickBot="1">
      <c r="B45" s="595"/>
      <c r="C45" s="596"/>
      <c r="D45" s="596"/>
      <c r="E45" s="596"/>
      <c r="F45" s="618"/>
      <c r="G45" s="641"/>
      <c r="H45" s="618"/>
      <c r="I45" s="641"/>
      <c r="J45" s="618"/>
      <c r="K45" s="147"/>
      <c r="L45" s="726"/>
      <c r="M45" s="727"/>
      <c r="N45" s="148"/>
    </row>
    <row r="46" spans="2:14" ht="14.4" thickBot="1">
      <c r="B46" s="586" t="s">
        <v>254</v>
      </c>
      <c r="C46" s="587"/>
      <c r="D46" s="587"/>
      <c r="E46" s="587"/>
      <c r="F46" s="587"/>
      <c r="G46" s="587"/>
      <c r="H46" s="587"/>
      <c r="I46" s="587"/>
      <c r="J46" s="587"/>
      <c r="K46" s="587"/>
      <c r="L46" s="587"/>
      <c r="M46" s="588"/>
      <c r="N46" s="154">
        <v>220775.25</v>
      </c>
    </row>
    <row r="47" spans="2:14">
      <c r="B47" s="612" t="s">
        <v>252</v>
      </c>
      <c r="C47" s="613"/>
      <c r="D47" s="613"/>
      <c r="E47" s="613"/>
      <c r="F47" s="613"/>
      <c r="G47" s="613"/>
      <c r="H47" s="613"/>
      <c r="I47" s="613"/>
      <c r="J47" s="613"/>
      <c r="K47" s="613"/>
      <c r="L47" s="613"/>
      <c r="M47" s="613"/>
      <c r="N47" s="614"/>
    </row>
    <row r="48" spans="2:14">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155" t="s">
        <v>198</v>
      </c>
      <c r="K50" s="145" t="s">
        <v>33</v>
      </c>
      <c r="L50" s="622" t="s">
        <v>253</v>
      </c>
      <c r="M50" s="623"/>
      <c r="N50" s="146" t="s">
        <v>249</v>
      </c>
    </row>
    <row r="51" spans="2:14">
      <c r="B51" s="595" t="s">
        <v>425</v>
      </c>
      <c r="C51" s="596"/>
      <c r="D51" s="596"/>
      <c r="E51" s="596"/>
      <c r="F51" s="596"/>
      <c r="G51" s="596"/>
      <c r="H51" s="596"/>
      <c r="I51" s="618"/>
      <c r="J51" s="210" t="s">
        <v>208</v>
      </c>
      <c r="K51" s="229">
        <v>1.05</v>
      </c>
      <c r="L51" s="619">
        <v>1512000</v>
      </c>
      <c r="M51" s="620"/>
      <c r="N51" s="148">
        <v>1587600</v>
      </c>
    </row>
    <row r="52" spans="2:14">
      <c r="B52" s="595" t="s">
        <v>426</v>
      </c>
      <c r="C52" s="596"/>
      <c r="D52" s="596"/>
      <c r="E52" s="596"/>
      <c r="F52" s="596"/>
      <c r="G52" s="596"/>
      <c r="H52" s="596"/>
      <c r="I52" s="618"/>
      <c r="J52" s="210" t="s">
        <v>212</v>
      </c>
      <c r="K52" s="229">
        <v>3.5</v>
      </c>
      <c r="L52" s="619">
        <v>10172.4</v>
      </c>
      <c r="M52" s="620"/>
      <c r="N52" s="148">
        <v>35603.4</v>
      </c>
    </row>
    <row r="53" spans="2:14">
      <c r="B53" s="595" t="s">
        <v>427</v>
      </c>
      <c r="C53" s="596"/>
      <c r="D53" s="596"/>
      <c r="E53" s="596"/>
      <c r="F53" s="596"/>
      <c r="G53" s="596"/>
      <c r="H53" s="596"/>
      <c r="I53" s="618"/>
      <c r="J53" s="210" t="s">
        <v>209</v>
      </c>
      <c r="K53" s="254">
        <v>1.1000000000000001E-3</v>
      </c>
      <c r="L53" s="619">
        <v>572400</v>
      </c>
      <c r="M53" s="620"/>
      <c r="N53" s="148">
        <v>629.64</v>
      </c>
    </row>
    <row r="54" spans="2:14">
      <c r="B54" s="595" t="s">
        <v>428</v>
      </c>
      <c r="C54" s="596"/>
      <c r="D54" s="596"/>
      <c r="E54" s="596"/>
      <c r="F54" s="596"/>
      <c r="G54" s="596"/>
      <c r="H54" s="596"/>
      <c r="I54" s="618"/>
      <c r="J54" s="210" t="s">
        <v>209</v>
      </c>
      <c r="K54" s="229">
        <v>0.04</v>
      </c>
      <c r="L54" s="619">
        <v>342000</v>
      </c>
      <c r="M54" s="620"/>
      <c r="N54" s="148">
        <v>13680</v>
      </c>
    </row>
    <row r="55" spans="2:14">
      <c r="B55" s="595" t="s">
        <v>220</v>
      </c>
      <c r="C55" s="596"/>
      <c r="D55" s="596"/>
      <c r="E55" s="596"/>
      <c r="F55" s="596"/>
      <c r="G55" s="596"/>
      <c r="H55" s="596"/>
      <c r="I55" s="618"/>
      <c r="J55" s="210" t="s">
        <v>209</v>
      </c>
      <c r="K55" s="229">
        <v>8.0500000000000007</v>
      </c>
      <c r="L55" s="619">
        <v>15300</v>
      </c>
      <c r="M55" s="620"/>
      <c r="N55" s="148">
        <v>123165.00000000001</v>
      </c>
    </row>
    <row r="56" spans="2:14">
      <c r="B56" s="595" t="s">
        <v>429</v>
      </c>
      <c r="C56" s="596"/>
      <c r="D56" s="596"/>
      <c r="E56" s="596"/>
      <c r="F56" s="596"/>
      <c r="G56" s="596"/>
      <c r="H56" s="596"/>
      <c r="I56" s="618"/>
      <c r="J56" s="210" t="s">
        <v>205</v>
      </c>
      <c r="K56" s="229">
        <v>1.86</v>
      </c>
      <c r="L56" s="619">
        <v>2879.7999999999997</v>
      </c>
      <c r="M56" s="620"/>
      <c r="N56" s="148">
        <v>5356.4279999999999</v>
      </c>
    </row>
    <row r="57" spans="2:14">
      <c r="B57" s="595" t="s">
        <v>219</v>
      </c>
      <c r="C57" s="596"/>
      <c r="D57" s="596"/>
      <c r="E57" s="596"/>
      <c r="F57" s="596"/>
      <c r="G57" s="596"/>
      <c r="H57" s="596"/>
      <c r="I57" s="618"/>
      <c r="J57" s="210" t="s">
        <v>212</v>
      </c>
      <c r="K57" s="229">
        <v>5.4600000000000003E-2</v>
      </c>
      <c r="L57" s="619">
        <v>1362999.5999999999</v>
      </c>
      <c r="M57" s="620"/>
      <c r="N57" s="148">
        <v>74419.778160000002</v>
      </c>
    </row>
    <row r="58" spans="2:14" ht="14.4" thickBot="1">
      <c r="B58" s="595" t="s">
        <v>215</v>
      </c>
      <c r="C58" s="596"/>
      <c r="D58" s="596"/>
      <c r="E58" s="596"/>
      <c r="F58" s="596"/>
      <c r="G58" s="596"/>
      <c r="H58" s="596"/>
      <c r="I58" s="618"/>
      <c r="J58" s="244" t="s">
        <v>209</v>
      </c>
      <c r="K58" s="245">
        <v>0.16666666666666666</v>
      </c>
      <c r="L58" s="619">
        <v>95400</v>
      </c>
      <c r="M58" s="620"/>
      <c r="N58" s="148">
        <v>15900</v>
      </c>
    </row>
    <row r="59" spans="2:14" ht="14.4" thickBot="1">
      <c r="B59" s="586" t="s">
        <v>254</v>
      </c>
      <c r="C59" s="587"/>
      <c r="D59" s="587"/>
      <c r="E59" s="587"/>
      <c r="F59" s="587"/>
      <c r="G59" s="587"/>
      <c r="H59" s="587"/>
      <c r="I59" s="587"/>
      <c r="J59" s="587"/>
      <c r="K59" s="587"/>
      <c r="L59" s="587"/>
      <c r="M59" s="588"/>
      <c r="N59" s="161">
        <v>1856354.2461599999</v>
      </c>
    </row>
    <row r="60" spans="2:14">
      <c r="B60" s="612" t="s">
        <v>255</v>
      </c>
      <c r="C60" s="613"/>
      <c r="D60" s="613"/>
      <c r="E60" s="613"/>
      <c r="F60" s="613"/>
      <c r="G60" s="613"/>
      <c r="H60" s="613"/>
      <c r="I60" s="613"/>
      <c r="J60" s="613"/>
      <c r="K60" s="613"/>
      <c r="L60" s="613"/>
      <c r="M60" s="613"/>
      <c r="N60" s="614"/>
    </row>
    <row r="61" spans="2:14">
      <c r="B61" s="612"/>
      <c r="C61" s="613"/>
      <c r="D61" s="613"/>
      <c r="E61" s="613"/>
      <c r="F61" s="613"/>
      <c r="G61" s="613"/>
      <c r="H61" s="613"/>
      <c r="I61" s="613"/>
      <c r="J61" s="613"/>
      <c r="K61" s="613"/>
      <c r="L61" s="613"/>
      <c r="M61" s="613"/>
      <c r="N61" s="614"/>
    </row>
    <row r="62" spans="2:14" ht="14.4" thickBot="1">
      <c r="B62" s="615"/>
      <c r="C62" s="616"/>
      <c r="D62" s="616"/>
      <c r="E62" s="616"/>
      <c r="F62" s="616"/>
      <c r="G62" s="616"/>
      <c r="H62" s="616"/>
      <c r="I62" s="616"/>
      <c r="J62" s="616"/>
      <c r="K62" s="616"/>
      <c r="L62" s="616"/>
      <c r="M62" s="616"/>
      <c r="N62" s="617"/>
    </row>
    <row r="63" spans="2:14">
      <c r="B63" s="597" t="s">
        <v>256</v>
      </c>
      <c r="C63" s="598"/>
      <c r="D63" s="598"/>
      <c r="E63" s="598"/>
      <c r="F63" s="598"/>
      <c r="G63" s="598"/>
      <c r="H63" s="598"/>
      <c r="I63" s="145" t="s">
        <v>257</v>
      </c>
      <c r="J63" s="162" t="s">
        <v>258</v>
      </c>
      <c r="K63" s="163" t="s">
        <v>259</v>
      </c>
      <c r="L63" s="622" t="s">
        <v>199</v>
      </c>
      <c r="M63" s="623"/>
      <c r="N63" s="146" t="s">
        <v>249</v>
      </c>
    </row>
    <row r="64" spans="2:14">
      <c r="B64" s="595"/>
      <c r="C64" s="596"/>
      <c r="D64" s="596"/>
      <c r="E64" s="596"/>
      <c r="F64" s="596"/>
      <c r="G64" s="596"/>
      <c r="H64" s="618"/>
      <c r="I64" s="157"/>
      <c r="J64" s="226"/>
      <c r="K64" s="227"/>
      <c r="L64" s="603"/>
      <c r="M64" s="604"/>
      <c r="N64" s="228"/>
    </row>
    <row r="65" spans="2:14">
      <c r="B65" s="595"/>
      <c r="C65" s="596"/>
      <c r="D65" s="596"/>
      <c r="E65" s="596"/>
      <c r="F65" s="596"/>
      <c r="G65" s="596"/>
      <c r="H65" s="618"/>
      <c r="I65" s="157"/>
      <c r="J65" s="226"/>
      <c r="K65" s="227"/>
      <c r="L65" s="603"/>
      <c r="M65" s="604"/>
      <c r="N65" s="228"/>
    </row>
    <row r="66" spans="2:14" ht="14.4" thickBot="1">
      <c r="B66" s="605"/>
      <c r="C66" s="606"/>
      <c r="D66" s="606"/>
      <c r="E66" s="606"/>
      <c r="F66" s="606"/>
      <c r="G66" s="606"/>
      <c r="H66" s="621"/>
      <c r="I66" s="246"/>
      <c r="J66" s="242"/>
      <c r="K66" s="217"/>
      <c r="L66" s="607"/>
      <c r="M66" s="608"/>
      <c r="N66" s="228"/>
    </row>
    <row r="67" spans="2:14" ht="14.4" thickBot="1">
      <c r="B67" s="586" t="s">
        <v>254</v>
      </c>
      <c r="C67" s="587"/>
      <c r="D67" s="587"/>
      <c r="E67" s="587"/>
      <c r="F67" s="587"/>
      <c r="G67" s="587"/>
      <c r="H67" s="587"/>
      <c r="I67" s="587"/>
      <c r="J67" s="587"/>
      <c r="K67" s="587"/>
      <c r="L67" s="587"/>
      <c r="M67" s="588"/>
      <c r="N67" s="179">
        <v>0</v>
      </c>
    </row>
    <row r="68" spans="2:14">
      <c r="B68" s="612" t="s">
        <v>261</v>
      </c>
      <c r="C68" s="613"/>
      <c r="D68" s="613"/>
      <c r="E68" s="613"/>
      <c r="F68" s="613"/>
      <c r="G68" s="613"/>
      <c r="H68" s="613"/>
      <c r="I68" s="613"/>
      <c r="J68" s="613"/>
      <c r="K68" s="613"/>
      <c r="L68" s="613"/>
      <c r="M68" s="613"/>
      <c r="N68" s="614"/>
    </row>
    <row r="69" spans="2:14">
      <c r="B69" s="612"/>
      <c r="C69" s="613"/>
      <c r="D69" s="613"/>
      <c r="E69" s="613"/>
      <c r="F69" s="613"/>
      <c r="G69" s="613"/>
      <c r="H69" s="613"/>
      <c r="I69" s="613"/>
      <c r="J69" s="613"/>
      <c r="K69" s="613"/>
      <c r="L69" s="613"/>
      <c r="M69" s="613"/>
      <c r="N69" s="614"/>
    </row>
    <row r="70" spans="2:14" ht="14.4" thickBot="1">
      <c r="B70" s="615"/>
      <c r="C70" s="616"/>
      <c r="D70" s="616"/>
      <c r="E70" s="616"/>
      <c r="F70" s="616"/>
      <c r="G70" s="616"/>
      <c r="H70" s="616"/>
      <c r="I70" s="616"/>
      <c r="J70" s="616"/>
      <c r="K70" s="616"/>
      <c r="L70" s="616"/>
      <c r="M70" s="616"/>
      <c r="N70" s="617"/>
    </row>
    <row r="71" spans="2:14">
      <c r="B71" s="597" t="s">
        <v>262</v>
      </c>
      <c r="C71" s="598"/>
      <c r="D71" s="598"/>
      <c r="E71" s="598"/>
      <c r="F71" s="598"/>
      <c r="G71" s="598"/>
      <c r="H71" s="598"/>
      <c r="I71" s="145" t="s">
        <v>263</v>
      </c>
      <c r="J71" s="162" t="s">
        <v>231</v>
      </c>
      <c r="K71" s="163" t="s">
        <v>264</v>
      </c>
      <c r="L71" s="622" t="s">
        <v>248</v>
      </c>
      <c r="M71" s="623"/>
      <c r="N71" s="146" t="s">
        <v>249</v>
      </c>
    </row>
    <row r="72" spans="2:14">
      <c r="B72" s="172" t="s">
        <v>364</v>
      </c>
      <c r="C72" s="173"/>
      <c r="D72" s="173"/>
      <c r="E72" s="173"/>
      <c r="F72" s="173"/>
      <c r="G72" s="173"/>
      <c r="H72" s="173"/>
      <c r="I72" s="174">
        <v>96000</v>
      </c>
      <c r="J72" s="175">
        <v>1.85</v>
      </c>
      <c r="K72" s="176">
        <v>177600</v>
      </c>
      <c r="L72" s="601">
        <v>4</v>
      </c>
      <c r="M72" s="602"/>
      <c r="N72" s="177">
        <v>44400</v>
      </c>
    </row>
    <row r="73" spans="2:14">
      <c r="B73" s="172" t="s">
        <v>329</v>
      </c>
      <c r="C73" s="173"/>
      <c r="D73" s="173"/>
      <c r="E73" s="173"/>
      <c r="F73" s="173"/>
      <c r="G73" s="173"/>
      <c r="H73" s="173"/>
      <c r="I73" s="174">
        <v>58000</v>
      </c>
      <c r="J73" s="175">
        <v>1.85</v>
      </c>
      <c r="K73" s="176">
        <v>107300</v>
      </c>
      <c r="L73" s="601">
        <v>4</v>
      </c>
      <c r="M73" s="602"/>
      <c r="N73" s="177">
        <v>26825</v>
      </c>
    </row>
    <row r="74" spans="2:14">
      <c r="B74" s="172"/>
      <c r="C74" s="173"/>
      <c r="D74" s="173"/>
      <c r="E74" s="173"/>
      <c r="F74" s="173"/>
      <c r="G74" s="173"/>
      <c r="H74" s="173"/>
      <c r="I74" s="174"/>
      <c r="J74" s="175"/>
      <c r="K74" s="176"/>
      <c r="L74" s="603"/>
      <c r="M74" s="604"/>
      <c r="N74" s="177"/>
    </row>
    <row r="75" spans="2:14" ht="14.4" thickBot="1">
      <c r="B75" s="605"/>
      <c r="C75" s="606"/>
      <c r="D75" s="606"/>
      <c r="E75" s="606"/>
      <c r="F75" s="606"/>
      <c r="G75" s="606"/>
      <c r="H75" s="606"/>
      <c r="I75" s="166"/>
      <c r="J75" s="167"/>
      <c r="K75" s="166"/>
      <c r="L75" s="607"/>
      <c r="M75" s="608"/>
      <c r="N75" s="178"/>
    </row>
    <row r="76" spans="2:14" ht="14.4" thickBot="1">
      <c r="B76" s="586" t="s">
        <v>254</v>
      </c>
      <c r="C76" s="587"/>
      <c r="D76" s="587"/>
      <c r="E76" s="587"/>
      <c r="F76" s="587"/>
      <c r="G76" s="587"/>
      <c r="H76" s="587"/>
      <c r="I76" s="587"/>
      <c r="J76" s="587"/>
      <c r="K76" s="587"/>
      <c r="L76" s="587"/>
      <c r="M76" s="588"/>
      <c r="N76" s="179">
        <v>71225</v>
      </c>
    </row>
    <row r="77" spans="2:14" ht="14.4" thickBot="1">
      <c r="B77" s="141"/>
      <c r="C77" s="91"/>
      <c r="D77" s="91"/>
      <c r="E77" s="91"/>
      <c r="F77" s="91"/>
      <c r="G77" s="91"/>
      <c r="H77" s="91"/>
      <c r="I77" s="91"/>
      <c r="J77" s="91"/>
      <c r="K77" s="91"/>
      <c r="L77" s="91"/>
      <c r="M77" s="91"/>
      <c r="N77" s="130"/>
    </row>
    <row r="78" spans="2:14" ht="14.4" thickBot="1">
      <c r="B78" s="589" t="s">
        <v>265</v>
      </c>
      <c r="C78" s="590"/>
      <c r="D78" s="590"/>
      <c r="E78" s="590"/>
      <c r="F78" s="590"/>
      <c r="G78" s="590"/>
      <c r="H78" s="590"/>
      <c r="I78" s="590"/>
      <c r="J78" s="590"/>
      <c r="K78" s="590"/>
      <c r="L78" s="590"/>
      <c r="M78" s="591"/>
      <c r="N78" s="180">
        <v>2148354.4961599996</v>
      </c>
    </row>
    <row r="79" spans="2:14">
      <c r="B79" s="612" t="s">
        <v>266</v>
      </c>
      <c r="C79" s="613"/>
      <c r="D79" s="613"/>
      <c r="E79" s="613"/>
      <c r="F79" s="613"/>
      <c r="G79" s="613"/>
      <c r="H79" s="613"/>
      <c r="I79" s="613"/>
      <c r="J79" s="613"/>
      <c r="K79" s="613"/>
      <c r="L79" s="613"/>
      <c r="M79" s="613"/>
      <c r="N79" s="614"/>
    </row>
    <row r="80" spans="2:14">
      <c r="B80" s="612"/>
      <c r="C80" s="613"/>
      <c r="D80" s="613"/>
      <c r="E80" s="613"/>
      <c r="F80" s="613"/>
      <c r="G80" s="613"/>
      <c r="H80" s="613"/>
      <c r="I80" s="613"/>
      <c r="J80" s="613"/>
      <c r="K80" s="613"/>
      <c r="L80" s="613"/>
      <c r="M80" s="613"/>
      <c r="N80" s="614"/>
    </row>
    <row r="81" spans="2:14" ht="14.4" thickBot="1">
      <c r="B81" s="615"/>
      <c r="C81" s="616"/>
      <c r="D81" s="616"/>
      <c r="E81" s="616"/>
      <c r="F81" s="616"/>
      <c r="G81" s="616"/>
      <c r="H81" s="616"/>
      <c r="I81" s="616"/>
      <c r="J81" s="616"/>
      <c r="K81" s="616"/>
      <c r="L81" s="616"/>
      <c r="M81" s="616"/>
      <c r="N81" s="617"/>
    </row>
    <row r="82" spans="2:14">
      <c r="B82" s="597" t="s">
        <v>267</v>
      </c>
      <c r="C82" s="598"/>
      <c r="D82" s="598"/>
      <c r="E82" s="598"/>
      <c r="F82" s="598"/>
      <c r="G82" s="598"/>
      <c r="H82" s="598"/>
      <c r="I82" s="162"/>
      <c r="J82" s="181"/>
      <c r="K82" s="170" t="s">
        <v>268</v>
      </c>
      <c r="L82" s="599" t="s">
        <v>269</v>
      </c>
      <c r="M82" s="600"/>
      <c r="N82" s="171"/>
    </row>
    <row r="83" spans="2:14">
      <c r="B83" s="595" t="s">
        <v>193</v>
      </c>
      <c r="C83" s="596"/>
      <c r="D83" s="596"/>
      <c r="E83" s="596"/>
      <c r="F83" s="596"/>
      <c r="G83" s="596"/>
      <c r="H83" s="596"/>
      <c r="I83" s="182"/>
      <c r="J83" s="183"/>
      <c r="K83" s="184">
        <v>0.2</v>
      </c>
      <c r="L83" s="582">
        <v>429670.89923199994</v>
      </c>
      <c r="M83" s="583"/>
      <c r="N83" s="185"/>
    </row>
    <row r="84" spans="2:14">
      <c r="B84" s="149" t="s">
        <v>270</v>
      </c>
      <c r="C84" s="150"/>
      <c r="D84" s="150"/>
      <c r="E84" s="150"/>
      <c r="F84" s="150"/>
      <c r="G84" s="150"/>
      <c r="H84" s="150"/>
      <c r="I84" s="182"/>
      <c r="J84" s="183"/>
      <c r="K84" s="184">
        <v>0.05</v>
      </c>
      <c r="L84" s="582">
        <v>107417.72480799998</v>
      </c>
      <c r="M84" s="583"/>
      <c r="N84" s="185"/>
    </row>
    <row r="85" spans="2:14" ht="14.4" thickBot="1">
      <c r="B85" s="186" t="s">
        <v>230</v>
      </c>
      <c r="C85" s="187"/>
      <c r="D85" s="187"/>
      <c r="E85" s="187"/>
      <c r="F85" s="187"/>
      <c r="G85" s="187"/>
      <c r="H85" s="187"/>
      <c r="I85" s="188"/>
      <c r="J85" s="189"/>
      <c r="K85" s="184">
        <v>0.05</v>
      </c>
      <c r="L85" s="584">
        <v>107417.72480799998</v>
      </c>
      <c r="M85" s="585"/>
      <c r="N85" s="185"/>
    </row>
    <row r="86" spans="2:14" ht="14.4" thickBot="1">
      <c r="B86" s="586" t="s">
        <v>254</v>
      </c>
      <c r="C86" s="587"/>
      <c r="D86" s="587"/>
      <c r="E86" s="587"/>
      <c r="F86" s="587"/>
      <c r="G86" s="587"/>
      <c r="H86" s="587"/>
      <c r="I86" s="587"/>
      <c r="J86" s="587"/>
      <c r="K86" s="587"/>
      <c r="L86" s="587"/>
      <c r="M86" s="588"/>
      <c r="N86" s="190">
        <v>644506.34884799994</v>
      </c>
    </row>
    <row r="87" spans="2:14" ht="14.4" thickBot="1">
      <c r="B87" s="141"/>
      <c r="C87" s="91"/>
      <c r="D87" s="91"/>
      <c r="E87" s="91"/>
      <c r="F87" s="91"/>
      <c r="G87" s="91"/>
      <c r="H87" s="91"/>
      <c r="I87" s="91"/>
      <c r="J87" s="91"/>
      <c r="K87" s="91"/>
      <c r="L87" s="91"/>
      <c r="M87" s="91"/>
      <c r="N87" s="130"/>
    </row>
    <row r="88" spans="2:14" ht="14.4" thickBot="1">
      <c r="B88" s="589" t="s">
        <v>271</v>
      </c>
      <c r="C88" s="590"/>
      <c r="D88" s="590"/>
      <c r="E88" s="590"/>
      <c r="F88" s="590"/>
      <c r="G88" s="590"/>
      <c r="H88" s="590"/>
      <c r="I88" s="590"/>
      <c r="J88" s="590"/>
      <c r="K88" s="590"/>
      <c r="L88" s="590"/>
      <c r="M88" s="591"/>
      <c r="N88" s="191">
        <v>2792861</v>
      </c>
    </row>
    <row r="89" spans="2:14">
      <c r="B89" s="122"/>
      <c r="C89" s="123"/>
      <c r="D89" s="123"/>
      <c r="E89" s="123"/>
      <c r="F89" s="123"/>
      <c r="G89" s="123"/>
      <c r="H89" s="123"/>
      <c r="I89" s="123"/>
      <c r="J89" s="123"/>
      <c r="K89" s="123"/>
      <c r="L89" s="123"/>
      <c r="M89" s="123"/>
      <c r="N89" s="124"/>
    </row>
    <row r="90" spans="2:14">
      <c r="B90" s="141"/>
      <c r="C90" s="91"/>
      <c r="D90" s="91"/>
      <c r="E90" s="91"/>
      <c r="F90" s="91"/>
      <c r="G90" s="91"/>
      <c r="H90" s="91"/>
      <c r="I90" s="91"/>
      <c r="J90" s="91"/>
      <c r="K90" s="91"/>
      <c r="L90" s="91"/>
      <c r="M90" s="91"/>
      <c r="N90" s="130"/>
    </row>
    <row r="91" spans="2:14">
      <c r="B91" s="141"/>
      <c r="C91" s="91"/>
      <c r="D91" s="91"/>
      <c r="E91" s="91"/>
      <c r="F91" s="91"/>
      <c r="G91" s="91"/>
      <c r="H91" s="91"/>
      <c r="I91" s="91"/>
      <c r="J91" s="91"/>
      <c r="K91" s="91"/>
      <c r="L91" s="91"/>
      <c r="M91" s="91"/>
      <c r="N91" s="130"/>
    </row>
    <row r="92" spans="2:14">
      <c r="B92" s="141"/>
      <c r="C92" s="91"/>
      <c r="D92" s="91"/>
      <c r="E92" s="91"/>
      <c r="F92" s="91"/>
      <c r="G92" s="128" t="s">
        <v>272</v>
      </c>
      <c r="H92" s="128"/>
      <c r="I92" s="128"/>
      <c r="J92" s="128"/>
      <c r="K92" s="91"/>
      <c r="L92" s="91"/>
      <c r="M92" s="91"/>
      <c r="N92" s="130"/>
    </row>
    <row r="93" spans="2:14">
      <c r="B93" s="192"/>
      <c r="C93" s="193"/>
      <c r="D93" s="193"/>
      <c r="E93" s="193"/>
      <c r="F93" s="193"/>
      <c r="G93" s="128" t="s">
        <v>273</v>
      </c>
      <c r="H93" s="193"/>
      <c r="I93" s="193"/>
      <c r="J93" s="193"/>
      <c r="K93" s="193"/>
      <c r="L93" s="193"/>
      <c r="M93" s="193"/>
      <c r="N93" s="194"/>
    </row>
    <row r="94" spans="2:14">
      <c r="B94" s="192"/>
      <c r="C94" s="193"/>
      <c r="D94" s="193"/>
      <c r="E94" s="193"/>
      <c r="F94" s="193"/>
      <c r="G94" s="128" t="s">
        <v>274</v>
      </c>
      <c r="J94" s="193"/>
      <c r="K94" s="193"/>
      <c r="L94" s="193"/>
      <c r="M94" s="193"/>
      <c r="N94" s="194"/>
    </row>
    <row r="95" spans="2:14">
      <c r="B95" s="107"/>
      <c r="C95" s="137"/>
      <c r="D95" s="137"/>
      <c r="E95" s="137"/>
      <c r="F95" s="137"/>
      <c r="G95" s="128" t="s">
        <v>275</v>
      </c>
      <c r="H95" s="137"/>
      <c r="I95" s="137"/>
      <c r="J95" s="137"/>
      <c r="K95" s="137"/>
      <c r="L95" s="137"/>
      <c r="M95" s="137"/>
      <c r="N95" s="136"/>
    </row>
    <row r="96" spans="2:14">
      <c r="B96" s="141"/>
      <c r="C96" s="91"/>
      <c r="D96" s="91"/>
      <c r="E96" s="91"/>
      <c r="F96" s="91"/>
      <c r="G96" s="91" t="s">
        <v>276</v>
      </c>
      <c r="H96" s="91"/>
      <c r="I96" s="91"/>
      <c r="J96" s="91"/>
      <c r="K96" s="91"/>
      <c r="L96" s="91"/>
      <c r="M96" s="91"/>
      <c r="N96" s="130"/>
    </row>
    <row r="97" spans="2:14">
      <c r="B97" s="195" t="s">
        <v>277</v>
      </c>
      <c r="C97" s="196"/>
      <c r="D97" s="196"/>
      <c r="E97" s="196"/>
      <c r="F97" s="196"/>
      <c r="G97" s="196"/>
      <c r="H97" s="196"/>
      <c r="I97" s="196"/>
      <c r="J97" s="196"/>
      <c r="K97" s="196"/>
      <c r="L97" s="196"/>
      <c r="M97" s="196"/>
      <c r="N97" s="197"/>
    </row>
    <row r="98" spans="2:14">
      <c r="B98" s="592"/>
      <c r="C98" s="593"/>
      <c r="D98" s="593"/>
      <c r="E98" s="593"/>
      <c r="F98" s="593"/>
      <c r="G98" s="593"/>
      <c r="H98" s="593"/>
      <c r="I98" s="593"/>
      <c r="J98" s="593"/>
      <c r="K98" s="593"/>
      <c r="L98" s="593"/>
      <c r="M98" s="593"/>
      <c r="N98" s="594"/>
    </row>
    <row r="99" spans="2:14">
      <c r="B99" s="592"/>
      <c r="C99" s="593"/>
      <c r="D99" s="593"/>
      <c r="E99" s="593"/>
      <c r="F99" s="593"/>
      <c r="G99" s="593"/>
      <c r="H99" s="593"/>
      <c r="I99" s="593"/>
      <c r="J99" s="593"/>
      <c r="K99" s="593"/>
      <c r="L99" s="593"/>
      <c r="M99" s="593"/>
      <c r="N99" s="594"/>
    </row>
    <row r="100" spans="2:14">
      <c r="B100" s="107"/>
      <c r="C100" s="137"/>
      <c r="D100" s="137"/>
      <c r="E100" s="137"/>
      <c r="F100" s="137"/>
      <c r="G100" s="137"/>
      <c r="H100" s="137"/>
      <c r="I100" s="137"/>
      <c r="J100" s="137"/>
      <c r="K100" s="137"/>
      <c r="L100" s="137"/>
      <c r="M100" s="137"/>
      <c r="N100" s="136"/>
    </row>
    <row r="101" spans="2:14">
      <c r="B101" s="198" t="s">
        <v>278</v>
      </c>
      <c r="C101" s="137"/>
      <c r="D101" s="137"/>
      <c r="E101" s="137"/>
      <c r="F101" s="137"/>
      <c r="G101" s="137"/>
      <c r="H101" s="137"/>
      <c r="I101" s="137"/>
      <c r="J101" s="137"/>
      <c r="K101" s="137"/>
      <c r="L101" s="137"/>
      <c r="M101" s="137"/>
      <c r="N101" s="136"/>
    </row>
    <row r="102" spans="2:14" ht="12.75" customHeight="1">
      <c r="B102" s="573" t="s">
        <v>279</v>
      </c>
      <c r="C102" s="574"/>
      <c r="D102" s="574"/>
      <c r="E102" s="574"/>
      <c r="F102" s="574"/>
      <c r="G102" s="574"/>
      <c r="H102" s="574"/>
      <c r="I102" s="574"/>
      <c r="J102" s="574"/>
      <c r="K102" s="574"/>
      <c r="L102" s="574"/>
      <c r="M102" s="574"/>
      <c r="N102" s="575"/>
    </row>
    <row r="103" spans="2:14">
      <c r="B103" s="573"/>
      <c r="C103" s="574"/>
      <c r="D103" s="574"/>
      <c r="E103" s="574"/>
      <c r="F103" s="574"/>
      <c r="G103" s="574"/>
      <c r="H103" s="574"/>
      <c r="I103" s="574"/>
      <c r="J103" s="574"/>
      <c r="K103" s="574"/>
      <c r="L103" s="574"/>
      <c r="M103" s="574"/>
      <c r="N103" s="575"/>
    </row>
    <row r="104" spans="2:14">
      <c r="B104" s="573" t="s">
        <v>280</v>
      </c>
      <c r="C104" s="574"/>
      <c r="D104" s="574"/>
      <c r="E104" s="574"/>
      <c r="F104" s="574"/>
      <c r="G104" s="574"/>
      <c r="H104" s="574"/>
      <c r="I104" s="574"/>
      <c r="J104" s="574"/>
      <c r="K104" s="574"/>
      <c r="L104" s="574"/>
      <c r="M104" s="574"/>
      <c r="N104" s="575"/>
    </row>
    <row r="105" spans="2:14">
      <c r="B105" s="573"/>
      <c r="C105" s="574"/>
      <c r="D105" s="574"/>
      <c r="E105" s="574"/>
      <c r="F105" s="574"/>
      <c r="G105" s="574"/>
      <c r="H105" s="574"/>
      <c r="I105" s="574"/>
      <c r="J105" s="574"/>
      <c r="K105" s="574"/>
      <c r="L105" s="574"/>
      <c r="M105" s="574"/>
      <c r="N105" s="575"/>
    </row>
    <row r="106" spans="2:14">
      <c r="B106" s="107"/>
      <c r="C106" s="137"/>
      <c r="D106" s="137"/>
      <c r="E106" s="137"/>
      <c r="F106" s="137"/>
      <c r="G106" s="137"/>
      <c r="H106" s="137"/>
      <c r="I106" s="137"/>
      <c r="J106" s="137"/>
      <c r="K106" s="137"/>
      <c r="L106" s="137"/>
      <c r="M106" s="137"/>
      <c r="N106" s="136"/>
    </row>
    <row r="107" spans="2:14">
      <c r="B107" s="141"/>
      <c r="C107" s="91"/>
      <c r="D107" s="91"/>
      <c r="E107" s="91"/>
      <c r="F107" s="91"/>
      <c r="G107" s="128" t="s">
        <v>272</v>
      </c>
      <c r="H107" s="91"/>
      <c r="I107" s="91"/>
      <c r="J107" s="91"/>
      <c r="K107" s="91"/>
      <c r="L107" s="91"/>
      <c r="M107" s="91"/>
      <c r="N107" s="130"/>
    </row>
    <row r="108" spans="2:14">
      <c r="B108" s="141"/>
      <c r="C108" s="91"/>
      <c r="D108" s="91"/>
      <c r="E108" s="91"/>
      <c r="F108" s="91"/>
      <c r="G108" s="91" t="s">
        <v>273</v>
      </c>
      <c r="H108" s="158"/>
      <c r="I108" s="158"/>
      <c r="J108" s="158"/>
      <c r="K108" s="91"/>
      <c r="L108" s="91"/>
      <c r="M108" s="91"/>
      <c r="N108" s="130"/>
    </row>
    <row r="109" spans="2:14">
      <c r="B109" s="141"/>
      <c r="C109" s="91"/>
      <c r="D109" s="91"/>
      <c r="E109" s="91"/>
      <c r="F109" s="91"/>
      <c r="G109" s="91" t="s">
        <v>281</v>
      </c>
      <c r="H109" s="92"/>
      <c r="I109" s="92"/>
      <c r="J109" s="92"/>
      <c r="M109" s="91"/>
      <c r="N109" s="130"/>
    </row>
    <row r="110" spans="2:14">
      <c r="B110" s="199"/>
      <c r="C110" s="137"/>
      <c r="D110" s="137"/>
      <c r="E110" s="137"/>
      <c r="F110" s="137"/>
      <c r="G110" s="91" t="s">
        <v>275</v>
      </c>
      <c r="K110" s="137"/>
      <c r="L110" s="137"/>
      <c r="M110" s="137"/>
      <c r="N110" s="136"/>
    </row>
    <row r="111" spans="2:14" ht="17.25" customHeight="1">
      <c r="B111" s="200" t="s">
        <v>282</v>
      </c>
      <c r="C111" s="201"/>
      <c r="D111" s="201"/>
      <c r="E111" s="91"/>
      <c r="F111" s="91"/>
      <c r="G111" s="91"/>
      <c r="H111" s="91"/>
      <c r="I111" s="91"/>
      <c r="J111" s="576"/>
      <c r="K111" s="576"/>
      <c r="L111" s="576"/>
      <c r="M111" s="576"/>
      <c r="N111" s="577"/>
    </row>
    <row r="112" spans="2:14" ht="18.75" customHeight="1" thickBot="1">
      <c r="B112" s="580" t="s">
        <v>283</v>
      </c>
      <c r="C112" s="581"/>
      <c r="D112" s="581"/>
      <c r="E112" s="167"/>
      <c r="F112" s="167"/>
      <c r="G112" s="167"/>
      <c r="H112" s="167"/>
      <c r="I112" s="167"/>
      <c r="J112" s="578"/>
      <c r="K112" s="578"/>
      <c r="L112" s="578"/>
      <c r="M112" s="578"/>
      <c r="N112" s="579"/>
    </row>
  </sheetData>
  <mergeCells count="119">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50:I50"/>
    <mergeCell ref="L50:M50"/>
    <mergeCell ref="B51:I51"/>
    <mergeCell ref="L51:M51"/>
    <mergeCell ref="B52:I52"/>
    <mergeCell ref="L52:M52"/>
    <mergeCell ref="B45:F45"/>
    <mergeCell ref="G45:H45"/>
    <mergeCell ref="I45:J45"/>
    <mergeCell ref="L45:M45"/>
    <mergeCell ref="B46:M46"/>
    <mergeCell ref="B47:N49"/>
    <mergeCell ref="B56:I56"/>
    <mergeCell ref="L56:M56"/>
    <mergeCell ref="B57:I57"/>
    <mergeCell ref="L57:M57"/>
    <mergeCell ref="B58:I58"/>
    <mergeCell ref="L58:M58"/>
    <mergeCell ref="B53:I53"/>
    <mergeCell ref="L53:M53"/>
    <mergeCell ref="B54:I54"/>
    <mergeCell ref="L54:M54"/>
    <mergeCell ref="B55:I55"/>
    <mergeCell ref="L55:M55"/>
    <mergeCell ref="B65:H65"/>
    <mergeCell ref="L65:M65"/>
    <mergeCell ref="B66:H66"/>
    <mergeCell ref="L66:M66"/>
    <mergeCell ref="B67:M67"/>
    <mergeCell ref="B68:N70"/>
    <mergeCell ref="B59:M59"/>
    <mergeCell ref="B60:N62"/>
    <mergeCell ref="B63:H63"/>
    <mergeCell ref="L63:M63"/>
    <mergeCell ref="B64:H64"/>
    <mergeCell ref="L64:M64"/>
    <mergeCell ref="B76:M76"/>
    <mergeCell ref="B78:M78"/>
    <mergeCell ref="B79:N81"/>
    <mergeCell ref="B82:H82"/>
    <mergeCell ref="L82:M82"/>
    <mergeCell ref="B83:H83"/>
    <mergeCell ref="L83:M83"/>
    <mergeCell ref="B71:H71"/>
    <mergeCell ref="L71:M71"/>
    <mergeCell ref="L72:M72"/>
    <mergeCell ref="L73:M73"/>
    <mergeCell ref="L74:M74"/>
    <mergeCell ref="B75:H75"/>
    <mergeCell ref="L75:M75"/>
    <mergeCell ref="B102:N103"/>
    <mergeCell ref="B104:N105"/>
    <mergeCell ref="J111:N112"/>
    <mergeCell ref="B112:D112"/>
    <mergeCell ref="L84:M84"/>
    <mergeCell ref="L85:M85"/>
    <mergeCell ref="B86:M86"/>
    <mergeCell ref="B88:M88"/>
    <mergeCell ref="B98:N98"/>
    <mergeCell ref="B99:N99"/>
  </mergeCells>
  <pageMargins left="0.7" right="0.7" top="0.75" bottom="0.75" header="0.3" footer="0.3"/>
  <drawing r:id="rId1"/>
  <legacyDrawing r:id="rId2"/>
  <oleObjects>
    <mc:AlternateContent xmlns:mc="http://schemas.openxmlformats.org/markup-compatibility/2006">
      <mc:Choice Requires="x14">
        <oleObject progId="PBrush" shapeId="1095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9569" r:id="rId3"/>
      </mc:Fallback>
    </mc:AlternateContent>
  </oleObjects>
  <mc:AlternateContent xmlns:mc="http://schemas.openxmlformats.org/markup-compatibility/2006">
    <mc:Choice Requires="x14">
      <controls>
        <mc:AlternateContent xmlns:mc="http://schemas.openxmlformats.org/markup-compatibility/2006">
          <mc:Choice Requires="x14">
            <control shapeId="10957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0957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1:O109"/>
  <sheetViews>
    <sheetView showGridLines="0" topLeftCell="A43" zoomScale="55" zoomScaleNormal="55" workbookViewId="0">
      <selection activeCell="A25" sqref="A1:XFD1048576"/>
    </sheetView>
  </sheetViews>
  <sheetFormatPr baseColWidth="10" defaultColWidth="11.44140625" defaultRowHeight="13.8"/>
  <cols>
    <col min="1" max="1" width="3.109375" style="90" customWidth="1"/>
    <col min="2" max="14" width="11.44140625" style="90"/>
    <col min="15" max="15" width="14" style="90" bestFit="1" customWidth="1"/>
    <col min="16" max="16384" width="11.44140625" style="90"/>
  </cols>
  <sheetData>
    <row r="1" spans="2:14" ht="14.4" thickBot="1"/>
    <row r="2" spans="2:14" ht="12.75" customHeight="1">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ht="12.75" customHeight="1">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ht="12.75" customHeight="1">
      <c r="B7" s="656"/>
      <c r="C7" s="685"/>
      <c r="D7" s="686"/>
      <c r="E7" s="686"/>
      <c r="F7" s="686"/>
      <c r="G7" s="686"/>
      <c r="H7" s="686"/>
      <c r="I7" s="686"/>
      <c r="J7" s="687"/>
      <c r="K7" s="688"/>
      <c r="L7" s="688"/>
      <c r="M7" s="688"/>
      <c r="N7" s="690"/>
    </row>
    <row r="8" spans="2:14" ht="12.75" customHeight="1">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118</v>
      </c>
      <c r="C34" s="703" t="s">
        <v>120</v>
      </c>
      <c r="D34" s="704"/>
      <c r="E34" s="704"/>
      <c r="F34" s="704"/>
      <c r="G34" s="704"/>
      <c r="H34" s="704"/>
      <c r="I34" s="704"/>
      <c r="J34" s="704"/>
      <c r="K34" s="705"/>
      <c r="L34" s="703" t="s">
        <v>121</v>
      </c>
      <c r="M34" s="705"/>
      <c r="N34" s="209">
        <v>27267</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303</v>
      </c>
      <c r="C39" s="596"/>
      <c r="D39" s="596"/>
      <c r="E39" s="596"/>
      <c r="F39" s="618"/>
      <c r="G39" s="641"/>
      <c r="H39" s="618"/>
      <c r="I39" s="641"/>
      <c r="J39" s="618"/>
      <c r="K39" s="147"/>
      <c r="L39" s="740"/>
      <c r="M39" s="741"/>
      <c r="N39" s="148">
        <v>12.42537313432836</v>
      </c>
    </row>
    <row r="40" spans="2:14">
      <c r="B40" s="595" t="s">
        <v>431</v>
      </c>
      <c r="C40" s="596"/>
      <c r="D40" s="596"/>
      <c r="E40" s="596"/>
      <c r="F40" s="618"/>
      <c r="G40" s="641"/>
      <c r="H40" s="618"/>
      <c r="I40" s="641"/>
      <c r="J40" s="618"/>
      <c r="K40" s="147">
        <v>8700</v>
      </c>
      <c r="L40" s="726">
        <v>20</v>
      </c>
      <c r="M40" s="727"/>
      <c r="N40" s="148">
        <v>435</v>
      </c>
    </row>
    <row r="41" spans="2:14">
      <c r="B41" s="595" t="s">
        <v>432</v>
      </c>
      <c r="C41" s="596"/>
      <c r="D41" s="596"/>
      <c r="E41" s="596"/>
      <c r="F41" s="618"/>
      <c r="G41" s="641"/>
      <c r="H41" s="618"/>
      <c r="I41" s="641"/>
      <c r="J41" s="618"/>
      <c r="K41" s="147">
        <v>148680</v>
      </c>
      <c r="L41" s="726">
        <v>670</v>
      </c>
      <c r="M41" s="727">
        <v>670</v>
      </c>
      <c r="N41" s="148">
        <v>221.91044776119404</v>
      </c>
    </row>
    <row r="42" spans="2:14">
      <c r="B42" s="595" t="s">
        <v>433</v>
      </c>
      <c r="C42" s="596"/>
      <c r="D42" s="596"/>
      <c r="E42" s="596"/>
      <c r="F42" s="618"/>
      <c r="G42" s="641"/>
      <c r="H42" s="618"/>
      <c r="I42" s="641"/>
      <c r="J42" s="618"/>
      <c r="K42" s="147">
        <v>44100</v>
      </c>
      <c r="L42" s="726">
        <v>670</v>
      </c>
      <c r="M42" s="727">
        <v>670</v>
      </c>
      <c r="N42" s="148">
        <v>65.820895522388057</v>
      </c>
    </row>
    <row r="43" spans="2:14">
      <c r="B43" s="595" t="s">
        <v>434</v>
      </c>
      <c r="C43" s="596"/>
      <c r="D43" s="596"/>
      <c r="E43" s="596"/>
      <c r="F43" s="618"/>
      <c r="G43" s="641"/>
      <c r="H43" s="618"/>
      <c r="I43" s="641"/>
      <c r="J43" s="618"/>
      <c r="K43" s="147">
        <v>18476</v>
      </c>
      <c r="L43" s="726">
        <v>670</v>
      </c>
      <c r="M43" s="727">
        <v>670</v>
      </c>
      <c r="N43" s="148">
        <v>27.576119402985075</v>
      </c>
    </row>
    <row r="44" spans="2:14">
      <c r="B44" s="595"/>
      <c r="C44" s="596"/>
      <c r="D44" s="596"/>
      <c r="E44" s="596"/>
      <c r="F44" s="618"/>
      <c r="G44" s="641"/>
      <c r="H44" s="618"/>
      <c r="I44" s="641"/>
      <c r="J44" s="618"/>
      <c r="K44" s="147"/>
      <c r="L44" s="740"/>
      <c r="M44" s="741"/>
      <c r="N44" s="148"/>
    </row>
    <row r="45" spans="2:14" ht="14.4" thickBot="1">
      <c r="B45" s="605"/>
      <c r="C45" s="606"/>
      <c r="D45" s="606"/>
      <c r="E45" s="606"/>
      <c r="F45" s="621"/>
      <c r="G45" s="631"/>
      <c r="H45" s="621"/>
      <c r="I45" s="631"/>
      <c r="J45" s="621"/>
      <c r="K45" s="147"/>
      <c r="L45" s="744"/>
      <c r="M45" s="745"/>
      <c r="N45" s="148"/>
    </row>
    <row r="46" spans="2:14" ht="14.4" thickBot="1">
      <c r="B46" s="586" t="s">
        <v>254</v>
      </c>
      <c r="C46" s="587"/>
      <c r="D46" s="587"/>
      <c r="E46" s="587"/>
      <c r="F46" s="587"/>
      <c r="G46" s="587"/>
      <c r="H46" s="587"/>
      <c r="I46" s="587"/>
      <c r="J46" s="587"/>
      <c r="K46" s="587"/>
      <c r="L46" s="587"/>
      <c r="M46" s="588"/>
      <c r="N46" s="154">
        <v>762.7328358208955</v>
      </c>
    </row>
    <row r="47" spans="2:14">
      <c r="B47" s="612" t="s">
        <v>252</v>
      </c>
      <c r="C47" s="613"/>
      <c r="D47" s="613"/>
      <c r="E47" s="613"/>
      <c r="F47" s="613"/>
      <c r="G47" s="613"/>
      <c r="H47" s="613"/>
      <c r="I47" s="613"/>
      <c r="J47" s="613"/>
      <c r="K47" s="613"/>
      <c r="L47" s="613"/>
      <c r="M47" s="613"/>
      <c r="N47" s="614"/>
    </row>
    <row r="48" spans="2:14">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155" t="s">
        <v>198</v>
      </c>
      <c r="K50" s="145" t="s">
        <v>33</v>
      </c>
      <c r="L50" s="622" t="s">
        <v>253</v>
      </c>
      <c r="M50" s="623"/>
      <c r="N50" s="146" t="s">
        <v>249</v>
      </c>
    </row>
    <row r="51" spans="2:14">
      <c r="B51" s="694" t="s">
        <v>289</v>
      </c>
      <c r="C51" s="695"/>
      <c r="D51" s="695"/>
      <c r="E51" s="695"/>
      <c r="F51" s="695"/>
      <c r="G51" s="695"/>
      <c r="H51" s="695"/>
      <c r="I51" s="715"/>
      <c r="J51" s="210" t="s">
        <v>205</v>
      </c>
      <c r="K51" s="211">
        <v>0.06</v>
      </c>
      <c r="L51" s="619">
        <v>4700</v>
      </c>
      <c r="M51" s="620"/>
      <c r="N51" s="148">
        <v>282</v>
      </c>
    </row>
    <row r="52" spans="2:14">
      <c r="B52" s="694" t="s">
        <v>285</v>
      </c>
      <c r="C52" s="695"/>
      <c r="D52" s="695"/>
      <c r="E52" s="695"/>
      <c r="F52" s="695"/>
      <c r="G52" s="695"/>
      <c r="H52" s="695"/>
      <c r="I52" s="715"/>
      <c r="J52" s="210" t="s">
        <v>211</v>
      </c>
      <c r="K52" s="211">
        <v>4.0000000000000001E-3</v>
      </c>
      <c r="L52" s="619">
        <v>13200</v>
      </c>
      <c r="M52" s="620"/>
      <c r="N52" s="148">
        <v>52.800000000000004</v>
      </c>
    </row>
    <row r="53" spans="2:14">
      <c r="B53" s="694" t="s">
        <v>287</v>
      </c>
      <c r="C53" s="695"/>
      <c r="D53" s="695"/>
      <c r="E53" s="695"/>
      <c r="F53" s="695"/>
      <c r="G53" s="695"/>
      <c r="H53" s="695"/>
      <c r="I53" s="715"/>
      <c r="J53" s="210" t="s">
        <v>177</v>
      </c>
      <c r="K53" s="211">
        <v>4.0000000000000001E-3</v>
      </c>
      <c r="L53" s="619">
        <v>17160</v>
      </c>
      <c r="M53" s="620"/>
      <c r="N53" s="148">
        <v>68.64</v>
      </c>
    </row>
    <row r="54" spans="2:14">
      <c r="B54" s="694" t="s">
        <v>290</v>
      </c>
      <c r="C54" s="695"/>
      <c r="D54" s="695"/>
      <c r="E54" s="695"/>
      <c r="F54" s="695"/>
      <c r="G54" s="695"/>
      <c r="H54" s="695"/>
      <c r="I54" s="715"/>
      <c r="J54" s="210" t="s">
        <v>81</v>
      </c>
      <c r="K54" s="211">
        <v>1E-3</v>
      </c>
      <c r="L54" s="619">
        <v>63860</v>
      </c>
      <c r="M54" s="620"/>
      <c r="N54" s="148">
        <v>63.86</v>
      </c>
    </row>
    <row r="55" spans="2:14">
      <c r="B55" s="694" t="s">
        <v>284</v>
      </c>
      <c r="C55" s="695"/>
      <c r="D55" s="695"/>
      <c r="E55" s="695"/>
      <c r="F55" s="695"/>
      <c r="G55" s="695"/>
      <c r="H55" s="695"/>
      <c r="I55" s="715"/>
      <c r="J55" s="210" t="s">
        <v>81</v>
      </c>
      <c r="K55" s="211">
        <v>0.02</v>
      </c>
      <c r="L55" s="619">
        <v>4224.5</v>
      </c>
      <c r="M55" s="620"/>
      <c r="N55" s="148">
        <v>84.49</v>
      </c>
    </row>
    <row r="56" spans="2:14" ht="14.4" thickBot="1">
      <c r="B56" s="694" t="s">
        <v>288</v>
      </c>
      <c r="C56" s="695"/>
      <c r="D56" s="695"/>
      <c r="E56" s="695"/>
      <c r="F56" s="695"/>
      <c r="G56" s="695"/>
      <c r="H56" s="695"/>
      <c r="I56" s="715"/>
      <c r="J56" s="210" t="s">
        <v>218</v>
      </c>
      <c r="K56" s="211">
        <v>0.02</v>
      </c>
      <c r="L56" s="619">
        <v>1008</v>
      </c>
      <c r="M56" s="620"/>
      <c r="N56" s="148">
        <v>20.16</v>
      </c>
    </row>
    <row r="57" spans="2:14" ht="14.4" thickBot="1">
      <c r="B57" s="586" t="s">
        <v>254</v>
      </c>
      <c r="C57" s="587"/>
      <c r="D57" s="587"/>
      <c r="E57" s="587"/>
      <c r="F57" s="587"/>
      <c r="G57" s="587"/>
      <c r="H57" s="587"/>
      <c r="I57" s="587"/>
      <c r="J57" s="587"/>
      <c r="K57" s="587"/>
      <c r="L57" s="587"/>
      <c r="M57" s="588"/>
      <c r="N57" s="161">
        <v>571.94999999999993</v>
      </c>
    </row>
    <row r="58" spans="2:14">
      <c r="B58" s="612" t="s">
        <v>255</v>
      </c>
      <c r="C58" s="613"/>
      <c r="D58" s="613"/>
      <c r="E58" s="613"/>
      <c r="F58" s="613"/>
      <c r="G58" s="613"/>
      <c r="H58" s="613"/>
      <c r="I58" s="613"/>
      <c r="J58" s="613"/>
      <c r="K58" s="613"/>
      <c r="L58" s="613"/>
      <c r="M58" s="613"/>
      <c r="N58" s="614"/>
    </row>
    <row r="59" spans="2:14">
      <c r="B59" s="612"/>
      <c r="C59" s="613"/>
      <c r="D59" s="613"/>
      <c r="E59" s="613"/>
      <c r="F59" s="613"/>
      <c r="G59" s="613"/>
      <c r="H59" s="613"/>
      <c r="I59" s="613"/>
      <c r="J59" s="613"/>
      <c r="K59" s="613"/>
      <c r="L59" s="613"/>
      <c r="M59" s="613"/>
      <c r="N59" s="614"/>
    </row>
    <row r="60" spans="2:14" ht="14.4" thickBot="1">
      <c r="B60" s="615"/>
      <c r="C60" s="616"/>
      <c r="D60" s="616"/>
      <c r="E60" s="616"/>
      <c r="F60" s="616"/>
      <c r="G60" s="616"/>
      <c r="H60" s="616"/>
      <c r="I60" s="616"/>
      <c r="J60" s="616"/>
      <c r="K60" s="616"/>
      <c r="L60" s="616"/>
      <c r="M60" s="616"/>
      <c r="N60" s="617"/>
    </row>
    <row r="61" spans="2:14">
      <c r="B61" s="597" t="s">
        <v>256</v>
      </c>
      <c r="C61" s="598"/>
      <c r="D61" s="598"/>
      <c r="E61" s="598"/>
      <c r="F61" s="598"/>
      <c r="G61" s="598"/>
      <c r="H61" s="598"/>
      <c r="I61" s="145" t="s">
        <v>257</v>
      </c>
      <c r="J61" s="162" t="s">
        <v>258</v>
      </c>
      <c r="K61" s="163" t="s">
        <v>259</v>
      </c>
      <c r="L61" s="622" t="s">
        <v>199</v>
      </c>
      <c r="M61" s="623"/>
      <c r="N61" s="146" t="s">
        <v>249</v>
      </c>
    </row>
    <row r="62" spans="2:14">
      <c r="B62" s="595"/>
      <c r="C62" s="596"/>
      <c r="D62" s="596"/>
      <c r="E62" s="596"/>
      <c r="F62" s="596"/>
      <c r="G62" s="596"/>
      <c r="H62" s="596"/>
      <c r="I62" s="157"/>
      <c r="J62" s="226"/>
      <c r="K62" s="227"/>
      <c r="L62" s="603"/>
      <c r="M62" s="604"/>
      <c r="N62" s="228"/>
    </row>
    <row r="63" spans="2:14" ht="14.4" thickBot="1">
      <c r="B63" s="605"/>
      <c r="C63" s="606"/>
      <c r="D63" s="606"/>
      <c r="E63" s="606"/>
      <c r="F63" s="606"/>
      <c r="G63" s="606"/>
      <c r="H63" s="606"/>
      <c r="I63" s="246"/>
      <c r="J63" s="242"/>
      <c r="K63" s="217"/>
      <c r="L63" s="607"/>
      <c r="M63" s="608"/>
      <c r="N63" s="228"/>
    </row>
    <row r="64" spans="2:14" ht="14.4" thickBot="1">
      <c r="B64" s="586" t="s">
        <v>254</v>
      </c>
      <c r="C64" s="587"/>
      <c r="D64" s="587"/>
      <c r="E64" s="587"/>
      <c r="F64" s="587"/>
      <c r="G64" s="587"/>
      <c r="H64" s="587"/>
      <c r="I64" s="587"/>
      <c r="J64" s="587"/>
      <c r="K64" s="587"/>
      <c r="L64" s="587"/>
      <c r="M64" s="588"/>
      <c r="N64" s="179">
        <v>0</v>
      </c>
    </row>
    <row r="65" spans="2:14">
      <c r="B65" s="612" t="s">
        <v>261</v>
      </c>
      <c r="C65" s="613"/>
      <c r="D65" s="613"/>
      <c r="E65" s="613"/>
      <c r="F65" s="613"/>
      <c r="G65" s="613"/>
      <c r="H65" s="613"/>
      <c r="I65" s="613"/>
      <c r="J65" s="613"/>
      <c r="K65" s="613"/>
      <c r="L65" s="613"/>
      <c r="M65" s="613"/>
      <c r="N65" s="614"/>
    </row>
    <row r="66" spans="2:14">
      <c r="B66" s="612"/>
      <c r="C66" s="613"/>
      <c r="D66" s="613"/>
      <c r="E66" s="613"/>
      <c r="F66" s="613"/>
      <c r="G66" s="613"/>
      <c r="H66" s="613"/>
      <c r="I66" s="613"/>
      <c r="J66" s="613"/>
      <c r="K66" s="613"/>
      <c r="L66" s="613"/>
      <c r="M66" s="613"/>
      <c r="N66" s="614"/>
    </row>
    <row r="67" spans="2:14" ht="14.4" thickBot="1">
      <c r="B67" s="615"/>
      <c r="C67" s="616"/>
      <c r="D67" s="616"/>
      <c r="E67" s="616"/>
      <c r="F67" s="616"/>
      <c r="G67" s="616"/>
      <c r="H67" s="616"/>
      <c r="I67" s="616"/>
      <c r="J67" s="616"/>
      <c r="K67" s="616"/>
      <c r="L67" s="616"/>
      <c r="M67" s="616"/>
      <c r="N67" s="617"/>
    </row>
    <row r="68" spans="2:14">
      <c r="B68" s="597" t="s">
        <v>262</v>
      </c>
      <c r="C68" s="598"/>
      <c r="D68" s="598"/>
      <c r="E68" s="598"/>
      <c r="F68" s="598"/>
      <c r="G68" s="598"/>
      <c r="H68" s="598"/>
      <c r="I68" s="145" t="s">
        <v>263</v>
      </c>
      <c r="J68" s="162" t="s">
        <v>231</v>
      </c>
      <c r="K68" s="163" t="s">
        <v>264</v>
      </c>
      <c r="L68" s="622" t="s">
        <v>248</v>
      </c>
      <c r="M68" s="623"/>
      <c r="N68" s="146" t="s">
        <v>249</v>
      </c>
    </row>
    <row r="69" spans="2:14">
      <c r="B69" s="172" t="s">
        <v>360</v>
      </c>
      <c r="C69" s="173"/>
      <c r="D69" s="173"/>
      <c r="E69" s="173"/>
      <c r="F69" s="173"/>
      <c r="G69" s="173"/>
      <c r="H69" s="173"/>
      <c r="I69" s="174">
        <v>32000</v>
      </c>
      <c r="J69" s="175">
        <v>1.85</v>
      </c>
      <c r="K69" s="176">
        <v>59200</v>
      </c>
      <c r="L69" s="601">
        <v>670</v>
      </c>
      <c r="M69" s="602"/>
      <c r="N69" s="177">
        <v>88.358208955223887</v>
      </c>
    </row>
    <row r="70" spans="2:14">
      <c r="B70" s="172" t="s">
        <v>329</v>
      </c>
      <c r="C70" s="173"/>
      <c r="D70" s="173"/>
      <c r="E70" s="173"/>
      <c r="F70" s="173"/>
      <c r="G70" s="173"/>
      <c r="H70" s="173"/>
      <c r="I70" s="174">
        <v>58000</v>
      </c>
      <c r="J70" s="175">
        <v>1.85</v>
      </c>
      <c r="K70" s="176">
        <v>107300</v>
      </c>
      <c r="L70" s="601">
        <v>670</v>
      </c>
      <c r="M70" s="602"/>
      <c r="N70" s="177">
        <v>160.14925373134329</v>
      </c>
    </row>
    <row r="71" spans="2:14">
      <c r="B71" s="172"/>
      <c r="C71" s="173"/>
      <c r="D71" s="173"/>
      <c r="E71" s="173"/>
      <c r="F71" s="173"/>
      <c r="G71" s="173"/>
      <c r="H71" s="173"/>
      <c r="I71" s="174"/>
      <c r="J71" s="175"/>
      <c r="K71" s="176"/>
      <c r="L71" s="603"/>
      <c r="M71" s="604"/>
      <c r="N71" s="177"/>
    </row>
    <row r="72" spans="2:14" ht="14.4" thickBot="1">
      <c r="B72" s="605"/>
      <c r="C72" s="606"/>
      <c r="D72" s="606"/>
      <c r="E72" s="606"/>
      <c r="F72" s="606"/>
      <c r="G72" s="606"/>
      <c r="H72" s="606"/>
      <c r="I72" s="166"/>
      <c r="J72" s="167"/>
      <c r="K72" s="166"/>
      <c r="L72" s="607"/>
      <c r="M72" s="608"/>
      <c r="N72" s="178"/>
    </row>
    <row r="73" spans="2:14" ht="14.4" thickBot="1">
      <c r="B73" s="586" t="s">
        <v>254</v>
      </c>
      <c r="C73" s="587"/>
      <c r="D73" s="587"/>
      <c r="E73" s="587"/>
      <c r="F73" s="587"/>
      <c r="G73" s="587"/>
      <c r="H73" s="587"/>
      <c r="I73" s="587"/>
      <c r="J73" s="587"/>
      <c r="K73" s="587"/>
      <c r="L73" s="587"/>
      <c r="M73" s="588"/>
      <c r="N73" s="179">
        <v>248.50746268656718</v>
      </c>
    </row>
    <row r="74" spans="2:14" ht="14.4" thickBot="1">
      <c r="B74" s="141"/>
      <c r="C74" s="91"/>
      <c r="D74" s="91"/>
      <c r="E74" s="91"/>
      <c r="F74" s="91"/>
      <c r="G74" s="91"/>
      <c r="H74" s="91"/>
      <c r="I74" s="91"/>
      <c r="J74" s="91"/>
      <c r="K74" s="91"/>
      <c r="L74" s="91"/>
      <c r="M74" s="91"/>
      <c r="N74" s="130"/>
    </row>
    <row r="75" spans="2:14" ht="14.4" thickBot="1">
      <c r="B75" s="589" t="s">
        <v>265</v>
      </c>
      <c r="C75" s="590"/>
      <c r="D75" s="590"/>
      <c r="E75" s="590"/>
      <c r="F75" s="590"/>
      <c r="G75" s="590"/>
      <c r="H75" s="590"/>
      <c r="I75" s="590"/>
      <c r="J75" s="590"/>
      <c r="K75" s="590"/>
      <c r="L75" s="590"/>
      <c r="M75" s="591"/>
      <c r="N75" s="180">
        <v>1583.1902985074626</v>
      </c>
    </row>
    <row r="76" spans="2:14">
      <c r="B76" s="612" t="s">
        <v>266</v>
      </c>
      <c r="C76" s="613"/>
      <c r="D76" s="613"/>
      <c r="E76" s="613"/>
      <c r="F76" s="613"/>
      <c r="G76" s="613"/>
      <c r="H76" s="613"/>
      <c r="I76" s="613"/>
      <c r="J76" s="613"/>
      <c r="K76" s="613"/>
      <c r="L76" s="613"/>
      <c r="M76" s="613"/>
      <c r="N76" s="614"/>
    </row>
    <row r="77" spans="2:14">
      <c r="B77" s="612"/>
      <c r="C77" s="613"/>
      <c r="D77" s="613"/>
      <c r="E77" s="613"/>
      <c r="F77" s="613"/>
      <c r="G77" s="613"/>
      <c r="H77" s="613"/>
      <c r="I77" s="613"/>
      <c r="J77" s="613"/>
      <c r="K77" s="613"/>
      <c r="L77" s="613"/>
      <c r="M77" s="613"/>
      <c r="N77" s="614"/>
    </row>
    <row r="78" spans="2:14" ht="14.4" thickBot="1">
      <c r="B78" s="615"/>
      <c r="C78" s="616"/>
      <c r="D78" s="616"/>
      <c r="E78" s="616"/>
      <c r="F78" s="616"/>
      <c r="G78" s="616"/>
      <c r="H78" s="616"/>
      <c r="I78" s="616"/>
      <c r="J78" s="616"/>
      <c r="K78" s="616"/>
      <c r="L78" s="616"/>
      <c r="M78" s="616"/>
      <c r="N78" s="617"/>
    </row>
    <row r="79" spans="2:14">
      <c r="B79" s="597" t="s">
        <v>267</v>
      </c>
      <c r="C79" s="598"/>
      <c r="D79" s="598"/>
      <c r="E79" s="598"/>
      <c r="F79" s="598"/>
      <c r="G79" s="598"/>
      <c r="H79" s="598"/>
      <c r="I79" s="162"/>
      <c r="J79" s="181"/>
      <c r="K79" s="170" t="s">
        <v>268</v>
      </c>
      <c r="L79" s="599" t="s">
        <v>269</v>
      </c>
      <c r="M79" s="600"/>
      <c r="N79" s="171"/>
    </row>
    <row r="80" spans="2:14">
      <c r="B80" s="595" t="s">
        <v>193</v>
      </c>
      <c r="C80" s="596"/>
      <c r="D80" s="596"/>
      <c r="E80" s="596"/>
      <c r="F80" s="596"/>
      <c r="G80" s="596"/>
      <c r="H80" s="596"/>
      <c r="I80" s="182"/>
      <c r="J80" s="183"/>
      <c r="K80" s="184">
        <v>0.2</v>
      </c>
      <c r="L80" s="582">
        <v>316.63805970149252</v>
      </c>
      <c r="M80" s="583"/>
      <c r="N80" s="185"/>
    </row>
    <row r="81" spans="2:15">
      <c r="B81" s="149" t="s">
        <v>270</v>
      </c>
      <c r="C81" s="150"/>
      <c r="D81" s="150"/>
      <c r="E81" s="150"/>
      <c r="F81" s="150"/>
      <c r="G81" s="150"/>
      <c r="H81" s="150"/>
      <c r="I81" s="182"/>
      <c r="J81" s="183"/>
      <c r="K81" s="184">
        <v>0.05</v>
      </c>
      <c r="L81" s="582">
        <v>79.159514925373131</v>
      </c>
      <c r="M81" s="583"/>
      <c r="N81" s="185"/>
    </row>
    <row r="82" spans="2:15" ht="14.4" thickBot="1">
      <c r="B82" s="186" t="s">
        <v>230</v>
      </c>
      <c r="C82" s="187"/>
      <c r="D82" s="187"/>
      <c r="E82" s="187"/>
      <c r="F82" s="187"/>
      <c r="G82" s="187"/>
      <c r="H82" s="187"/>
      <c r="I82" s="188"/>
      <c r="J82" s="189"/>
      <c r="K82" s="184">
        <v>0.05</v>
      </c>
      <c r="L82" s="584">
        <v>79.159514925373131</v>
      </c>
      <c r="M82" s="585"/>
      <c r="N82" s="185"/>
    </row>
    <row r="83" spans="2:15" ht="14.4" thickBot="1">
      <c r="B83" s="586" t="s">
        <v>254</v>
      </c>
      <c r="C83" s="587"/>
      <c r="D83" s="587"/>
      <c r="E83" s="587"/>
      <c r="F83" s="587"/>
      <c r="G83" s="587"/>
      <c r="H83" s="587"/>
      <c r="I83" s="587"/>
      <c r="J83" s="587"/>
      <c r="K83" s="587"/>
      <c r="L83" s="587"/>
      <c r="M83" s="588"/>
      <c r="N83" s="190">
        <v>474.95708955223876</v>
      </c>
    </row>
    <row r="84" spans="2:15" ht="14.4" thickBot="1">
      <c r="B84" s="141"/>
      <c r="C84" s="91"/>
      <c r="D84" s="91"/>
      <c r="E84" s="91"/>
      <c r="F84" s="91"/>
      <c r="G84" s="91"/>
      <c r="H84" s="91"/>
      <c r="I84" s="91"/>
      <c r="J84" s="91"/>
      <c r="K84" s="91"/>
      <c r="L84" s="91"/>
      <c r="M84" s="91"/>
      <c r="N84" s="130"/>
    </row>
    <row r="85" spans="2:15" ht="14.4" thickBot="1">
      <c r="B85" s="589" t="s">
        <v>271</v>
      </c>
      <c r="C85" s="590"/>
      <c r="D85" s="590"/>
      <c r="E85" s="590"/>
      <c r="F85" s="590"/>
      <c r="G85" s="590"/>
      <c r="H85" s="590"/>
      <c r="I85" s="590"/>
      <c r="J85" s="590"/>
      <c r="K85" s="590"/>
      <c r="L85" s="590"/>
      <c r="M85" s="591"/>
      <c r="N85" s="191">
        <v>2058</v>
      </c>
      <c r="O85" s="212"/>
    </row>
    <row r="86" spans="2:15">
      <c r="B86" s="122"/>
      <c r="C86" s="123"/>
      <c r="D86" s="123"/>
      <c r="E86" s="123"/>
      <c r="F86" s="123"/>
      <c r="G86" s="123"/>
      <c r="H86" s="123"/>
      <c r="I86" s="123"/>
      <c r="J86" s="123"/>
      <c r="K86" s="123"/>
      <c r="L86" s="123"/>
      <c r="M86" s="123"/>
      <c r="N86" s="124"/>
    </row>
    <row r="87" spans="2:15">
      <c r="B87" s="141"/>
      <c r="C87" s="91"/>
      <c r="D87" s="91"/>
      <c r="E87" s="91"/>
      <c r="F87" s="91"/>
      <c r="G87" s="91"/>
      <c r="H87" s="91"/>
      <c r="I87" s="91"/>
      <c r="J87" s="91"/>
      <c r="K87" s="91"/>
      <c r="L87" s="91"/>
      <c r="M87" s="91"/>
      <c r="N87" s="130"/>
    </row>
    <row r="88" spans="2:15">
      <c r="B88" s="141"/>
      <c r="C88" s="91"/>
      <c r="D88" s="91"/>
      <c r="E88" s="91"/>
      <c r="F88" s="91"/>
      <c r="G88" s="91"/>
      <c r="H88" s="91"/>
      <c r="I88" s="91"/>
      <c r="J88" s="91"/>
      <c r="K88" s="91"/>
      <c r="L88" s="91"/>
      <c r="M88" s="91"/>
      <c r="N88" s="130"/>
    </row>
    <row r="89" spans="2:15">
      <c r="B89" s="141"/>
      <c r="C89" s="91"/>
      <c r="D89" s="91"/>
      <c r="E89" s="91"/>
      <c r="F89" s="91"/>
      <c r="G89" s="128" t="s">
        <v>272</v>
      </c>
      <c r="H89" s="128"/>
      <c r="I89" s="128"/>
      <c r="J89" s="128"/>
      <c r="K89" s="91"/>
      <c r="L89" s="91"/>
      <c r="M89" s="91"/>
      <c r="N89" s="130"/>
    </row>
    <row r="90" spans="2:15">
      <c r="B90" s="192"/>
      <c r="C90" s="193"/>
      <c r="D90" s="193"/>
      <c r="E90" s="193"/>
      <c r="F90" s="193"/>
      <c r="G90" s="128" t="s">
        <v>273</v>
      </c>
      <c r="H90" s="193"/>
      <c r="I90" s="193"/>
      <c r="J90" s="193"/>
      <c r="K90" s="193"/>
      <c r="L90" s="193"/>
      <c r="M90" s="193"/>
      <c r="N90" s="194"/>
    </row>
    <row r="91" spans="2:15">
      <c r="B91" s="192"/>
      <c r="C91" s="193"/>
      <c r="D91" s="193"/>
      <c r="E91" s="193"/>
      <c r="F91" s="193"/>
      <c r="G91" s="128" t="s">
        <v>274</v>
      </c>
      <c r="J91" s="193"/>
      <c r="K91" s="193"/>
      <c r="L91" s="193"/>
      <c r="M91" s="193"/>
      <c r="N91" s="194"/>
    </row>
    <row r="92" spans="2:15">
      <c r="B92" s="107"/>
      <c r="C92" s="137"/>
      <c r="D92" s="137"/>
      <c r="E92" s="137"/>
      <c r="F92" s="137"/>
      <c r="G92" s="128" t="s">
        <v>275</v>
      </c>
      <c r="H92" s="137"/>
      <c r="I92" s="137"/>
      <c r="J92" s="137"/>
      <c r="K92" s="137"/>
      <c r="L92" s="137"/>
      <c r="M92" s="137"/>
      <c r="N92" s="136"/>
    </row>
    <row r="93" spans="2:15">
      <c r="B93" s="141"/>
      <c r="C93" s="91"/>
      <c r="D93" s="91"/>
      <c r="E93" s="91"/>
      <c r="F93" s="91"/>
      <c r="G93" s="91" t="s">
        <v>276</v>
      </c>
      <c r="H93" s="91"/>
      <c r="I93" s="91"/>
      <c r="J93" s="91"/>
      <c r="K93" s="91"/>
      <c r="L93" s="91"/>
      <c r="M93" s="91"/>
      <c r="N93" s="130"/>
    </row>
    <row r="94" spans="2:15">
      <c r="B94" s="195" t="s">
        <v>277</v>
      </c>
      <c r="C94" s="196"/>
      <c r="D94" s="196"/>
      <c r="E94" s="196"/>
      <c r="F94" s="196"/>
      <c r="G94" s="196"/>
      <c r="H94" s="196"/>
      <c r="I94" s="196"/>
      <c r="J94" s="196"/>
      <c r="K94" s="196"/>
      <c r="L94" s="196"/>
      <c r="M94" s="196"/>
      <c r="N94" s="197"/>
    </row>
    <row r="95" spans="2:15">
      <c r="B95" s="592"/>
      <c r="C95" s="593"/>
      <c r="D95" s="593"/>
      <c r="E95" s="593"/>
      <c r="F95" s="593"/>
      <c r="G95" s="593"/>
      <c r="H95" s="593"/>
      <c r="I95" s="593"/>
      <c r="J95" s="593"/>
      <c r="K95" s="593"/>
      <c r="L95" s="593"/>
      <c r="M95" s="593"/>
      <c r="N95" s="594"/>
    </row>
    <row r="96" spans="2:15">
      <c r="B96" s="592"/>
      <c r="C96" s="593"/>
      <c r="D96" s="593"/>
      <c r="E96" s="593"/>
      <c r="F96" s="593"/>
      <c r="G96" s="593"/>
      <c r="H96" s="593"/>
      <c r="I96" s="593"/>
      <c r="J96" s="593"/>
      <c r="K96" s="593"/>
      <c r="L96" s="593"/>
      <c r="M96" s="593"/>
      <c r="N96" s="594"/>
    </row>
    <row r="97" spans="2:14">
      <c r="B97" s="107"/>
      <c r="C97" s="137"/>
      <c r="D97" s="137"/>
      <c r="E97" s="137"/>
      <c r="F97" s="137"/>
      <c r="G97" s="137"/>
      <c r="H97" s="137"/>
      <c r="I97" s="137"/>
      <c r="J97" s="137"/>
      <c r="K97" s="137"/>
      <c r="L97" s="137"/>
      <c r="M97" s="137"/>
      <c r="N97" s="136"/>
    </row>
    <row r="98" spans="2:14">
      <c r="B98" s="198" t="s">
        <v>278</v>
      </c>
      <c r="C98" s="137"/>
      <c r="D98" s="137"/>
      <c r="E98" s="137"/>
      <c r="F98" s="137"/>
      <c r="G98" s="137"/>
      <c r="H98" s="137"/>
      <c r="I98" s="137"/>
      <c r="J98" s="137"/>
      <c r="K98" s="137"/>
      <c r="L98" s="137"/>
      <c r="M98" s="137"/>
      <c r="N98" s="136"/>
    </row>
    <row r="99" spans="2:14" ht="12.75" customHeight="1">
      <c r="B99" s="573" t="s">
        <v>279</v>
      </c>
      <c r="C99" s="574"/>
      <c r="D99" s="574"/>
      <c r="E99" s="574"/>
      <c r="F99" s="574"/>
      <c r="G99" s="574"/>
      <c r="H99" s="574"/>
      <c r="I99" s="574"/>
      <c r="J99" s="574"/>
      <c r="K99" s="574"/>
      <c r="L99" s="574"/>
      <c r="M99" s="574"/>
      <c r="N99" s="575"/>
    </row>
    <row r="100" spans="2:14">
      <c r="B100" s="573"/>
      <c r="C100" s="574"/>
      <c r="D100" s="574"/>
      <c r="E100" s="574"/>
      <c r="F100" s="574"/>
      <c r="G100" s="574"/>
      <c r="H100" s="574"/>
      <c r="I100" s="574"/>
      <c r="J100" s="574"/>
      <c r="K100" s="574"/>
      <c r="L100" s="574"/>
      <c r="M100" s="574"/>
      <c r="N100" s="575"/>
    </row>
    <row r="101" spans="2:14">
      <c r="B101" s="573" t="s">
        <v>280</v>
      </c>
      <c r="C101" s="574"/>
      <c r="D101" s="574"/>
      <c r="E101" s="574"/>
      <c r="F101" s="574"/>
      <c r="G101" s="574"/>
      <c r="H101" s="574"/>
      <c r="I101" s="574"/>
      <c r="J101" s="574"/>
      <c r="K101" s="574"/>
      <c r="L101" s="574"/>
      <c r="M101" s="574"/>
      <c r="N101" s="575"/>
    </row>
    <row r="102" spans="2:14">
      <c r="B102" s="573"/>
      <c r="C102" s="574"/>
      <c r="D102" s="574"/>
      <c r="E102" s="574"/>
      <c r="F102" s="574"/>
      <c r="G102" s="574"/>
      <c r="H102" s="574"/>
      <c r="I102" s="574"/>
      <c r="J102" s="574"/>
      <c r="K102" s="574"/>
      <c r="L102" s="574"/>
      <c r="M102" s="574"/>
      <c r="N102" s="575"/>
    </row>
    <row r="103" spans="2:14">
      <c r="B103" s="107"/>
      <c r="C103" s="137"/>
      <c r="D103" s="137"/>
      <c r="E103" s="137"/>
      <c r="F103" s="137"/>
      <c r="G103" s="137"/>
      <c r="H103" s="137"/>
      <c r="I103" s="137"/>
      <c r="J103" s="137"/>
      <c r="K103" s="137"/>
      <c r="L103" s="137"/>
      <c r="M103" s="137"/>
      <c r="N103" s="136"/>
    </row>
    <row r="104" spans="2:14">
      <c r="B104" s="141"/>
      <c r="C104" s="91"/>
      <c r="D104" s="91"/>
      <c r="E104" s="91"/>
      <c r="F104" s="91"/>
      <c r="G104" s="128" t="s">
        <v>272</v>
      </c>
      <c r="H104" s="91"/>
      <c r="I104" s="91"/>
      <c r="J104" s="91"/>
      <c r="K104" s="91"/>
      <c r="L104" s="91"/>
      <c r="M104" s="91"/>
      <c r="N104" s="130"/>
    </row>
    <row r="105" spans="2:14">
      <c r="B105" s="141"/>
      <c r="C105" s="91"/>
      <c r="D105" s="91"/>
      <c r="E105" s="91"/>
      <c r="F105" s="91"/>
      <c r="G105" s="91" t="s">
        <v>273</v>
      </c>
      <c r="H105" s="158"/>
      <c r="I105" s="158"/>
      <c r="J105" s="158"/>
      <c r="K105" s="91"/>
      <c r="L105" s="91"/>
      <c r="M105" s="91"/>
      <c r="N105" s="130"/>
    </row>
    <row r="106" spans="2:14">
      <c r="B106" s="141"/>
      <c r="C106" s="91"/>
      <c r="D106" s="91"/>
      <c r="E106" s="91"/>
      <c r="F106" s="91"/>
      <c r="G106" s="91" t="s">
        <v>281</v>
      </c>
      <c r="H106" s="92"/>
      <c r="I106" s="92"/>
      <c r="J106" s="92"/>
      <c r="M106" s="91"/>
      <c r="N106" s="130"/>
    </row>
    <row r="107" spans="2:14">
      <c r="B107" s="199"/>
      <c r="C107" s="137"/>
      <c r="D107" s="137"/>
      <c r="E107" s="137"/>
      <c r="F107" s="137"/>
      <c r="G107" s="91" t="s">
        <v>275</v>
      </c>
      <c r="K107" s="137"/>
      <c r="L107" s="137"/>
      <c r="M107" s="137"/>
      <c r="N107" s="136"/>
    </row>
    <row r="108" spans="2:14" ht="17.25" customHeight="1">
      <c r="B108" s="200" t="s">
        <v>282</v>
      </c>
      <c r="C108" s="201"/>
      <c r="D108" s="201"/>
      <c r="E108" s="91"/>
      <c r="F108" s="91"/>
      <c r="G108" s="91"/>
      <c r="H108" s="91"/>
      <c r="I108" s="91"/>
      <c r="J108" s="576"/>
      <c r="K108" s="576"/>
      <c r="L108" s="576"/>
      <c r="M108" s="576"/>
      <c r="N108" s="577"/>
    </row>
    <row r="109" spans="2:14" ht="18.75" customHeight="1" thickBot="1">
      <c r="B109" s="580" t="s">
        <v>283</v>
      </c>
      <c r="C109" s="581"/>
      <c r="D109" s="581"/>
      <c r="E109" s="167"/>
      <c r="F109" s="167"/>
      <c r="G109" s="167"/>
      <c r="H109" s="167"/>
      <c r="I109" s="167"/>
      <c r="J109" s="578"/>
      <c r="K109" s="578"/>
      <c r="L109" s="578"/>
      <c r="M109" s="578"/>
      <c r="N109" s="579"/>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I56"/>
    <mergeCell ref="L56:M56"/>
    <mergeCell ref="B57:M57"/>
    <mergeCell ref="B58:N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dataValidations count="1">
    <dataValidation type="list" allowBlank="1" showInputMessage="1" showErrorMessage="1" sqref="B20:B27" xr:uid="{00000000-0002-0000-3600-000000000000}">
      <formula1>$R$125:$R$1126</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177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761" r:id="rId3"/>
      </mc:Fallback>
    </mc:AlternateContent>
  </oleObjects>
  <mc:AlternateContent xmlns:mc="http://schemas.openxmlformats.org/markup-compatibility/2006">
    <mc:Choice Requires="x14">
      <controls>
        <mc:AlternateContent xmlns:mc="http://schemas.openxmlformats.org/markup-compatibility/2006">
          <mc:Choice Requires="x14">
            <control shapeId="11776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1:N105"/>
  <sheetViews>
    <sheetView showGridLines="0" topLeftCell="A29" zoomScale="70" zoomScaleNormal="70" workbookViewId="0">
      <selection activeCell="A25" sqref="A1:XFD1048576"/>
    </sheetView>
  </sheetViews>
  <sheetFormatPr baseColWidth="10" defaultColWidth="11.44140625" defaultRowHeight="13.8"/>
  <cols>
    <col min="1" max="1" width="3.109375" style="90" customWidth="1"/>
    <col min="2" max="13" width="11.44140625" style="90"/>
    <col min="14" max="14" width="13.1093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v>642.1</v>
      </c>
      <c r="C34" s="703" t="s">
        <v>122</v>
      </c>
      <c r="D34" s="704"/>
      <c r="E34" s="704"/>
      <c r="F34" s="704"/>
      <c r="G34" s="704"/>
      <c r="H34" s="704"/>
      <c r="I34" s="704"/>
      <c r="J34" s="704"/>
      <c r="K34" s="705"/>
      <c r="L34" s="703" t="s">
        <v>51</v>
      </c>
      <c r="M34" s="705"/>
      <c r="N34" s="209">
        <v>16</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303</v>
      </c>
      <c r="C39" s="596"/>
      <c r="D39" s="596"/>
      <c r="E39" s="596"/>
      <c r="F39" s="618"/>
      <c r="G39" s="641"/>
      <c r="H39" s="618"/>
      <c r="I39" s="641"/>
      <c r="J39" s="618"/>
      <c r="K39" s="147"/>
      <c r="L39" s="740"/>
      <c r="M39" s="741"/>
      <c r="N39" s="148">
        <v>4162.5</v>
      </c>
    </row>
    <row r="40" spans="2:14">
      <c r="B40" s="595"/>
      <c r="C40" s="596"/>
      <c r="D40" s="596"/>
      <c r="E40" s="596"/>
      <c r="F40" s="618"/>
      <c r="G40" s="641"/>
      <c r="H40" s="618"/>
      <c r="I40" s="641"/>
      <c r="J40" s="618"/>
      <c r="K40" s="147"/>
      <c r="L40" s="726"/>
      <c r="M40" s="727"/>
      <c r="N40" s="148"/>
    </row>
    <row r="41" spans="2:14">
      <c r="B41" s="595"/>
      <c r="C41" s="596"/>
      <c r="D41" s="596"/>
      <c r="E41" s="596"/>
      <c r="F41" s="618"/>
      <c r="G41" s="641"/>
      <c r="H41" s="618"/>
      <c r="I41" s="641"/>
      <c r="J41" s="618"/>
      <c r="K41" s="147"/>
      <c r="L41" s="726"/>
      <c r="M41" s="727"/>
      <c r="N41" s="148"/>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4162.5</v>
      </c>
    </row>
    <row r="44" spans="2:14">
      <c r="B44" s="612" t="s">
        <v>252</v>
      </c>
      <c r="C44" s="613"/>
      <c r="D44" s="613"/>
      <c r="E44" s="613"/>
      <c r="F44" s="613"/>
      <c r="G44" s="613"/>
      <c r="H44" s="613"/>
      <c r="I44" s="613"/>
      <c r="J44" s="613"/>
      <c r="K44" s="613"/>
      <c r="L44" s="613"/>
      <c r="M44" s="613"/>
      <c r="N44" s="614"/>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530</v>
      </c>
      <c r="C48" s="596"/>
      <c r="D48" s="596"/>
      <c r="E48" s="596"/>
      <c r="F48" s="596"/>
      <c r="G48" s="596"/>
      <c r="H48" s="596"/>
      <c r="I48" s="618"/>
      <c r="J48" s="210" t="s">
        <v>209</v>
      </c>
      <c r="K48" s="229">
        <v>1</v>
      </c>
      <c r="L48" s="619">
        <v>3218976.54</v>
      </c>
      <c r="M48" s="620"/>
      <c r="N48" s="148">
        <v>3218976.54</v>
      </c>
    </row>
    <row r="49" spans="2:14">
      <c r="B49" s="595"/>
      <c r="C49" s="596"/>
      <c r="D49" s="596"/>
      <c r="E49" s="596"/>
      <c r="F49" s="596"/>
      <c r="G49" s="596"/>
      <c r="H49" s="596"/>
      <c r="I49" s="618"/>
      <c r="J49" s="210"/>
      <c r="K49" s="229"/>
      <c r="L49" s="619"/>
      <c r="M49" s="620"/>
      <c r="N49" s="148"/>
    </row>
    <row r="50" spans="2:14">
      <c r="B50" s="595"/>
      <c r="C50" s="596"/>
      <c r="D50" s="596"/>
      <c r="E50" s="596"/>
      <c r="F50" s="596"/>
      <c r="G50" s="596"/>
      <c r="H50" s="596"/>
      <c r="I50" s="618"/>
      <c r="J50" s="210"/>
      <c r="K50" s="254"/>
      <c r="L50" s="619"/>
      <c r="M50" s="620"/>
      <c r="N50" s="148"/>
    </row>
    <row r="51" spans="2:14" ht="14.4" thickBot="1">
      <c r="B51" s="595"/>
      <c r="C51" s="596"/>
      <c r="D51" s="596"/>
      <c r="E51" s="596"/>
      <c r="F51" s="596"/>
      <c r="G51" s="596"/>
      <c r="H51" s="596"/>
      <c r="I51" s="618"/>
      <c r="J51" s="210"/>
      <c r="K51" s="229"/>
      <c r="L51" s="619"/>
      <c r="M51" s="620"/>
      <c r="N51" s="148"/>
    </row>
    <row r="52" spans="2:14" ht="14.4" thickBot="1">
      <c r="B52" s="586" t="s">
        <v>254</v>
      </c>
      <c r="C52" s="587"/>
      <c r="D52" s="587"/>
      <c r="E52" s="587"/>
      <c r="F52" s="587"/>
      <c r="G52" s="587"/>
      <c r="H52" s="587"/>
      <c r="I52" s="587"/>
      <c r="J52" s="587"/>
      <c r="K52" s="587"/>
      <c r="L52" s="587"/>
      <c r="M52" s="588"/>
      <c r="N52" s="161">
        <v>3218976.54</v>
      </c>
    </row>
    <row r="53" spans="2:14">
      <c r="B53" s="612" t="s">
        <v>255</v>
      </c>
      <c r="C53" s="613"/>
      <c r="D53" s="613"/>
      <c r="E53" s="613"/>
      <c r="F53" s="613"/>
      <c r="G53" s="613"/>
      <c r="H53" s="613"/>
      <c r="I53" s="613"/>
      <c r="J53" s="613"/>
      <c r="K53" s="613"/>
      <c r="L53" s="613"/>
      <c r="M53" s="613"/>
      <c r="N53" s="614"/>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c r="C57" s="596"/>
      <c r="D57" s="596"/>
      <c r="E57" s="596"/>
      <c r="F57" s="596"/>
      <c r="G57" s="596"/>
      <c r="H57" s="618"/>
      <c r="I57" s="157"/>
      <c r="J57" s="226"/>
      <c r="K57" s="227"/>
      <c r="L57" s="603"/>
      <c r="M57" s="604"/>
      <c r="N57" s="228"/>
    </row>
    <row r="58" spans="2:14">
      <c r="B58" s="595"/>
      <c r="C58" s="596"/>
      <c r="D58" s="596"/>
      <c r="E58" s="596"/>
      <c r="F58" s="596"/>
      <c r="G58" s="596"/>
      <c r="H58" s="618"/>
      <c r="I58" s="157"/>
      <c r="J58" s="226"/>
      <c r="K58" s="227"/>
      <c r="L58" s="603"/>
      <c r="M58" s="604"/>
      <c r="N58" s="228"/>
    </row>
    <row r="59" spans="2:14" ht="14.4" thickBot="1">
      <c r="B59" s="605"/>
      <c r="C59" s="606"/>
      <c r="D59" s="606"/>
      <c r="E59" s="606"/>
      <c r="F59" s="606"/>
      <c r="G59" s="606"/>
      <c r="H59" s="621"/>
      <c r="I59" s="246"/>
      <c r="J59" s="242"/>
      <c r="K59" s="217"/>
      <c r="L59" s="607"/>
      <c r="M59" s="608"/>
      <c r="N59" s="228"/>
    </row>
    <row r="60" spans="2:14" ht="14.4" thickBot="1">
      <c r="B60" s="586" t="s">
        <v>254</v>
      </c>
      <c r="C60" s="587"/>
      <c r="D60" s="587"/>
      <c r="E60" s="587"/>
      <c r="F60" s="587"/>
      <c r="G60" s="587"/>
      <c r="H60" s="587"/>
      <c r="I60" s="587"/>
      <c r="J60" s="587"/>
      <c r="K60" s="587"/>
      <c r="L60" s="587"/>
      <c r="M60" s="588"/>
      <c r="N60" s="179">
        <v>0</v>
      </c>
    </row>
    <row r="61" spans="2:14">
      <c r="B61" s="612" t="s">
        <v>261</v>
      </c>
      <c r="C61" s="613"/>
      <c r="D61" s="613"/>
      <c r="E61" s="613"/>
      <c r="F61" s="613"/>
      <c r="G61" s="613"/>
      <c r="H61" s="613"/>
      <c r="I61" s="613"/>
      <c r="J61" s="613"/>
      <c r="K61" s="613"/>
      <c r="L61" s="613"/>
      <c r="M61" s="613"/>
      <c r="N61" s="614"/>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t="s">
        <v>360</v>
      </c>
      <c r="C65" s="173"/>
      <c r="D65" s="173"/>
      <c r="E65" s="173"/>
      <c r="F65" s="173"/>
      <c r="G65" s="173"/>
      <c r="H65" s="173"/>
      <c r="I65" s="174">
        <v>32000</v>
      </c>
      <c r="J65" s="175">
        <v>1.85</v>
      </c>
      <c r="K65" s="176">
        <v>59200</v>
      </c>
      <c r="L65" s="601">
        <v>2</v>
      </c>
      <c r="M65" s="602"/>
      <c r="N65" s="177">
        <v>29600</v>
      </c>
    </row>
    <row r="66" spans="2:14">
      <c r="B66" s="172" t="s">
        <v>232</v>
      </c>
      <c r="C66" s="173"/>
      <c r="D66" s="173"/>
      <c r="E66" s="173"/>
      <c r="F66" s="173"/>
      <c r="G66" s="173"/>
      <c r="H66" s="173"/>
      <c r="I66" s="174">
        <v>58000</v>
      </c>
      <c r="J66" s="175">
        <v>1.85</v>
      </c>
      <c r="K66" s="176">
        <v>107300</v>
      </c>
      <c r="L66" s="601">
        <v>2</v>
      </c>
      <c r="M66" s="602"/>
      <c r="N66" s="177">
        <v>53650</v>
      </c>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83250</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3306389.04</v>
      </c>
    </row>
    <row r="72" spans="2:14">
      <c r="B72" s="612" t="s">
        <v>266</v>
      </c>
      <c r="C72" s="613"/>
      <c r="D72" s="613"/>
      <c r="E72" s="613"/>
      <c r="F72" s="613"/>
      <c r="G72" s="613"/>
      <c r="H72" s="613"/>
      <c r="I72" s="613"/>
      <c r="J72" s="613"/>
      <c r="K72" s="613"/>
      <c r="L72" s="613"/>
      <c r="M72" s="613"/>
      <c r="N72" s="614"/>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661277.80800000008</v>
      </c>
      <c r="M76" s="583"/>
      <c r="N76" s="185"/>
    </row>
    <row r="77" spans="2:14">
      <c r="B77" s="149" t="s">
        <v>270</v>
      </c>
      <c r="C77" s="150"/>
      <c r="D77" s="150"/>
      <c r="E77" s="150"/>
      <c r="F77" s="150"/>
      <c r="G77" s="150"/>
      <c r="H77" s="150"/>
      <c r="I77" s="182"/>
      <c r="J77" s="183"/>
      <c r="K77" s="184">
        <v>0.05</v>
      </c>
      <c r="L77" s="582">
        <v>165319.45200000002</v>
      </c>
      <c r="M77" s="583"/>
      <c r="N77" s="185"/>
    </row>
    <row r="78" spans="2:14" ht="14.4" thickBot="1">
      <c r="B78" s="186" t="s">
        <v>230</v>
      </c>
      <c r="C78" s="187"/>
      <c r="D78" s="187"/>
      <c r="E78" s="187"/>
      <c r="F78" s="187"/>
      <c r="G78" s="187"/>
      <c r="H78" s="187"/>
      <c r="I78" s="188"/>
      <c r="J78" s="189"/>
      <c r="K78" s="184">
        <v>0.05</v>
      </c>
      <c r="L78" s="584">
        <v>165319.45200000002</v>
      </c>
      <c r="M78" s="585"/>
      <c r="N78" s="185"/>
    </row>
    <row r="79" spans="2:14" ht="14.4" thickBot="1">
      <c r="B79" s="586" t="s">
        <v>254</v>
      </c>
      <c r="C79" s="587"/>
      <c r="D79" s="587"/>
      <c r="E79" s="587"/>
      <c r="F79" s="587"/>
      <c r="G79" s="587"/>
      <c r="H79" s="587"/>
      <c r="I79" s="587"/>
      <c r="J79" s="587"/>
      <c r="K79" s="587"/>
      <c r="L79" s="587"/>
      <c r="M79" s="588"/>
      <c r="N79" s="190">
        <v>991916.71200000017</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4298306</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1187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8785" r:id="rId3"/>
      </mc:Fallback>
    </mc:AlternateContent>
  </oleObjects>
  <mc:AlternateContent xmlns:mc="http://schemas.openxmlformats.org/markup-compatibility/2006">
    <mc:Choice Requires="x14">
      <controls>
        <mc:AlternateContent xmlns:mc="http://schemas.openxmlformats.org/markup-compatibility/2006">
          <mc:Choice Requires="x14">
            <control shapeId="11878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878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1:N105"/>
  <sheetViews>
    <sheetView showGridLines="0" topLeftCell="A17" zoomScale="55" zoomScaleNormal="55" workbookViewId="0">
      <selection activeCell="A25" sqref="A1:XFD1048576"/>
    </sheetView>
  </sheetViews>
  <sheetFormatPr baseColWidth="10" defaultColWidth="11.44140625" defaultRowHeight="13.8"/>
  <cols>
    <col min="1" max="1" width="3.109375" style="90" customWidth="1"/>
    <col min="2" max="10" width="11.44140625" style="90"/>
    <col min="11" max="11" width="12.44140625" style="90" customWidth="1"/>
    <col min="12" max="13" width="11.44140625" style="90"/>
    <col min="14" max="14" width="13.33203125" style="90" customWidth="1"/>
    <col min="15" max="16" width="11.44140625" style="90"/>
    <col min="17" max="17" width="19" style="90" customWidth="1"/>
    <col min="18"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ht="26.25" customHeight="1">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s">
        <v>123</v>
      </c>
      <c r="C34" s="703" t="s">
        <v>532</v>
      </c>
      <c r="D34" s="704"/>
      <c r="E34" s="704"/>
      <c r="F34" s="704"/>
      <c r="G34" s="704"/>
      <c r="H34" s="704"/>
      <c r="I34" s="704"/>
      <c r="J34" s="704"/>
      <c r="K34" s="705"/>
      <c r="L34" s="703" t="s">
        <v>48</v>
      </c>
      <c r="M34" s="705"/>
      <c r="N34" s="209">
        <v>24</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303</v>
      </c>
      <c r="C39" s="596"/>
      <c r="D39" s="596"/>
      <c r="E39" s="596"/>
      <c r="F39" s="618"/>
      <c r="G39" s="641"/>
      <c r="H39" s="618"/>
      <c r="I39" s="641"/>
      <c r="J39" s="618"/>
      <c r="K39" s="147"/>
      <c r="L39" s="740"/>
      <c r="M39" s="741"/>
      <c r="N39" s="148">
        <v>17205</v>
      </c>
    </row>
    <row r="40" spans="2:14">
      <c r="B40" s="595"/>
      <c r="C40" s="596"/>
      <c r="D40" s="596"/>
      <c r="E40" s="596"/>
      <c r="F40" s="618"/>
      <c r="G40" s="641"/>
      <c r="H40" s="618"/>
      <c r="I40" s="641"/>
      <c r="J40" s="618"/>
      <c r="K40" s="147"/>
      <c r="L40" s="738"/>
      <c r="M40" s="739"/>
      <c r="N40" s="148"/>
    </row>
    <row r="41" spans="2:14" ht="14.4" thickBot="1">
      <c r="B41" s="605"/>
      <c r="C41" s="606"/>
      <c r="D41" s="606"/>
      <c r="E41" s="606"/>
      <c r="F41" s="621"/>
      <c r="G41" s="631"/>
      <c r="H41" s="621"/>
      <c r="I41" s="631"/>
      <c r="J41" s="621"/>
      <c r="K41" s="147"/>
      <c r="L41" s="746"/>
      <c r="M41" s="747"/>
      <c r="N41" s="148"/>
    </row>
    <row r="42" spans="2:14" ht="14.4" thickBot="1">
      <c r="B42" s="586" t="s">
        <v>254</v>
      </c>
      <c r="C42" s="587"/>
      <c r="D42" s="587"/>
      <c r="E42" s="587"/>
      <c r="F42" s="587"/>
      <c r="G42" s="587"/>
      <c r="H42" s="587"/>
      <c r="I42" s="587"/>
      <c r="J42" s="587"/>
      <c r="K42" s="587"/>
      <c r="L42" s="587"/>
      <c r="M42" s="588"/>
      <c r="N42" s="154">
        <v>17205</v>
      </c>
    </row>
    <row r="43" spans="2:14">
      <c r="B43" s="612" t="s">
        <v>252</v>
      </c>
      <c r="C43" s="613"/>
      <c r="D43" s="613"/>
      <c r="E43" s="613"/>
      <c r="F43" s="613"/>
      <c r="G43" s="613"/>
      <c r="H43" s="613"/>
      <c r="I43" s="613"/>
      <c r="J43" s="613"/>
      <c r="K43" s="613"/>
      <c r="L43" s="613"/>
      <c r="M43" s="613"/>
      <c r="N43" s="614"/>
    </row>
    <row r="44" spans="2:14">
      <c r="B44" s="612"/>
      <c r="C44" s="613"/>
      <c r="D44" s="613"/>
      <c r="E44" s="613"/>
      <c r="F44" s="613"/>
      <c r="G44" s="613"/>
      <c r="H44" s="613"/>
      <c r="I44" s="613"/>
      <c r="J44" s="613"/>
      <c r="K44" s="613"/>
      <c r="L44" s="613"/>
      <c r="M44" s="613"/>
      <c r="N44" s="614"/>
    </row>
    <row r="45" spans="2:14" ht="28.5" customHeight="1"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435</v>
      </c>
      <c r="C47" s="596"/>
      <c r="D47" s="596"/>
      <c r="E47" s="596"/>
      <c r="F47" s="596"/>
      <c r="G47" s="596"/>
      <c r="H47" s="596"/>
      <c r="I47" s="618"/>
      <c r="J47" s="255" t="s">
        <v>177</v>
      </c>
      <c r="K47" s="229">
        <v>1</v>
      </c>
      <c r="L47" s="619">
        <v>809648.4</v>
      </c>
      <c r="M47" s="620"/>
      <c r="N47" s="148">
        <v>809648.4</v>
      </c>
    </row>
    <row r="48" spans="2:14" ht="12.75" customHeight="1">
      <c r="B48" s="595" t="s">
        <v>436</v>
      </c>
      <c r="C48" s="596"/>
      <c r="D48" s="596"/>
      <c r="E48" s="596"/>
      <c r="F48" s="596"/>
      <c r="G48" s="596"/>
      <c r="H48" s="596"/>
      <c r="I48" s="618"/>
      <c r="J48" s="255" t="s">
        <v>177</v>
      </c>
      <c r="K48" s="229">
        <v>3.63</v>
      </c>
      <c r="L48" s="619">
        <v>7200</v>
      </c>
      <c r="M48" s="620"/>
      <c r="N48" s="148">
        <v>26136</v>
      </c>
    </row>
    <row r="49" spans="2:14">
      <c r="B49" s="595"/>
      <c r="C49" s="596"/>
      <c r="D49" s="596"/>
      <c r="E49" s="596"/>
      <c r="F49" s="596"/>
      <c r="G49" s="596"/>
      <c r="H49" s="596"/>
      <c r="I49" s="618"/>
      <c r="J49" s="210"/>
      <c r="K49" s="229"/>
      <c r="L49" s="619"/>
      <c r="M49" s="620"/>
      <c r="N49" s="148"/>
    </row>
    <row r="50" spans="2:14">
      <c r="B50" s="595"/>
      <c r="C50" s="596"/>
      <c r="D50" s="596"/>
      <c r="E50" s="596"/>
      <c r="F50" s="596"/>
      <c r="G50" s="596"/>
      <c r="H50" s="596"/>
      <c r="I50" s="618"/>
      <c r="J50" s="210"/>
      <c r="K50" s="229"/>
      <c r="L50" s="619"/>
      <c r="M50" s="620"/>
      <c r="N50" s="148"/>
    </row>
    <row r="51" spans="2:14" ht="14.4" thickBot="1">
      <c r="B51" s="605"/>
      <c r="C51" s="606"/>
      <c r="D51" s="606"/>
      <c r="E51" s="606"/>
      <c r="F51" s="606"/>
      <c r="G51" s="606"/>
      <c r="H51" s="606"/>
      <c r="I51" s="621"/>
      <c r="J51" s="210"/>
      <c r="K51" s="211"/>
      <c r="L51" s="722"/>
      <c r="M51" s="723"/>
      <c r="N51" s="148"/>
    </row>
    <row r="52" spans="2:14" ht="14.4" thickBot="1">
      <c r="B52" s="586" t="s">
        <v>254</v>
      </c>
      <c r="C52" s="587"/>
      <c r="D52" s="587"/>
      <c r="E52" s="587"/>
      <c r="F52" s="587"/>
      <c r="G52" s="587"/>
      <c r="H52" s="587"/>
      <c r="I52" s="587"/>
      <c r="J52" s="587"/>
      <c r="K52" s="587"/>
      <c r="L52" s="587"/>
      <c r="M52" s="588"/>
      <c r="N52" s="161">
        <v>835784.4</v>
      </c>
    </row>
    <row r="53" spans="2:14">
      <c r="B53" s="612" t="s">
        <v>255</v>
      </c>
      <c r="C53" s="613"/>
      <c r="D53" s="613"/>
      <c r="E53" s="613"/>
      <c r="F53" s="613"/>
      <c r="G53" s="613"/>
      <c r="H53" s="613"/>
      <c r="I53" s="613"/>
      <c r="J53" s="613"/>
      <c r="K53" s="613"/>
      <c r="L53" s="613"/>
      <c r="M53" s="613"/>
      <c r="N53" s="614"/>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c r="C57" s="596"/>
      <c r="D57" s="596"/>
      <c r="E57" s="596"/>
      <c r="F57" s="596"/>
      <c r="G57" s="596"/>
      <c r="H57" s="618"/>
      <c r="I57" s="157"/>
      <c r="J57" s="226"/>
      <c r="K57" s="227"/>
      <c r="L57" s="603"/>
      <c r="M57" s="604"/>
      <c r="N57" s="228"/>
    </row>
    <row r="58" spans="2:14">
      <c r="B58" s="595"/>
      <c r="C58" s="596"/>
      <c r="D58" s="596"/>
      <c r="E58" s="596"/>
      <c r="F58" s="596"/>
      <c r="G58" s="596"/>
      <c r="H58" s="618"/>
      <c r="I58" s="157"/>
      <c r="J58" s="226"/>
      <c r="K58" s="227"/>
      <c r="L58" s="603"/>
      <c r="M58" s="604"/>
      <c r="N58" s="228"/>
    </row>
    <row r="59" spans="2:14" ht="14.4" thickBot="1">
      <c r="B59" s="605"/>
      <c r="C59" s="606"/>
      <c r="D59" s="606"/>
      <c r="E59" s="606"/>
      <c r="F59" s="606"/>
      <c r="G59" s="606"/>
      <c r="H59" s="621"/>
      <c r="I59" s="246"/>
      <c r="J59" s="242"/>
      <c r="K59" s="217"/>
      <c r="L59" s="607"/>
      <c r="M59" s="608"/>
      <c r="N59" s="228"/>
    </row>
    <row r="60" spans="2:14" ht="14.4" thickBot="1">
      <c r="B60" s="586" t="s">
        <v>254</v>
      </c>
      <c r="C60" s="587"/>
      <c r="D60" s="587"/>
      <c r="E60" s="587"/>
      <c r="F60" s="587"/>
      <c r="G60" s="587"/>
      <c r="H60" s="587"/>
      <c r="I60" s="587"/>
      <c r="J60" s="587"/>
      <c r="K60" s="587"/>
      <c r="L60" s="587"/>
      <c r="M60" s="588"/>
      <c r="N60" s="179">
        <v>0</v>
      </c>
    </row>
    <row r="61" spans="2:14">
      <c r="B61" s="612" t="s">
        <v>261</v>
      </c>
      <c r="C61" s="613"/>
      <c r="D61" s="613"/>
      <c r="E61" s="613"/>
      <c r="F61" s="613"/>
      <c r="G61" s="613"/>
      <c r="H61" s="613"/>
      <c r="I61" s="613"/>
      <c r="J61" s="613"/>
      <c r="K61" s="613"/>
      <c r="L61" s="613"/>
      <c r="M61" s="613"/>
      <c r="N61" s="614"/>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t="s">
        <v>328</v>
      </c>
      <c r="C65" s="173"/>
      <c r="D65" s="173"/>
      <c r="E65" s="173"/>
      <c r="F65" s="173"/>
      <c r="G65" s="173"/>
      <c r="H65" s="173"/>
      <c r="I65" s="174">
        <v>128000</v>
      </c>
      <c r="J65" s="175">
        <v>1.85</v>
      </c>
      <c r="K65" s="176">
        <v>236800</v>
      </c>
      <c r="L65" s="601">
        <v>1</v>
      </c>
      <c r="M65" s="602"/>
      <c r="N65" s="177">
        <v>236800</v>
      </c>
    </row>
    <row r="66" spans="2:14">
      <c r="B66" s="172" t="s">
        <v>329</v>
      </c>
      <c r="C66" s="173"/>
      <c r="D66" s="173"/>
      <c r="E66" s="173"/>
      <c r="F66" s="173"/>
      <c r="G66" s="173"/>
      <c r="H66" s="173"/>
      <c r="I66" s="174">
        <v>58000</v>
      </c>
      <c r="J66" s="175">
        <v>1.85</v>
      </c>
      <c r="K66" s="176">
        <v>107300</v>
      </c>
      <c r="L66" s="601">
        <v>1</v>
      </c>
      <c r="M66" s="602"/>
      <c r="N66" s="177">
        <v>107300</v>
      </c>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344100</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1197089.3999999999</v>
      </c>
    </row>
    <row r="72" spans="2:14">
      <c r="B72" s="612" t="s">
        <v>266</v>
      </c>
      <c r="C72" s="613"/>
      <c r="D72" s="613"/>
      <c r="E72" s="613"/>
      <c r="F72" s="613"/>
      <c r="G72" s="613"/>
      <c r="H72" s="613"/>
      <c r="I72" s="613"/>
      <c r="J72" s="613"/>
      <c r="K72" s="613"/>
      <c r="L72" s="613"/>
      <c r="M72" s="613"/>
      <c r="N72" s="614"/>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239417.88</v>
      </c>
      <c r="M76" s="583"/>
      <c r="N76" s="185"/>
    </row>
    <row r="77" spans="2:14">
      <c r="B77" s="149" t="s">
        <v>270</v>
      </c>
      <c r="C77" s="150"/>
      <c r="D77" s="150"/>
      <c r="E77" s="150"/>
      <c r="F77" s="150"/>
      <c r="G77" s="150"/>
      <c r="H77" s="150"/>
      <c r="I77" s="182"/>
      <c r="J77" s="183"/>
      <c r="K77" s="184">
        <v>0.05</v>
      </c>
      <c r="L77" s="582">
        <v>59854.47</v>
      </c>
      <c r="M77" s="583"/>
      <c r="N77" s="185"/>
    </row>
    <row r="78" spans="2:14" ht="14.4" thickBot="1">
      <c r="B78" s="186" t="s">
        <v>230</v>
      </c>
      <c r="C78" s="187"/>
      <c r="D78" s="187"/>
      <c r="E78" s="187"/>
      <c r="F78" s="187"/>
      <c r="G78" s="187"/>
      <c r="H78" s="187"/>
      <c r="I78" s="188"/>
      <c r="J78" s="189"/>
      <c r="K78" s="184">
        <v>0.05</v>
      </c>
      <c r="L78" s="584">
        <v>59854.47</v>
      </c>
      <c r="M78" s="585"/>
      <c r="N78" s="185"/>
    </row>
    <row r="79" spans="2:14" ht="14.4" thickBot="1">
      <c r="B79" s="586" t="s">
        <v>254</v>
      </c>
      <c r="C79" s="587"/>
      <c r="D79" s="587"/>
      <c r="E79" s="587"/>
      <c r="F79" s="587"/>
      <c r="G79" s="587"/>
      <c r="H79" s="587"/>
      <c r="I79" s="587"/>
      <c r="J79" s="587"/>
      <c r="K79" s="587"/>
      <c r="L79" s="587"/>
      <c r="M79" s="588"/>
      <c r="N79" s="190">
        <v>359126.81999999995</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1556216</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41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4145" r:id="rId4"/>
      </mc:Fallback>
    </mc:AlternateContent>
  </oleObjects>
  <mc:AlternateContent xmlns:mc="http://schemas.openxmlformats.org/markup-compatibility/2006">
    <mc:Choice Requires="x14">
      <controls>
        <mc:AlternateContent xmlns:mc="http://schemas.openxmlformats.org/markup-compatibility/2006">
          <mc:Choice Requires="x14">
            <control shapeId="1341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341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1:N116"/>
  <sheetViews>
    <sheetView topLeftCell="A51" zoomScale="55" zoomScaleNormal="55" workbookViewId="0">
      <selection activeCell="A25"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3.5546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ht="12" customHeight="1">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126</v>
      </c>
      <c r="C34" s="703" t="s">
        <v>510</v>
      </c>
      <c r="D34" s="704"/>
      <c r="E34" s="704"/>
      <c r="F34" s="704"/>
      <c r="G34" s="704"/>
      <c r="H34" s="704"/>
      <c r="I34" s="704"/>
      <c r="J34" s="704"/>
      <c r="K34" s="705"/>
      <c r="L34" s="703" t="s">
        <v>81</v>
      </c>
      <c r="M34" s="705"/>
      <c r="N34" s="216">
        <v>458145</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288" t="s">
        <v>249</v>
      </c>
    </row>
    <row r="39" spans="2:14">
      <c r="B39" s="595" t="s">
        <v>420</v>
      </c>
      <c r="C39" s="596"/>
      <c r="D39" s="596"/>
      <c r="E39" s="596"/>
      <c r="F39" s="618"/>
      <c r="G39" s="641"/>
      <c r="H39" s="618"/>
      <c r="I39" s="641"/>
      <c r="J39" s="618"/>
      <c r="K39" s="147">
        <v>5040</v>
      </c>
      <c r="L39" s="740">
        <v>40</v>
      </c>
      <c r="M39" s="741"/>
      <c r="N39" s="280">
        <v>126</v>
      </c>
    </row>
    <row r="40" spans="2:14">
      <c r="B40" s="595" t="s">
        <v>295</v>
      </c>
      <c r="C40" s="596"/>
      <c r="D40" s="596"/>
      <c r="E40" s="596"/>
      <c r="F40" s="618"/>
      <c r="G40" s="641"/>
      <c r="H40" s="618"/>
      <c r="I40" s="641"/>
      <c r="J40" s="618"/>
      <c r="K40" s="147">
        <v>17000</v>
      </c>
      <c r="L40" s="726">
        <v>40</v>
      </c>
      <c r="M40" s="727"/>
      <c r="N40" s="280">
        <v>425</v>
      </c>
    </row>
    <row r="41" spans="2:14" s="469" customFormat="1">
      <c r="B41" s="748" t="s">
        <v>602</v>
      </c>
      <c r="C41" s="749"/>
      <c r="D41" s="749"/>
      <c r="E41" s="749"/>
      <c r="F41" s="750"/>
      <c r="G41" s="751"/>
      <c r="H41" s="750"/>
      <c r="I41" s="751"/>
      <c r="J41" s="750"/>
      <c r="K41" s="279">
        <v>9500</v>
      </c>
      <c r="L41" s="752">
        <v>40</v>
      </c>
      <c r="M41" s="753"/>
      <c r="N41" s="280">
        <v>237.5</v>
      </c>
    </row>
    <row r="42" spans="2:14" s="469" customFormat="1">
      <c r="B42" s="470" t="s">
        <v>603</v>
      </c>
      <c r="C42" s="471"/>
      <c r="D42" s="471"/>
      <c r="E42" s="471"/>
      <c r="F42" s="472"/>
      <c r="G42" s="473"/>
      <c r="H42" s="472"/>
      <c r="I42" s="473"/>
      <c r="J42" s="472"/>
      <c r="K42" s="279">
        <v>18451</v>
      </c>
      <c r="L42" s="726">
        <v>40</v>
      </c>
      <c r="M42" s="727"/>
      <c r="N42" s="280">
        <v>461.27499999999998</v>
      </c>
    </row>
    <row r="43" spans="2:14" s="469" customFormat="1">
      <c r="B43" s="470" t="s">
        <v>604</v>
      </c>
      <c r="C43" s="471"/>
      <c r="D43" s="471"/>
      <c r="E43" s="471"/>
      <c r="F43" s="472"/>
      <c r="G43" s="473"/>
      <c r="H43" s="472"/>
      <c r="I43" s="473"/>
      <c r="J43" s="472"/>
      <c r="K43" s="279">
        <v>20313</v>
      </c>
      <c r="L43" s="752">
        <v>40</v>
      </c>
      <c r="M43" s="753"/>
      <c r="N43" s="280">
        <v>507.82499999999999</v>
      </c>
    </row>
    <row r="44" spans="2:14" s="469" customFormat="1">
      <c r="B44" s="470" t="s">
        <v>605</v>
      </c>
      <c r="C44" s="471"/>
      <c r="D44" s="471"/>
      <c r="E44" s="471"/>
      <c r="F44" s="472"/>
      <c r="G44" s="473"/>
      <c r="H44" s="472"/>
      <c r="I44" s="473"/>
      <c r="J44" s="472"/>
      <c r="K44" s="279">
        <v>21671</v>
      </c>
      <c r="L44" s="726">
        <v>40</v>
      </c>
      <c r="M44" s="727"/>
      <c r="N44" s="280">
        <v>541.77499999999998</v>
      </c>
    </row>
    <row r="45" spans="2:14">
      <c r="B45" s="595" t="s">
        <v>303</v>
      </c>
      <c r="C45" s="596"/>
      <c r="D45" s="596"/>
      <c r="E45" s="596"/>
      <c r="F45" s="618"/>
      <c r="G45" s="641"/>
      <c r="H45" s="618"/>
      <c r="I45" s="641"/>
      <c r="J45" s="618"/>
      <c r="K45" s="147"/>
      <c r="L45" s="726"/>
      <c r="M45" s="727"/>
      <c r="N45" s="280">
        <v>102.13676562500001</v>
      </c>
    </row>
    <row r="46" spans="2:14">
      <c r="B46" s="595"/>
      <c r="C46" s="596"/>
      <c r="D46" s="596"/>
      <c r="E46" s="596"/>
      <c r="F46" s="618"/>
      <c r="G46" s="641"/>
      <c r="H46" s="618"/>
      <c r="I46" s="641"/>
      <c r="J46" s="618"/>
      <c r="K46" s="147"/>
      <c r="L46" s="726"/>
      <c r="M46" s="727"/>
      <c r="N46" s="280"/>
    </row>
    <row r="47" spans="2:14">
      <c r="B47" s="595"/>
      <c r="C47" s="596"/>
      <c r="D47" s="596"/>
      <c r="E47" s="596"/>
      <c r="F47" s="618"/>
      <c r="G47" s="641"/>
      <c r="H47" s="618"/>
      <c r="I47" s="641"/>
      <c r="J47" s="618"/>
      <c r="K47" s="147"/>
      <c r="L47" s="740"/>
      <c r="M47" s="741"/>
      <c r="N47" s="148"/>
    </row>
    <row r="48" spans="2:14" ht="14.4" thickBot="1">
      <c r="B48" s="605"/>
      <c r="C48" s="606"/>
      <c r="D48" s="606"/>
      <c r="E48" s="606"/>
      <c r="F48" s="621"/>
      <c r="G48" s="631"/>
      <c r="H48" s="621"/>
      <c r="I48" s="631"/>
      <c r="J48" s="621"/>
      <c r="K48" s="147"/>
      <c r="L48" s="744"/>
      <c r="M48" s="745"/>
      <c r="N48" s="148"/>
    </row>
    <row r="49" spans="2:14" ht="14.4" thickBot="1">
      <c r="B49" s="586" t="s">
        <v>254</v>
      </c>
      <c r="C49" s="587"/>
      <c r="D49" s="587"/>
      <c r="E49" s="587"/>
      <c r="F49" s="587"/>
      <c r="G49" s="587"/>
      <c r="H49" s="587"/>
      <c r="I49" s="587"/>
      <c r="J49" s="587"/>
      <c r="K49" s="587"/>
      <c r="L49" s="587"/>
      <c r="M49" s="588"/>
      <c r="N49" s="154">
        <v>2401.511765625</v>
      </c>
    </row>
    <row r="50" spans="2:14">
      <c r="B50" s="612" t="s">
        <v>252</v>
      </c>
      <c r="C50" s="613"/>
      <c r="D50" s="613"/>
      <c r="E50" s="613"/>
      <c r="F50" s="613"/>
      <c r="G50" s="613"/>
      <c r="H50" s="613"/>
      <c r="I50" s="613"/>
      <c r="J50" s="613"/>
      <c r="K50" s="613"/>
      <c r="L50" s="613"/>
      <c r="M50" s="613"/>
      <c r="N50" s="614"/>
    </row>
    <row r="51" spans="2:14">
      <c r="B51" s="612"/>
      <c r="C51" s="613"/>
      <c r="D51" s="613"/>
      <c r="E51" s="613"/>
      <c r="F51" s="613"/>
      <c r="G51" s="613"/>
      <c r="H51" s="613"/>
      <c r="I51" s="613"/>
      <c r="J51" s="613"/>
      <c r="K51" s="613"/>
      <c r="L51" s="613"/>
      <c r="M51" s="613"/>
      <c r="N51" s="614"/>
    </row>
    <row r="52" spans="2:14" ht="14.4" thickBot="1">
      <c r="B52" s="615"/>
      <c r="C52" s="616"/>
      <c r="D52" s="616"/>
      <c r="E52" s="616"/>
      <c r="F52" s="616"/>
      <c r="G52" s="616"/>
      <c r="H52" s="616"/>
      <c r="I52" s="616"/>
      <c r="J52" s="616"/>
      <c r="K52" s="616"/>
      <c r="L52" s="616"/>
      <c r="M52" s="616"/>
      <c r="N52" s="617"/>
    </row>
    <row r="53" spans="2:14">
      <c r="B53" s="597" t="s">
        <v>243</v>
      </c>
      <c r="C53" s="598"/>
      <c r="D53" s="598"/>
      <c r="E53" s="598"/>
      <c r="F53" s="598"/>
      <c r="G53" s="598"/>
      <c r="H53" s="598"/>
      <c r="I53" s="623"/>
      <c r="J53" s="155" t="s">
        <v>198</v>
      </c>
      <c r="K53" s="145" t="s">
        <v>33</v>
      </c>
      <c r="L53" s="622" t="s">
        <v>253</v>
      </c>
      <c r="M53" s="623"/>
      <c r="N53" s="288" t="s">
        <v>249</v>
      </c>
    </row>
    <row r="54" spans="2:14">
      <c r="B54" s="95" t="s">
        <v>438</v>
      </c>
      <c r="C54" s="234"/>
      <c r="D54" s="234"/>
      <c r="E54" s="234"/>
      <c r="F54" s="234"/>
      <c r="G54" s="234"/>
      <c r="H54" s="234"/>
      <c r="I54" s="235"/>
      <c r="J54" s="210" t="s">
        <v>205</v>
      </c>
      <c r="K54" s="211">
        <v>1.05</v>
      </c>
      <c r="L54" s="619">
        <v>3665</v>
      </c>
      <c r="M54" s="620"/>
      <c r="N54" s="280">
        <v>3848.25</v>
      </c>
    </row>
    <row r="55" spans="2:14">
      <c r="B55" s="95" t="s">
        <v>224</v>
      </c>
      <c r="C55" s="234"/>
      <c r="D55" s="234"/>
      <c r="E55" s="234"/>
      <c r="F55" s="234"/>
      <c r="G55" s="234"/>
      <c r="H55" s="234"/>
      <c r="I55" s="235"/>
      <c r="J55" s="210" t="s">
        <v>205</v>
      </c>
      <c r="K55" s="211">
        <v>0.01</v>
      </c>
      <c r="L55" s="619">
        <v>10600</v>
      </c>
      <c r="M55" s="620"/>
      <c r="N55" s="280">
        <v>106</v>
      </c>
    </row>
    <row r="56" spans="2:14">
      <c r="B56" s="95" t="s">
        <v>225</v>
      </c>
      <c r="C56" s="234"/>
      <c r="D56" s="234"/>
      <c r="E56" s="234"/>
      <c r="F56" s="234"/>
      <c r="G56" s="234"/>
      <c r="H56" s="234"/>
      <c r="I56" s="235"/>
      <c r="J56" s="210" t="s">
        <v>205</v>
      </c>
      <c r="K56" s="211">
        <v>0.01</v>
      </c>
      <c r="L56" s="619">
        <v>19000</v>
      </c>
      <c r="M56" s="620"/>
      <c r="N56" s="280">
        <v>190</v>
      </c>
    </row>
    <row r="57" spans="2:14">
      <c r="B57" s="95" t="s">
        <v>226</v>
      </c>
      <c r="C57" s="234"/>
      <c r="D57" s="234"/>
      <c r="E57" s="234"/>
      <c r="F57" s="234"/>
      <c r="G57" s="234"/>
      <c r="H57" s="234"/>
      <c r="I57" s="235"/>
      <c r="J57" s="210" t="s">
        <v>205</v>
      </c>
      <c r="K57" s="211">
        <v>5.0000000000000001E-3</v>
      </c>
      <c r="L57" s="619">
        <v>33718.799999999996</v>
      </c>
      <c r="M57" s="620"/>
      <c r="N57" s="280">
        <v>168.59399999999999</v>
      </c>
    </row>
    <row r="58" spans="2:14">
      <c r="B58" s="95" t="s">
        <v>227</v>
      </c>
      <c r="C58" s="234"/>
      <c r="D58" s="234"/>
      <c r="E58" s="234"/>
      <c r="F58" s="234"/>
      <c r="G58" s="234"/>
      <c r="H58" s="234"/>
      <c r="I58" s="235"/>
      <c r="J58" s="210" t="s">
        <v>205</v>
      </c>
      <c r="K58" s="211">
        <v>5.0000000000000001E-3</v>
      </c>
      <c r="L58" s="619">
        <v>10172.4</v>
      </c>
      <c r="M58" s="620"/>
      <c r="N58" s="280">
        <v>50.862000000000002</v>
      </c>
    </row>
    <row r="59" spans="2:14">
      <c r="B59" s="95" t="s">
        <v>228</v>
      </c>
      <c r="C59" s="234"/>
      <c r="D59" s="234"/>
      <c r="E59" s="234"/>
      <c r="F59" s="234"/>
      <c r="G59" s="234"/>
      <c r="H59" s="234"/>
      <c r="I59" s="235"/>
      <c r="J59" s="210" t="s">
        <v>205</v>
      </c>
      <c r="K59" s="211">
        <v>5.0000000000000001E-3</v>
      </c>
      <c r="L59" s="619">
        <v>10726.8</v>
      </c>
      <c r="M59" s="620"/>
      <c r="N59" s="148">
        <v>53.634</v>
      </c>
    </row>
    <row r="60" spans="2:14" ht="14.4" thickBot="1">
      <c r="B60" s="186"/>
      <c r="C60" s="187"/>
      <c r="D60" s="187"/>
      <c r="E60" s="187"/>
      <c r="F60" s="187"/>
      <c r="G60" s="187"/>
      <c r="H60" s="187"/>
      <c r="I60" s="258"/>
      <c r="J60" s="210"/>
      <c r="K60" s="229"/>
      <c r="L60" s="619"/>
      <c r="M60" s="620"/>
      <c r="N60" s="148"/>
    </row>
    <row r="61" spans="2:14" ht="14.4" thickBot="1">
      <c r="B61" s="586" t="s">
        <v>254</v>
      </c>
      <c r="C61" s="587"/>
      <c r="D61" s="587"/>
      <c r="E61" s="587"/>
      <c r="F61" s="587"/>
      <c r="G61" s="587"/>
      <c r="H61" s="587"/>
      <c r="I61" s="587"/>
      <c r="J61" s="587"/>
      <c r="K61" s="587"/>
      <c r="L61" s="587"/>
      <c r="M61" s="588"/>
      <c r="N61" s="161">
        <v>4417.34</v>
      </c>
    </row>
    <row r="62" spans="2:14">
      <c r="B62" s="612" t="s">
        <v>255</v>
      </c>
      <c r="C62" s="613"/>
      <c r="D62" s="613"/>
      <c r="E62" s="613"/>
      <c r="F62" s="613"/>
      <c r="G62" s="613"/>
      <c r="H62" s="613"/>
      <c r="I62" s="613"/>
      <c r="J62" s="613"/>
      <c r="K62" s="613"/>
      <c r="L62" s="613"/>
      <c r="M62" s="613"/>
      <c r="N62" s="614"/>
    </row>
    <row r="63" spans="2:14">
      <c r="B63" s="612"/>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256</v>
      </c>
      <c r="C65" s="598"/>
      <c r="D65" s="598"/>
      <c r="E65" s="598"/>
      <c r="F65" s="598"/>
      <c r="G65" s="598"/>
      <c r="H65" s="598"/>
      <c r="I65" s="145" t="s">
        <v>257</v>
      </c>
      <c r="J65" s="162" t="s">
        <v>258</v>
      </c>
      <c r="K65" s="163" t="s">
        <v>259</v>
      </c>
      <c r="L65" s="622" t="s">
        <v>199</v>
      </c>
      <c r="M65" s="623"/>
      <c r="N65" s="146" t="s">
        <v>249</v>
      </c>
    </row>
    <row r="66" spans="2:14">
      <c r="B66" s="595"/>
      <c r="C66" s="596"/>
      <c r="D66" s="596"/>
      <c r="E66" s="596"/>
      <c r="F66" s="596"/>
      <c r="G66" s="596"/>
      <c r="H66" s="596"/>
      <c r="I66" s="157"/>
      <c r="J66" s="226"/>
      <c r="K66" s="227"/>
      <c r="L66" s="603"/>
      <c r="M66" s="604"/>
      <c r="N66" s="228"/>
    </row>
    <row r="67" spans="2:14">
      <c r="B67" s="595"/>
      <c r="C67" s="596"/>
      <c r="D67" s="596"/>
      <c r="E67" s="596"/>
      <c r="F67" s="596"/>
      <c r="G67" s="596"/>
      <c r="H67" s="596"/>
      <c r="I67" s="157"/>
      <c r="J67" s="226"/>
      <c r="K67" s="227"/>
      <c r="L67" s="603"/>
      <c r="M67" s="604"/>
      <c r="N67" s="228"/>
    </row>
    <row r="68" spans="2:14" ht="14.4" thickBot="1">
      <c r="B68" s="605"/>
      <c r="C68" s="606"/>
      <c r="D68" s="606"/>
      <c r="E68" s="606"/>
      <c r="F68" s="606"/>
      <c r="G68" s="606"/>
      <c r="H68" s="606"/>
      <c r="I68" s="246"/>
      <c r="J68" s="242"/>
      <c r="K68" s="217"/>
      <c r="L68" s="607"/>
      <c r="M68" s="608"/>
      <c r="N68" s="228"/>
    </row>
    <row r="69" spans="2:14" ht="14.4" thickBot="1">
      <c r="B69" s="586" t="s">
        <v>254</v>
      </c>
      <c r="C69" s="587"/>
      <c r="D69" s="587"/>
      <c r="E69" s="587"/>
      <c r="F69" s="587"/>
      <c r="G69" s="587"/>
      <c r="H69" s="587"/>
      <c r="I69" s="587"/>
      <c r="J69" s="587"/>
      <c r="K69" s="587"/>
      <c r="L69" s="587"/>
      <c r="M69" s="588"/>
      <c r="N69" s="179">
        <v>0</v>
      </c>
    </row>
    <row r="70" spans="2:14">
      <c r="B70" s="612" t="s">
        <v>261</v>
      </c>
      <c r="C70" s="613"/>
      <c r="D70" s="613"/>
      <c r="E70" s="613"/>
      <c r="F70" s="613"/>
      <c r="G70" s="613"/>
      <c r="H70" s="613"/>
      <c r="I70" s="613"/>
      <c r="J70" s="613"/>
      <c r="K70" s="613"/>
      <c r="L70" s="613"/>
      <c r="M70" s="613"/>
      <c r="N70" s="614"/>
    </row>
    <row r="71" spans="2:14">
      <c r="B71" s="612"/>
      <c r="C71" s="613"/>
      <c r="D71" s="613"/>
      <c r="E71" s="613"/>
      <c r="F71" s="613"/>
      <c r="G71" s="613"/>
      <c r="H71" s="613"/>
      <c r="I71" s="613"/>
      <c r="J71" s="613"/>
      <c r="K71" s="613"/>
      <c r="L71" s="613"/>
      <c r="M71" s="613"/>
      <c r="N71" s="614"/>
    </row>
    <row r="72" spans="2:14" ht="14.4" thickBot="1">
      <c r="B72" s="615"/>
      <c r="C72" s="616"/>
      <c r="D72" s="616"/>
      <c r="E72" s="616"/>
      <c r="F72" s="616"/>
      <c r="G72" s="616"/>
      <c r="H72" s="616"/>
      <c r="I72" s="616"/>
      <c r="J72" s="616"/>
      <c r="K72" s="616"/>
      <c r="L72" s="616"/>
      <c r="M72" s="616"/>
      <c r="N72" s="617"/>
    </row>
    <row r="73" spans="2:14">
      <c r="B73" s="597" t="s">
        <v>262</v>
      </c>
      <c r="C73" s="598"/>
      <c r="D73" s="598"/>
      <c r="E73" s="598"/>
      <c r="F73" s="598"/>
      <c r="G73" s="598"/>
      <c r="H73" s="598"/>
      <c r="I73" s="145" t="s">
        <v>263</v>
      </c>
      <c r="J73" s="162" t="s">
        <v>231</v>
      </c>
      <c r="K73" s="163" t="s">
        <v>264</v>
      </c>
      <c r="L73" s="622" t="s">
        <v>248</v>
      </c>
      <c r="M73" s="623"/>
      <c r="N73" s="288" t="s">
        <v>249</v>
      </c>
    </row>
    <row r="74" spans="2:14">
      <c r="B74" s="172" t="s">
        <v>439</v>
      </c>
      <c r="C74" s="173"/>
      <c r="D74" s="173"/>
      <c r="E74" s="173"/>
      <c r="F74" s="173"/>
      <c r="G74" s="173"/>
      <c r="H74" s="173"/>
      <c r="I74" s="174">
        <v>32000</v>
      </c>
      <c r="J74" s="175">
        <v>1.85</v>
      </c>
      <c r="K74" s="176">
        <v>59200</v>
      </c>
      <c r="L74" s="601">
        <v>320</v>
      </c>
      <c r="M74" s="602"/>
      <c r="N74" s="282">
        <v>185</v>
      </c>
    </row>
    <row r="75" spans="2:14">
      <c r="B75" s="172" t="s">
        <v>329</v>
      </c>
      <c r="C75" s="173"/>
      <c r="D75" s="173"/>
      <c r="E75" s="173"/>
      <c r="F75" s="173"/>
      <c r="G75" s="173"/>
      <c r="H75" s="173"/>
      <c r="I75" s="174">
        <v>58000</v>
      </c>
      <c r="J75" s="175">
        <v>1.85</v>
      </c>
      <c r="K75" s="176">
        <v>107300</v>
      </c>
      <c r="L75" s="601">
        <v>320</v>
      </c>
      <c r="M75" s="602"/>
      <c r="N75" s="282">
        <v>335.3125</v>
      </c>
    </row>
    <row r="76" spans="2:14">
      <c r="B76" s="172" t="s">
        <v>440</v>
      </c>
      <c r="C76" s="173"/>
      <c r="D76" s="173"/>
      <c r="E76" s="173"/>
      <c r="F76" s="173"/>
      <c r="G76" s="173"/>
      <c r="H76" s="173"/>
      <c r="I76" s="174">
        <v>131338</v>
      </c>
      <c r="J76" s="175">
        <v>1.85</v>
      </c>
      <c r="K76" s="176">
        <v>242975.30000000002</v>
      </c>
      <c r="L76" s="601">
        <v>320</v>
      </c>
      <c r="M76" s="602"/>
      <c r="N76" s="282">
        <v>759.29781250000008</v>
      </c>
    </row>
    <row r="77" spans="2:14">
      <c r="B77" s="172" t="s">
        <v>437</v>
      </c>
      <c r="C77" s="173"/>
      <c r="D77" s="173"/>
      <c r="E77" s="173"/>
      <c r="F77" s="173"/>
      <c r="G77" s="173"/>
      <c r="H77" s="173"/>
      <c r="I77" s="174">
        <v>68000</v>
      </c>
      <c r="J77" s="175">
        <v>1.85</v>
      </c>
      <c r="K77" s="176">
        <v>125800</v>
      </c>
      <c r="L77" s="601">
        <v>320</v>
      </c>
      <c r="M77" s="602"/>
      <c r="N77" s="177">
        <v>393.125</v>
      </c>
    </row>
    <row r="78" spans="2:14">
      <c r="B78" s="172" t="s">
        <v>235</v>
      </c>
      <c r="C78" s="173"/>
      <c r="D78" s="173"/>
      <c r="E78" s="173"/>
      <c r="F78" s="173"/>
      <c r="G78" s="173"/>
      <c r="H78" s="173"/>
      <c r="I78" s="174">
        <v>32000</v>
      </c>
      <c r="J78" s="175">
        <v>1.85</v>
      </c>
      <c r="K78" s="176">
        <v>59200</v>
      </c>
      <c r="L78" s="601">
        <v>320</v>
      </c>
      <c r="M78" s="602"/>
      <c r="N78" s="177">
        <v>185</v>
      </c>
    </row>
    <row r="79" spans="2:14" ht="14.4" thickBot="1">
      <c r="B79" s="605" t="s">
        <v>236</v>
      </c>
      <c r="C79" s="606"/>
      <c r="D79" s="606"/>
      <c r="E79" s="606"/>
      <c r="F79" s="606"/>
      <c r="G79" s="606"/>
      <c r="H79" s="606"/>
      <c r="I79" s="174">
        <v>32000</v>
      </c>
      <c r="J79" s="175">
        <v>1.85</v>
      </c>
      <c r="K79" s="176">
        <v>59200</v>
      </c>
      <c r="L79" s="601">
        <v>320</v>
      </c>
      <c r="M79" s="602"/>
      <c r="N79" s="177">
        <v>185</v>
      </c>
    </row>
    <row r="80" spans="2:14" ht="14.4" thickBot="1">
      <c r="B80" s="586" t="s">
        <v>254</v>
      </c>
      <c r="C80" s="587"/>
      <c r="D80" s="587"/>
      <c r="E80" s="587"/>
      <c r="F80" s="587"/>
      <c r="G80" s="587"/>
      <c r="H80" s="587"/>
      <c r="I80" s="587"/>
      <c r="J80" s="587"/>
      <c r="K80" s="587"/>
      <c r="L80" s="587"/>
      <c r="M80" s="588"/>
      <c r="N80" s="179">
        <v>2042.7353125</v>
      </c>
    </row>
    <row r="81" spans="2:14" ht="14.4" thickBot="1">
      <c r="B81" s="141"/>
      <c r="C81" s="91"/>
      <c r="D81" s="91"/>
      <c r="E81" s="91"/>
      <c r="F81" s="91"/>
      <c r="G81" s="91"/>
      <c r="H81" s="91"/>
      <c r="I81" s="91"/>
      <c r="J81" s="91"/>
      <c r="K81" s="91"/>
      <c r="L81" s="91"/>
      <c r="M81" s="91"/>
      <c r="N81" s="130"/>
    </row>
    <row r="82" spans="2:14" ht="14.4" thickBot="1">
      <c r="B82" s="589" t="s">
        <v>265</v>
      </c>
      <c r="C82" s="590"/>
      <c r="D82" s="590"/>
      <c r="E82" s="590"/>
      <c r="F82" s="590"/>
      <c r="G82" s="590"/>
      <c r="H82" s="590"/>
      <c r="I82" s="590"/>
      <c r="J82" s="590"/>
      <c r="K82" s="590"/>
      <c r="L82" s="590"/>
      <c r="M82" s="591"/>
      <c r="N82" s="180">
        <v>8861.5870781249996</v>
      </c>
    </row>
    <row r="83" spans="2:14">
      <c r="B83" s="612" t="s">
        <v>266</v>
      </c>
      <c r="C83" s="613"/>
      <c r="D83" s="613"/>
      <c r="E83" s="613"/>
      <c r="F83" s="613"/>
      <c r="G83" s="613"/>
      <c r="H83" s="613"/>
      <c r="I83" s="613"/>
      <c r="J83" s="613"/>
      <c r="K83" s="613"/>
      <c r="L83" s="613"/>
      <c r="M83" s="613"/>
      <c r="N83" s="614"/>
    </row>
    <row r="84" spans="2:14">
      <c r="B84" s="612"/>
      <c r="C84" s="613"/>
      <c r="D84" s="613"/>
      <c r="E84" s="613"/>
      <c r="F84" s="613"/>
      <c r="G84" s="613"/>
      <c r="H84" s="613"/>
      <c r="I84" s="613"/>
      <c r="J84" s="613"/>
      <c r="K84" s="613"/>
      <c r="L84" s="613"/>
      <c r="M84" s="613"/>
      <c r="N84" s="614"/>
    </row>
    <row r="85" spans="2:14" ht="14.4" thickBot="1">
      <c r="B85" s="615"/>
      <c r="C85" s="616"/>
      <c r="D85" s="616"/>
      <c r="E85" s="616"/>
      <c r="F85" s="616"/>
      <c r="G85" s="616"/>
      <c r="H85" s="616"/>
      <c r="I85" s="616"/>
      <c r="J85" s="616"/>
      <c r="K85" s="616"/>
      <c r="L85" s="616"/>
      <c r="M85" s="616"/>
      <c r="N85" s="617"/>
    </row>
    <row r="86" spans="2:14">
      <c r="B86" s="597" t="s">
        <v>267</v>
      </c>
      <c r="C86" s="598"/>
      <c r="D86" s="598"/>
      <c r="E86" s="598"/>
      <c r="F86" s="598"/>
      <c r="G86" s="598"/>
      <c r="H86" s="598"/>
      <c r="I86" s="162"/>
      <c r="J86" s="181"/>
      <c r="K86" s="170" t="s">
        <v>268</v>
      </c>
      <c r="L86" s="599" t="s">
        <v>269</v>
      </c>
      <c r="M86" s="600"/>
      <c r="N86" s="171"/>
    </row>
    <row r="87" spans="2:14">
      <c r="B87" s="595" t="s">
        <v>193</v>
      </c>
      <c r="C87" s="596"/>
      <c r="D87" s="596"/>
      <c r="E87" s="596"/>
      <c r="F87" s="596"/>
      <c r="G87" s="596"/>
      <c r="H87" s="596"/>
      <c r="I87" s="182"/>
      <c r="J87" s="183"/>
      <c r="K87" s="184">
        <v>0.2</v>
      </c>
      <c r="L87" s="582">
        <v>1772.317415625</v>
      </c>
      <c r="M87" s="583"/>
      <c r="N87" s="185"/>
    </row>
    <row r="88" spans="2:14">
      <c r="B88" s="149" t="s">
        <v>270</v>
      </c>
      <c r="C88" s="150"/>
      <c r="D88" s="150"/>
      <c r="E88" s="150"/>
      <c r="F88" s="150"/>
      <c r="G88" s="150"/>
      <c r="H88" s="150"/>
      <c r="I88" s="182"/>
      <c r="J88" s="183"/>
      <c r="K88" s="184">
        <v>0.05</v>
      </c>
      <c r="L88" s="582">
        <v>443.07935390624999</v>
      </c>
      <c r="M88" s="583"/>
      <c r="N88" s="185"/>
    </row>
    <row r="89" spans="2:14" ht="14.4" thickBot="1">
      <c r="B89" s="186" t="s">
        <v>230</v>
      </c>
      <c r="C89" s="187"/>
      <c r="D89" s="187"/>
      <c r="E89" s="187"/>
      <c r="F89" s="187"/>
      <c r="G89" s="187"/>
      <c r="H89" s="187"/>
      <c r="I89" s="188"/>
      <c r="J89" s="189"/>
      <c r="K89" s="184">
        <v>0.05</v>
      </c>
      <c r="L89" s="584">
        <v>443.07935390624999</v>
      </c>
      <c r="M89" s="585"/>
      <c r="N89" s="185"/>
    </row>
    <row r="90" spans="2:14" ht="14.4" thickBot="1">
      <c r="B90" s="586" t="s">
        <v>254</v>
      </c>
      <c r="C90" s="587"/>
      <c r="D90" s="587"/>
      <c r="E90" s="587"/>
      <c r="F90" s="587"/>
      <c r="G90" s="587"/>
      <c r="H90" s="587"/>
      <c r="I90" s="587"/>
      <c r="J90" s="587"/>
      <c r="K90" s="587"/>
      <c r="L90" s="587"/>
      <c r="M90" s="588"/>
      <c r="N90" s="190">
        <v>2658.4761234375001</v>
      </c>
    </row>
    <row r="91" spans="2:14" ht="14.4" thickBot="1">
      <c r="B91" s="141"/>
      <c r="C91" s="91"/>
      <c r="D91" s="91"/>
      <c r="E91" s="91"/>
      <c r="F91" s="91"/>
      <c r="G91" s="91"/>
      <c r="H91" s="91"/>
      <c r="I91" s="91"/>
      <c r="J91" s="91"/>
      <c r="K91" s="91"/>
      <c r="L91" s="91"/>
      <c r="M91" s="91"/>
      <c r="N91" s="130"/>
    </row>
    <row r="92" spans="2:14" ht="14.4" thickBot="1">
      <c r="B92" s="589" t="s">
        <v>271</v>
      </c>
      <c r="C92" s="590"/>
      <c r="D92" s="590"/>
      <c r="E92" s="590"/>
      <c r="F92" s="590"/>
      <c r="G92" s="590"/>
      <c r="H92" s="590"/>
      <c r="I92" s="590"/>
      <c r="J92" s="590"/>
      <c r="K92" s="590"/>
      <c r="L92" s="590"/>
      <c r="M92" s="591"/>
      <c r="N92" s="191">
        <v>11520</v>
      </c>
    </row>
    <row r="93" spans="2:14">
      <c r="B93" s="122"/>
      <c r="C93" s="123"/>
      <c r="D93" s="123"/>
      <c r="E93" s="123"/>
      <c r="F93" s="123"/>
      <c r="G93" s="123"/>
      <c r="H93" s="123"/>
      <c r="I93" s="123"/>
      <c r="J93" s="123"/>
      <c r="K93" s="123"/>
      <c r="L93" s="123"/>
      <c r="M93" s="123"/>
      <c r="N93" s="124"/>
    </row>
    <row r="94" spans="2:14">
      <c r="B94" s="141"/>
      <c r="C94" s="91"/>
      <c r="D94" s="91"/>
      <c r="E94" s="91"/>
      <c r="F94" s="91"/>
      <c r="G94" s="91"/>
      <c r="H94" s="91"/>
      <c r="I94" s="91"/>
      <c r="J94" s="91"/>
      <c r="K94" s="91"/>
      <c r="L94" s="91"/>
      <c r="M94" s="91"/>
      <c r="N94" s="130"/>
    </row>
    <row r="95" spans="2:14">
      <c r="B95" s="141"/>
      <c r="C95" s="91"/>
      <c r="D95" s="91"/>
      <c r="E95" s="91"/>
      <c r="F95" s="91"/>
      <c r="G95" s="91"/>
      <c r="H95" s="91"/>
      <c r="I95" s="91"/>
      <c r="J95" s="91"/>
      <c r="K95" s="91"/>
      <c r="L95" s="91"/>
      <c r="M95" s="91"/>
      <c r="N95" s="130"/>
    </row>
    <row r="96" spans="2:14">
      <c r="B96" s="141"/>
      <c r="C96" s="91"/>
      <c r="D96" s="91"/>
      <c r="E96" s="91"/>
      <c r="F96" s="91"/>
      <c r="G96" s="128" t="s">
        <v>272</v>
      </c>
      <c r="H96" s="128"/>
      <c r="I96" s="128"/>
      <c r="J96" s="128"/>
      <c r="K96" s="91"/>
      <c r="L96" s="91"/>
      <c r="M96" s="91"/>
      <c r="N96" s="130"/>
    </row>
    <row r="97" spans="2:14">
      <c r="B97" s="192"/>
      <c r="C97" s="193"/>
      <c r="D97" s="193"/>
      <c r="E97" s="193"/>
      <c r="F97" s="193"/>
      <c r="G97" s="128" t="s">
        <v>273</v>
      </c>
      <c r="H97" s="193"/>
      <c r="I97" s="193"/>
      <c r="J97" s="193"/>
      <c r="K97" s="193"/>
      <c r="L97" s="193"/>
      <c r="M97" s="193"/>
      <c r="N97" s="194"/>
    </row>
    <row r="98" spans="2:14">
      <c r="B98" s="192"/>
      <c r="C98" s="193"/>
      <c r="D98" s="193"/>
      <c r="E98" s="193"/>
      <c r="F98" s="193"/>
      <c r="G98" s="128" t="s">
        <v>274</v>
      </c>
      <c r="J98" s="193"/>
      <c r="K98" s="193"/>
      <c r="L98" s="193"/>
      <c r="M98" s="193"/>
      <c r="N98" s="194"/>
    </row>
    <row r="99" spans="2:14">
      <c r="B99" s="107"/>
      <c r="C99" s="137"/>
      <c r="D99" s="137"/>
      <c r="E99" s="137"/>
      <c r="F99" s="137"/>
      <c r="G99" s="128" t="s">
        <v>275</v>
      </c>
      <c r="H99" s="137"/>
      <c r="I99" s="137"/>
      <c r="J99" s="137"/>
      <c r="K99" s="137"/>
      <c r="L99" s="137"/>
      <c r="M99" s="137"/>
      <c r="N99" s="136"/>
    </row>
    <row r="100" spans="2:14">
      <c r="B100" s="141"/>
      <c r="C100" s="91"/>
      <c r="D100" s="91"/>
      <c r="E100" s="91"/>
      <c r="F100" s="91"/>
      <c r="G100" s="91" t="s">
        <v>276</v>
      </c>
      <c r="H100" s="91"/>
      <c r="I100" s="91"/>
      <c r="J100" s="91"/>
      <c r="K100" s="91"/>
      <c r="L100" s="91"/>
      <c r="M100" s="91"/>
      <c r="N100" s="130"/>
    </row>
    <row r="101" spans="2:14">
      <c r="B101" s="195" t="s">
        <v>277</v>
      </c>
      <c r="C101" s="196"/>
      <c r="D101" s="196"/>
      <c r="E101" s="196"/>
      <c r="F101" s="196"/>
      <c r="G101" s="196"/>
      <c r="H101" s="196"/>
      <c r="I101" s="196"/>
      <c r="J101" s="196"/>
      <c r="K101" s="196"/>
      <c r="L101" s="196"/>
      <c r="M101" s="196"/>
      <c r="N101" s="197"/>
    </row>
    <row r="102" spans="2:14">
      <c r="B102" s="592"/>
      <c r="C102" s="593"/>
      <c r="D102" s="593"/>
      <c r="E102" s="593"/>
      <c r="F102" s="593"/>
      <c r="G102" s="593"/>
      <c r="H102" s="593"/>
      <c r="I102" s="593"/>
      <c r="J102" s="593"/>
      <c r="K102" s="593"/>
      <c r="L102" s="593"/>
      <c r="M102" s="593"/>
      <c r="N102" s="594"/>
    </row>
    <row r="103" spans="2:14">
      <c r="B103" s="592"/>
      <c r="C103" s="593"/>
      <c r="D103" s="593"/>
      <c r="E103" s="593"/>
      <c r="F103" s="593"/>
      <c r="G103" s="593"/>
      <c r="H103" s="593"/>
      <c r="I103" s="593"/>
      <c r="J103" s="593"/>
      <c r="K103" s="593"/>
      <c r="L103" s="593"/>
      <c r="M103" s="593"/>
      <c r="N103" s="594"/>
    </row>
    <row r="104" spans="2:14">
      <c r="B104" s="107"/>
      <c r="C104" s="137"/>
      <c r="D104" s="137"/>
      <c r="E104" s="137"/>
      <c r="F104" s="137"/>
      <c r="G104" s="137"/>
      <c r="H104" s="137"/>
      <c r="I104" s="137"/>
      <c r="J104" s="137"/>
      <c r="K104" s="137"/>
      <c r="L104" s="137"/>
      <c r="M104" s="137"/>
      <c r="N104" s="136"/>
    </row>
    <row r="105" spans="2:14">
      <c r="B105" s="198" t="s">
        <v>278</v>
      </c>
      <c r="C105" s="137"/>
      <c r="D105" s="137"/>
      <c r="E105" s="137"/>
      <c r="F105" s="137"/>
      <c r="G105" s="137"/>
      <c r="H105" s="137"/>
      <c r="I105" s="137"/>
      <c r="J105" s="137"/>
      <c r="K105" s="137"/>
      <c r="L105" s="137"/>
      <c r="M105" s="137"/>
      <c r="N105" s="136"/>
    </row>
    <row r="106" spans="2:14" ht="12.75" customHeight="1">
      <c r="B106" s="573" t="s">
        <v>279</v>
      </c>
      <c r="C106" s="574"/>
      <c r="D106" s="574"/>
      <c r="E106" s="574"/>
      <c r="F106" s="574"/>
      <c r="G106" s="574"/>
      <c r="H106" s="574"/>
      <c r="I106" s="574"/>
      <c r="J106" s="574"/>
      <c r="K106" s="574"/>
      <c r="L106" s="574"/>
      <c r="M106" s="574"/>
      <c r="N106" s="575"/>
    </row>
    <row r="107" spans="2:14">
      <c r="B107" s="573"/>
      <c r="C107" s="574"/>
      <c r="D107" s="574"/>
      <c r="E107" s="574"/>
      <c r="F107" s="574"/>
      <c r="G107" s="574"/>
      <c r="H107" s="574"/>
      <c r="I107" s="574"/>
      <c r="J107" s="574"/>
      <c r="K107" s="574"/>
      <c r="L107" s="574"/>
      <c r="M107" s="574"/>
      <c r="N107" s="575"/>
    </row>
    <row r="108" spans="2:14">
      <c r="B108" s="573" t="s">
        <v>280</v>
      </c>
      <c r="C108" s="574"/>
      <c r="D108" s="574"/>
      <c r="E108" s="574"/>
      <c r="F108" s="574"/>
      <c r="G108" s="574"/>
      <c r="H108" s="574"/>
      <c r="I108" s="574"/>
      <c r="J108" s="574"/>
      <c r="K108" s="574"/>
      <c r="L108" s="574"/>
      <c r="M108" s="574"/>
      <c r="N108" s="575"/>
    </row>
    <row r="109" spans="2:14">
      <c r="B109" s="573"/>
      <c r="C109" s="574"/>
      <c r="D109" s="574"/>
      <c r="E109" s="574"/>
      <c r="F109" s="574"/>
      <c r="G109" s="574"/>
      <c r="H109" s="574"/>
      <c r="I109" s="574"/>
      <c r="J109" s="574"/>
      <c r="K109" s="574"/>
      <c r="L109" s="574"/>
      <c r="M109" s="574"/>
      <c r="N109" s="575"/>
    </row>
    <row r="110" spans="2:14">
      <c r="B110" s="107"/>
      <c r="C110" s="137"/>
      <c r="D110" s="137"/>
      <c r="E110" s="137"/>
      <c r="F110" s="137"/>
      <c r="G110" s="137"/>
      <c r="H110" s="137"/>
      <c r="I110" s="137"/>
      <c r="J110" s="137"/>
      <c r="K110" s="137"/>
      <c r="L110" s="137"/>
      <c r="M110" s="137"/>
      <c r="N110" s="136"/>
    </row>
    <row r="111" spans="2:14">
      <c r="B111" s="141"/>
      <c r="C111" s="91"/>
      <c r="D111" s="91"/>
      <c r="E111" s="91"/>
      <c r="F111" s="91"/>
      <c r="G111" s="128" t="s">
        <v>272</v>
      </c>
      <c r="H111" s="91"/>
      <c r="I111" s="91"/>
      <c r="J111" s="91"/>
      <c r="K111" s="91"/>
      <c r="L111" s="91"/>
      <c r="M111" s="91"/>
      <c r="N111" s="130"/>
    </row>
    <row r="112" spans="2:14">
      <c r="B112" s="141"/>
      <c r="C112" s="91"/>
      <c r="D112" s="91"/>
      <c r="E112" s="91"/>
      <c r="F112" s="91"/>
      <c r="G112" s="91" t="s">
        <v>273</v>
      </c>
      <c r="H112" s="158"/>
      <c r="I112" s="158"/>
      <c r="J112" s="158"/>
      <c r="K112" s="91"/>
      <c r="L112" s="91"/>
      <c r="M112" s="91"/>
      <c r="N112" s="130"/>
    </row>
    <row r="113" spans="2:14">
      <c r="B113" s="141"/>
      <c r="C113" s="91"/>
      <c r="D113" s="91"/>
      <c r="E113" s="91"/>
      <c r="F113" s="91"/>
      <c r="G113" s="91" t="s">
        <v>281</v>
      </c>
      <c r="H113" s="92"/>
      <c r="I113" s="92"/>
      <c r="J113" s="92"/>
      <c r="M113" s="91"/>
      <c r="N113" s="130"/>
    </row>
    <row r="114" spans="2:14">
      <c r="B114" s="199"/>
      <c r="C114" s="137"/>
      <c r="D114" s="137"/>
      <c r="E114" s="137"/>
      <c r="F114" s="137"/>
      <c r="G114" s="91" t="s">
        <v>275</v>
      </c>
      <c r="K114" s="137"/>
      <c r="L114" s="137"/>
      <c r="M114" s="137"/>
      <c r="N114" s="136"/>
    </row>
    <row r="115" spans="2:14" ht="17.25" customHeight="1">
      <c r="B115" s="200" t="s">
        <v>282</v>
      </c>
      <c r="C115" s="201"/>
      <c r="D115" s="201"/>
      <c r="E115" s="91"/>
      <c r="F115" s="91"/>
      <c r="G115" s="91"/>
      <c r="H115" s="91"/>
      <c r="I115" s="91"/>
      <c r="J115" s="576"/>
      <c r="K115" s="576"/>
      <c r="L115" s="576"/>
      <c r="M115" s="576"/>
      <c r="N115" s="577"/>
    </row>
    <row r="116" spans="2:14" ht="18.75" customHeight="1" thickBot="1">
      <c r="B116" s="580" t="s">
        <v>283</v>
      </c>
      <c r="C116" s="581"/>
      <c r="D116" s="581"/>
      <c r="E116" s="167"/>
      <c r="F116" s="167"/>
      <c r="G116" s="167"/>
      <c r="H116" s="167"/>
      <c r="I116" s="167"/>
      <c r="J116" s="578"/>
      <c r="K116" s="578"/>
      <c r="L116" s="578"/>
      <c r="M116" s="578"/>
      <c r="N116" s="579"/>
    </row>
  </sheetData>
  <mergeCells count="115">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0:F40"/>
    <mergeCell ref="G40:H40"/>
    <mergeCell ref="I40:J40"/>
    <mergeCell ref="L40:M40"/>
    <mergeCell ref="B45:F45"/>
    <mergeCell ref="G45:H45"/>
    <mergeCell ref="I45:J45"/>
    <mergeCell ref="L45:M45"/>
    <mergeCell ref="B39:F39"/>
    <mergeCell ref="G39:H39"/>
    <mergeCell ref="I39:J39"/>
    <mergeCell ref="L39:M39"/>
    <mergeCell ref="B41:F41"/>
    <mergeCell ref="G41:H41"/>
    <mergeCell ref="I41:J41"/>
    <mergeCell ref="L41:M41"/>
    <mergeCell ref="L42:M42"/>
    <mergeCell ref="L43:M43"/>
    <mergeCell ref="L44:M44"/>
    <mergeCell ref="B48:F48"/>
    <mergeCell ref="G48:H48"/>
    <mergeCell ref="I48:J48"/>
    <mergeCell ref="L48:M48"/>
    <mergeCell ref="B49:M49"/>
    <mergeCell ref="B50:N52"/>
    <mergeCell ref="B46:F46"/>
    <mergeCell ref="G46:H46"/>
    <mergeCell ref="I46:J46"/>
    <mergeCell ref="L46:M46"/>
    <mergeCell ref="B47:F47"/>
    <mergeCell ref="G47:H47"/>
    <mergeCell ref="I47:J47"/>
    <mergeCell ref="L47:M47"/>
    <mergeCell ref="L58:M58"/>
    <mergeCell ref="L59:M59"/>
    <mergeCell ref="L60:M60"/>
    <mergeCell ref="B61:M61"/>
    <mergeCell ref="B62:N64"/>
    <mergeCell ref="B65:H65"/>
    <mergeCell ref="L65:M65"/>
    <mergeCell ref="B53:I53"/>
    <mergeCell ref="L53:M53"/>
    <mergeCell ref="L54:M54"/>
    <mergeCell ref="L55:M55"/>
    <mergeCell ref="L56:M56"/>
    <mergeCell ref="L57:M57"/>
    <mergeCell ref="B87:H87"/>
    <mergeCell ref="L87:M87"/>
    <mergeCell ref="L76:M76"/>
    <mergeCell ref="L77:M77"/>
    <mergeCell ref="B66:H66"/>
    <mergeCell ref="L66:M66"/>
    <mergeCell ref="B67:H67"/>
    <mergeCell ref="L67:M67"/>
    <mergeCell ref="B68:H68"/>
    <mergeCell ref="L68:M68"/>
    <mergeCell ref="L78:M78"/>
    <mergeCell ref="B79:H79"/>
    <mergeCell ref="L79:M79"/>
    <mergeCell ref="B80:M80"/>
    <mergeCell ref="B69:M69"/>
    <mergeCell ref="B70:N72"/>
    <mergeCell ref="B73:H73"/>
    <mergeCell ref="L73:M73"/>
    <mergeCell ref="L74:M74"/>
    <mergeCell ref="L75:M75"/>
    <mergeCell ref="B82:M82"/>
    <mergeCell ref="B83:N85"/>
    <mergeCell ref="B86:H86"/>
    <mergeCell ref="L86:M86"/>
    <mergeCell ref="B108:N109"/>
    <mergeCell ref="J115:N116"/>
    <mergeCell ref="B116:D116"/>
    <mergeCell ref="L88:M88"/>
    <mergeCell ref="L89:M89"/>
    <mergeCell ref="B90:M90"/>
    <mergeCell ref="B92:M92"/>
    <mergeCell ref="B102:N102"/>
    <mergeCell ref="B103:N103"/>
    <mergeCell ref="B106:N107"/>
  </mergeCells>
  <pageMargins left="0.7" right="0.7" top="0.75" bottom="0.75" header="0.3" footer="0.3"/>
  <drawing r:id="rId1"/>
  <legacyDrawing r:id="rId2"/>
  <oleObjects>
    <mc:AlternateContent xmlns:mc="http://schemas.openxmlformats.org/markup-compatibility/2006">
      <mc:Choice Requires="x14">
        <oleObject progId="PBrush" shapeId="14131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1313" r:id="rId3"/>
      </mc:Fallback>
    </mc:AlternateContent>
  </oleObjects>
  <mc:AlternateContent xmlns:mc="http://schemas.openxmlformats.org/markup-compatibility/2006">
    <mc:Choice Requires="x14">
      <controls>
        <mc:AlternateContent xmlns:mc="http://schemas.openxmlformats.org/markup-compatibility/2006">
          <mc:Choice Requires="x14">
            <control shapeId="14131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131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3900-000000000000}">
          <x14:formula1>
            <xm:f>'641.1'!$R$124:$R$1125</xm:f>
          </x14:formula1>
          <xm:sqref>B20:B27</xm:sqref>
        </x14:dataValidation>
      </x14:dataValidations>
    </ext>
  </extLs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B1:N110"/>
  <sheetViews>
    <sheetView topLeftCell="A49" zoomScale="55" zoomScaleNormal="55" workbookViewId="0">
      <selection activeCell="A25"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3.5546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ht="12" customHeight="1">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128</v>
      </c>
      <c r="C34" s="703" t="s">
        <v>129</v>
      </c>
      <c r="D34" s="704"/>
      <c r="E34" s="704"/>
      <c r="F34" s="704"/>
      <c r="G34" s="704"/>
      <c r="H34" s="704"/>
      <c r="I34" s="704"/>
      <c r="J34" s="704"/>
      <c r="K34" s="705"/>
      <c r="L34" s="703" t="s">
        <v>81</v>
      </c>
      <c r="M34" s="705"/>
      <c r="N34" s="216">
        <v>458145</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6"/>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571</v>
      </c>
      <c r="C39" s="596"/>
      <c r="D39" s="596"/>
      <c r="E39" s="596"/>
      <c r="F39" s="618"/>
      <c r="G39" s="641"/>
      <c r="H39" s="618"/>
      <c r="I39" s="641"/>
      <c r="J39" s="618"/>
      <c r="K39" s="147">
        <v>150000</v>
      </c>
      <c r="L39" s="754">
        <v>500</v>
      </c>
      <c r="M39" s="755"/>
      <c r="N39" s="148">
        <v>300</v>
      </c>
    </row>
    <row r="40" spans="2:14">
      <c r="B40" s="595" t="s">
        <v>286</v>
      </c>
      <c r="C40" s="596"/>
      <c r="D40" s="596"/>
      <c r="E40" s="596"/>
      <c r="F40" s="618"/>
      <c r="G40" s="641"/>
      <c r="H40" s="618"/>
      <c r="I40" s="641"/>
      <c r="J40" s="618"/>
      <c r="K40" s="147">
        <v>190000</v>
      </c>
      <c r="L40" s="754">
        <v>1500</v>
      </c>
      <c r="M40" s="755"/>
      <c r="N40" s="280">
        <v>126.66666666666667</v>
      </c>
    </row>
    <row r="41" spans="2:14">
      <c r="B41" s="595"/>
      <c r="C41" s="596"/>
      <c r="D41" s="596"/>
      <c r="E41" s="596"/>
      <c r="F41" s="618"/>
      <c r="G41" s="641"/>
      <c r="H41" s="618"/>
      <c r="I41" s="641"/>
      <c r="J41" s="618"/>
      <c r="K41" s="147"/>
      <c r="L41" s="726"/>
      <c r="M41" s="727"/>
      <c r="N41" s="148"/>
    </row>
    <row r="42" spans="2:14">
      <c r="B42" s="595"/>
      <c r="C42" s="596"/>
      <c r="D42" s="596"/>
      <c r="E42" s="596"/>
      <c r="F42" s="618"/>
      <c r="G42" s="641"/>
      <c r="H42" s="618"/>
      <c r="I42" s="641"/>
      <c r="J42" s="618"/>
      <c r="K42" s="147"/>
      <c r="L42" s="726"/>
      <c r="M42" s="727"/>
      <c r="N42" s="148"/>
    </row>
    <row r="43" spans="2:14">
      <c r="B43" s="595"/>
      <c r="C43" s="596"/>
      <c r="D43" s="596"/>
      <c r="E43" s="596"/>
      <c r="F43" s="618"/>
      <c r="G43" s="641"/>
      <c r="H43" s="618"/>
      <c r="I43" s="641"/>
      <c r="J43" s="618"/>
      <c r="K43" s="147"/>
      <c r="L43" s="726"/>
      <c r="M43" s="727"/>
      <c r="N43" s="148"/>
    </row>
    <row r="44" spans="2:14">
      <c r="B44" s="595"/>
      <c r="C44" s="596"/>
      <c r="D44" s="596"/>
      <c r="E44" s="596"/>
      <c r="F44" s="618"/>
      <c r="G44" s="641"/>
      <c r="H44" s="618"/>
      <c r="I44" s="641"/>
      <c r="J44" s="618"/>
      <c r="K44" s="147"/>
      <c r="L44" s="740"/>
      <c r="M44" s="741"/>
      <c r="N44" s="148"/>
    </row>
    <row r="45" spans="2:14" ht="14.4" thickBot="1">
      <c r="B45" s="605"/>
      <c r="C45" s="606"/>
      <c r="D45" s="606"/>
      <c r="E45" s="606"/>
      <c r="F45" s="621"/>
      <c r="G45" s="631"/>
      <c r="H45" s="621"/>
      <c r="I45" s="631"/>
      <c r="J45" s="621"/>
      <c r="K45" s="147"/>
      <c r="L45" s="744"/>
      <c r="M45" s="745"/>
      <c r="N45" s="148"/>
    </row>
    <row r="46" spans="2:14" ht="14.4" thickBot="1">
      <c r="B46" s="586" t="s">
        <v>254</v>
      </c>
      <c r="C46" s="587"/>
      <c r="D46" s="587"/>
      <c r="E46" s="587"/>
      <c r="F46" s="587"/>
      <c r="G46" s="587"/>
      <c r="H46" s="587"/>
      <c r="I46" s="587"/>
      <c r="J46" s="587"/>
      <c r="K46" s="587"/>
      <c r="L46" s="587"/>
      <c r="M46" s="588"/>
      <c r="N46" s="154">
        <v>426.66666666666669</v>
      </c>
    </row>
    <row r="47" spans="2:14">
      <c r="B47" s="612" t="s">
        <v>252</v>
      </c>
      <c r="C47" s="613"/>
      <c r="D47" s="613"/>
      <c r="E47" s="613"/>
      <c r="F47" s="613"/>
      <c r="G47" s="613"/>
      <c r="H47" s="613"/>
      <c r="I47" s="613"/>
      <c r="J47" s="613"/>
      <c r="K47" s="613"/>
      <c r="L47" s="613"/>
      <c r="M47" s="613"/>
      <c r="N47" s="614"/>
    </row>
    <row r="48" spans="2:14">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155" t="s">
        <v>198</v>
      </c>
      <c r="K50" s="145" t="s">
        <v>33</v>
      </c>
      <c r="L50" s="622" t="s">
        <v>253</v>
      </c>
      <c r="M50" s="623"/>
      <c r="N50" s="146" t="s">
        <v>249</v>
      </c>
    </row>
    <row r="51" spans="2:14">
      <c r="B51" s="694"/>
      <c r="C51" s="695"/>
      <c r="D51" s="695"/>
      <c r="E51" s="695"/>
      <c r="F51" s="695"/>
      <c r="G51" s="695"/>
      <c r="H51" s="695"/>
      <c r="I51" s="715"/>
      <c r="J51" s="210"/>
      <c r="K51" s="211"/>
      <c r="L51" s="619"/>
      <c r="M51" s="620"/>
      <c r="N51" s="148"/>
    </row>
    <row r="52" spans="2:14">
      <c r="B52" s="694"/>
      <c r="C52" s="695"/>
      <c r="D52" s="695"/>
      <c r="E52" s="695"/>
      <c r="F52" s="695"/>
      <c r="G52" s="695"/>
      <c r="H52" s="695"/>
      <c r="I52" s="715"/>
      <c r="J52" s="210"/>
      <c r="K52" s="211"/>
      <c r="L52" s="619"/>
      <c r="M52" s="620"/>
      <c r="N52" s="148"/>
    </row>
    <row r="53" spans="2:14">
      <c r="B53" s="694"/>
      <c r="C53" s="695"/>
      <c r="D53" s="695"/>
      <c r="E53" s="695"/>
      <c r="F53" s="695"/>
      <c r="G53" s="695"/>
      <c r="H53" s="695"/>
      <c r="I53" s="715"/>
      <c r="J53" s="210"/>
      <c r="K53" s="211"/>
      <c r="L53" s="619"/>
      <c r="M53" s="620"/>
      <c r="N53" s="148"/>
    </row>
    <row r="54" spans="2:14">
      <c r="B54" s="694"/>
      <c r="C54" s="695"/>
      <c r="D54" s="695"/>
      <c r="E54" s="695"/>
      <c r="F54" s="695"/>
      <c r="G54" s="695"/>
      <c r="H54" s="695"/>
      <c r="I54" s="715"/>
      <c r="J54" s="210"/>
      <c r="K54" s="229"/>
      <c r="L54" s="619"/>
      <c r="M54" s="620"/>
      <c r="N54" s="148"/>
    </row>
    <row r="55" spans="2:14">
      <c r="B55" s="694"/>
      <c r="C55" s="695"/>
      <c r="D55" s="695"/>
      <c r="E55" s="695"/>
      <c r="F55" s="695"/>
      <c r="G55" s="695"/>
      <c r="H55" s="695"/>
      <c r="I55" s="715"/>
      <c r="J55" s="210"/>
      <c r="K55" s="229"/>
      <c r="L55" s="619"/>
      <c r="M55" s="620"/>
      <c r="N55" s="148"/>
    </row>
    <row r="56" spans="2:14" ht="14.4" thickBot="1">
      <c r="B56" s="694"/>
      <c r="C56" s="695"/>
      <c r="D56" s="695"/>
      <c r="E56" s="695"/>
      <c r="F56" s="695"/>
      <c r="G56" s="695"/>
      <c r="H56" s="695"/>
      <c r="I56" s="715"/>
      <c r="J56" s="210"/>
      <c r="K56" s="229"/>
      <c r="L56" s="619"/>
      <c r="M56" s="620"/>
      <c r="N56" s="148"/>
    </row>
    <row r="57" spans="2:14" ht="14.4" thickBot="1">
      <c r="B57" s="586" t="s">
        <v>254</v>
      </c>
      <c r="C57" s="587"/>
      <c r="D57" s="587"/>
      <c r="E57" s="587"/>
      <c r="F57" s="587"/>
      <c r="G57" s="587"/>
      <c r="H57" s="587"/>
      <c r="I57" s="587"/>
      <c r="J57" s="587"/>
      <c r="K57" s="587"/>
      <c r="L57" s="587"/>
      <c r="M57" s="588"/>
      <c r="N57" s="161">
        <v>0</v>
      </c>
    </row>
    <row r="58" spans="2:14">
      <c r="B58" s="612" t="s">
        <v>255</v>
      </c>
      <c r="C58" s="613"/>
      <c r="D58" s="613"/>
      <c r="E58" s="613"/>
      <c r="F58" s="613"/>
      <c r="G58" s="613"/>
      <c r="H58" s="613"/>
      <c r="I58" s="613"/>
      <c r="J58" s="613"/>
      <c r="K58" s="613"/>
      <c r="L58" s="613"/>
      <c r="M58" s="613"/>
      <c r="N58" s="614"/>
    </row>
    <row r="59" spans="2:14">
      <c r="B59" s="612"/>
      <c r="C59" s="613"/>
      <c r="D59" s="613"/>
      <c r="E59" s="613"/>
      <c r="F59" s="613"/>
      <c r="G59" s="613"/>
      <c r="H59" s="613"/>
      <c r="I59" s="613"/>
      <c r="J59" s="613"/>
      <c r="K59" s="613"/>
      <c r="L59" s="613"/>
      <c r="M59" s="613"/>
      <c r="N59" s="614"/>
    </row>
    <row r="60" spans="2:14" ht="14.4" thickBot="1">
      <c r="B60" s="615"/>
      <c r="C60" s="616"/>
      <c r="D60" s="616"/>
      <c r="E60" s="616"/>
      <c r="F60" s="616"/>
      <c r="G60" s="616"/>
      <c r="H60" s="616"/>
      <c r="I60" s="616"/>
      <c r="J60" s="616"/>
      <c r="K60" s="616"/>
      <c r="L60" s="616"/>
      <c r="M60" s="616"/>
      <c r="N60" s="617"/>
    </row>
    <row r="61" spans="2:14">
      <c r="B61" s="597" t="s">
        <v>256</v>
      </c>
      <c r="C61" s="598"/>
      <c r="D61" s="598"/>
      <c r="E61" s="598"/>
      <c r="F61" s="598"/>
      <c r="G61" s="598"/>
      <c r="H61" s="598"/>
      <c r="I61" s="145" t="s">
        <v>493</v>
      </c>
      <c r="J61" s="162" t="s">
        <v>258</v>
      </c>
      <c r="K61" s="163" t="s">
        <v>493</v>
      </c>
      <c r="L61" s="622" t="s">
        <v>199</v>
      </c>
      <c r="M61" s="623"/>
      <c r="N61" s="288" t="s">
        <v>249</v>
      </c>
    </row>
    <row r="62" spans="2:14">
      <c r="B62" s="595"/>
      <c r="C62" s="596"/>
      <c r="D62" s="596"/>
      <c r="E62" s="596"/>
      <c r="F62" s="596"/>
      <c r="G62" s="596"/>
      <c r="H62" s="596"/>
      <c r="I62" s="217"/>
      <c r="J62" s="196"/>
      <c r="K62" s="217"/>
      <c r="L62" s="624"/>
      <c r="M62" s="625"/>
      <c r="N62" s="276"/>
    </row>
    <row r="63" spans="2:14">
      <c r="B63" s="595"/>
      <c r="C63" s="596"/>
      <c r="D63" s="596"/>
      <c r="E63" s="596"/>
      <c r="F63" s="596"/>
      <c r="G63" s="596"/>
      <c r="H63" s="596"/>
      <c r="I63" s="157"/>
      <c r="J63" s="226"/>
      <c r="K63" s="227"/>
      <c r="L63" s="603"/>
      <c r="M63" s="604"/>
      <c r="N63" s="228"/>
    </row>
    <row r="64" spans="2:14" ht="14.4" thickBot="1">
      <c r="B64" s="605"/>
      <c r="C64" s="606"/>
      <c r="D64" s="606"/>
      <c r="E64" s="606"/>
      <c r="F64" s="606"/>
      <c r="G64" s="606"/>
      <c r="H64" s="606"/>
      <c r="I64" s="246"/>
      <c r="J64" s="242"/>
      <c r="K64" s="217"/>
      <c r="L64" s="607"/>
      <c r="M64" s="608"/>
      <c r="N64" s="228"/>
    </row>
    <row r="65" spans="2:14" ht="14.4" thickBot="1">
      <c r="B65" s="586" t="s">
        <v>254</v>
      </c>
      <c r="C65" s="587"/>
      <c r="D65" s="587"/>
      <c r="E65" s="587"/>
      <c r="F65" s="587"/>
      <c r="G65" s="587"/>
      <c r="H65" s="587"/>
      <c r="I65" s="587"/>
      <c r="J65" s="587"/>
      <c r="K65" s="587"/>
      <c r="L65" s="587"/>
      <c r="M65" s="588"/>
      <c r="N65" s="179">
        <v>0</v>
      </c>
    </row>
    <row r="66" spans="2:14">
      <c r="B66" s="612" t="s">
        <v>261</v>
      </c>
      <c r="C66" s="613"/>
      <c r="D66" s="613"/>
      <c r="E66" s="613"/>
      <c r="F66" s="613"/>
      <c r="G66" s="613"/>
      <c r="H66" s="613"/>
      <c r="I66" s="613"/>
      <c r="J66" s="613"/>
      <c r="K66" s="613"/>
      <c r="L66" s="613"/>
      <c r="M66" s="613"/>
      <c r="N66" s="614"/>
    </row>
    <row r="67" spans="2:14">
      <c r="B67" s="612"/>
      <c r="C67" s="613"/>
      <c r="D67" s="613"/>
      <c r="E67" s="613"/>
      <c r="F67" s="613"/>
      <c r="G67" s="613"/>
      <c r="H67" s="613"/>
      <c r="I67" s="613"/>
      <c r="J67" s="613"/>
      <c r="K67" s="613"/>
      <c r="L67" s="613"/>
      <c r="M67" s="613"/>
      <c r="N67" s="614"/>
    </row>
    <row r="68" spans="2:14" ht="14.4" thickBot="1">
      <c r="B68" s="615"/>
      <c r="C68" s="616"/>
      <c r="D68" s="616"/>
      <c r="E68" s="616"/>
      <c r="F68" s="616"/>
      <c r="G68" s="616"/>
      <c r="H68" s="616"/>
      <c r="I68" s="616"/>
      <c r="J68" s="616"/>
      <c r="K68" s="616"/>
      <c r="L68" s="616"/>
      <c r="M68" s="616"/>
      <c r="N68" s="617"/>
    </row>
    <row r="69" spans="2:14">
      <c r="B69" s="597" t="s">
        <v>262</v>
      </c>
      <c r="C69" s="598"/>
      <c r="D69" s="598"/>
      <c r="E69" s="598"/>
      <c r="F69" s="598"/>
      <c r="G69" s="598"/>
      <c r="H69" s="598"/>
      <c r="I69" s="145" t="s">
        <v>263</v>
      </c>
      <c r="J69" s="162" t="s">
        <v>231</v>
      </c>
      <c r="K69" s="163" t="s">
        <v>264</v>
      </c>
      <c r="L69" s="622" t="s">
        <v>248</v>
      </c>
      <c r="M69" s="623"/>
      <c r="N69" s="146" t="s">
        <v>249</v>
      </c>
    </row>
    <row r="70" spans="2:14">
      <c r="B70" s="172"/>
      <c r="C70" s="173"/>
      <c r="D70" s="173"/>
      <c r="E70" s="173"/>
      <c r="F70" s="173"/>
      <c r="G70" s="173"/>
      <c r="H70" s="173"/>
      <c r="I70" s="174"/>
      <c r="J70" s="175"/>
      <c r="K70" s="176"/>
      <c r="L70" s="601"/>
      <c r="M70" s="602"/>
      <c r="N70" s="177"/>
    </row>
    <row r="71" spans="2:14">
      <c r="B71" s="172"/>
      <c r="C71" s="173"/>
      <c r="D71" s="173"/>
      <c r="E71" s="173"/>
      <c r="F71" s="173"/>
      <c r="G71" s="173"/>
      <c r="H71" s="173"/>
      <c r="I71" s="174"/>
      <c r="J71" s="175"/>
      <c r="K71" s="176"/>
      <c r="L71" s="601"/>
      <c r="M71" s="602"/>
      <c r="N71" s="177"/>
    </row>
    <row r="72" spans="2:14">
      <c r="B72" s="172"/>
      <c r="C72" s="173"/>
      <c r="D72" s="173"/>
      <c r="E72" s="173"/>
      <c r="F72" s="173"/>
      <c r="G72" s="173"/>
      <c r="H72" s="173"/>
      <c r="I72" s="174"/>
      <c r="J72" s="175"/>
      <c r="K72" s="176"/>
      <c r="L72" s="603"/>
      <c r="M72" s="604"/>
      <c r="N72" s="177"/>
    </row>
    <row r="73" spans="2:14" ht="14.4" thickBot="1">
      <c r="B73" s="605"/>
      <c r="C73" s="606"/>
      <c r="D73" s="606"/>
      <c r="E73" s="606"/>
      <c r="F73" s="606"/>
      <c r="G73" s="606"/>
      <c r="H73" s="606"/>
      <c r="I73" s="166"/>
      <c r="J73" s="167"/>
      <c r="K73" s="166"/>
      <c r="L73" s="607"/>
      <c r="M73" s="608"/>
      <c r="N73" s="178"/>
    </row>
    <row r="74" spans="2:14" ht="14.4" thickBot="1">
      <c r="B74" s="586" t="s">
        <v>254</v>
      </c>
      <c r="C74" s="587"/>
      <c r="D74" s="587"/>
      <c r="E74" s="587"/>
      <c r="F74" s="587"/>
      <c r="G74" s="587"/>
      <c r="H74" s="587"/>
      <c r="I74" s="587"/>
      <c r="J74" s="587"/>
      <c r="K74" s="587"/>
      <c r="L74" s="587"/>
      <c r="M74" s="588"/>
      <c r="N74" s="179">
        <v>0</v>
      </c>
    </row>
    <row r="75" spans="2:14" ht="14.4" thickBot="1">
      <c r="B75" s="141"/>
      <c r="C75" s="91"/>
      <c r="D75" s="91"/>
      <c r="E75" s="91"/>
      <c r="F75" s="91"/>
      <c r="G75" s="91"/>
      <c r="H75" s="91"/>
      <c r="I75" s="91"/>
      <c r="J75" s="91"/>
      <c r="K75" s="91"/>
      <c r="L75" s="91"/>
      <c r="M75" s="91"/>
      <c r="N75" s="130"/>
    </row>
    <row r="76" spans="2:14" ht="14.4" thickBot="1">
      <c r="B76" s="589" t="s">
        <v>265</v>
      </c>
      <c r="C76" s="590"/>
      <c r="D76" s="590"/>
      <c r="E76" s="590"/>
      <c r="F76" s="590"/>
      <c r="G76" s="590"/>
      <c r="H76" s="590"/>
      <c r="I76" s="590"/>
      <c r="J76" s="590"/>
      <c r="K76" s="590"/>
      <c r="L76" s="590"/>
      <c r="M76" s="591"/>
      <c r="N76" s="180">
        <v>426.66666666666669</v>
      </c>
    </row>
    <row r="77" spans="2:14">
      <c r="B77" s="612" t="s">
        <v>266</v>
      </c>
      <c r="C77" s="613"/>
      <c r="D77" s="613"/>
      <c r="E77" s="613"/>
      <c r="F77" s="613"/>
      <c r="G77" s="613"/>
      <c r="H77" s="613"/>
      <c r="I77" s="613"/>
      <c r="J77" s="613"/>
      <c r="K77" s="613"/>
      <c r="L77" s="613"/>
      <c r="M77" s="613"/>
      <c r="N77" s="614"/>
    </row>
    <row r="78" spans="2:14">
      <c r="B78" s="612"/>
      <c r="C78" s="613"/>
      <c r="D78" s="613"/>
      <c r="E78" s="613"/>
      <c r="F78" s="613"/>
      <c r="G78" s="613"/>
      <c r="H78" s="613"/>
      <c r="I78" s="613"/>
      <c r="J78" s="613"/>
      <c r="K78" s="613"/>
      <c r="L78" s="613"/>
      <c r="M78" s="613"/>
      <c r="N78" s="614"/>
    </row>
    <row r="79" spans="2:14" ht="14.4" thickBot="1">
      <c r="B79" s="615"/>
      <c r="C79" s="616"/>
      <c r="D79" s="616"/>
      <c r="E79" s="616"/>
      <c r="F79" s="616"/>
      <c r="G79" s="616"/>
      <c r="H79" s="616"/>
      <c r="I79" s="616"/>
      <c r="J79" s="616"/>
      <c r="K79" s="616"/>
      <c r="L79" s="616"/>
      <c r="M79" s="616"/>
      <c r="N79" s="617"/>
    </row>
    <row r="80" spans="2:14">
      <c r="B80" s="597" t="s">
        <v>267</v>
      </c>
      <c r="C80" s="598"/>
      <c r="D80" s="598"/>
      <c r="E80" s="598"/>
      <c r="F80" s="598"/>
      <c r="G80" s="598"/>
      <c r="H80" s="598"/>
      <c r="I80" s="162"/>
      <c r="J80" s="181"/>
      <c r="K80" s="170" t="s">
        <v>268</v>
      </c>
      <c r="L80" s="599" t="s">
        <v>269</v>
      </c>
      <c r="M80" s="600"/>
      <c r="N80" s="171"/>
    </row>
    <row r="81" spans="2:14">
      <c r="B81" s="595" t="s">
        <v>193</v>
      </c>
      <c r="C81" s="596"/>
      <c r="D81" s="596"/>
      <c r="E81" s="596"/>
      <c r="F81" s="596"/>
      <c r="G81" s="596"/>
      <c r="H81" s="596"/>
      <c r="I81" s="182"/>
      <c r="J81" s="183"/>
      <c r="K81" s="184">
        <v>0.2</v>
      </c>
      <c r="L81" s="582">
        <v>85.333333333333343</v>
      </c>
      <c r="M81" s="583"/>
      <c r="N81" s="185"/>
    </row>
    <row r="82" spans="2:14">
      <c r="B82" s="149" t="s">
        <v>270</v>
      </c>
      <c r="C82" s="150"/>
      <c r="D82" s="150"/>
      <c r="E82" s="150"/>
      <c r="F82" s="150"/>
      <c r="G82" s="150"/>
      <c r="H82" s="150"/>
      <c r="I82" s="182"/>
      <c r="J82" s="183"/>
      <c r="K82" s="184">
        <v>0.05</v>
      </c>
      <c r="L82" s="582">
        <v>21.333333333333336</v>
      </c>
      <c r="M82" s="583"/>
      <c r="N82" s="185"/>
    </row>
    <row r="83" spans="2:14" ht="14.4" thickBot="1">
      <c r="B83" s="186" t="s">
        <v>230</v>
      </c>
      <c r="C83" s="187"/>
      <c r="D83" s="187"/>
      <c r="E83" s="187"/>
      <c r="F83" s="187"/>
      <c r="G83" s="187"/>
      <c r="H83" s="187"/>
      <c r="I83" s="188"/>
      <c r="J83" s="189"/>
      <c r="K83" s="184">
        <v>0.05</v>
      </c>
      <c r="L83" s="584">
        <v>21.333333333333336</v>
      </c>
      <c r="M83" s="585"/>
      <c r="N83" s="185"/>
    </row>
    <row r="84" spans="2:14" ht="14.4" thickBot="1">
      <c r="B84" s="586" t="s">
        <v>254</v>
      </c>
      <c r="C84" s="587"/>
      <c r="D84" s="587"/>
      <c r="E84" s="587"/>
      <c r="F84" s="587"/>
      <c r="G84" s="587"/>
      <c r="H84" s="587"/>
      <c r="I84" s="587"/>
      <c r="J84" s="587"/>
      <c r="K84" s="587"/>
      <c r="L84" s="587"/>
      <c r="M84" s="588"/>
      <c r="N84" s="190">
        <v>128.00000000000003</v>
      </c>
    </row>
    <row r="85" spans="2:14" ht="14.4" thickBot="1">
      <c r="B85" s="141"/>
      <c r="C85" s="91"/>
      <c r="D85" s="91"/>
      <c r="E85" s="91"/>
      <c r="F85" s="91"/>
      <c r="G85" s="91"/>
      <c r="H85" s="91"/>
      <c r="I85" s="91"/>
      <c r="J85" s="91"/>
      <c r="K85" s="91"/>
      <c r="L85" s="91"/>
      <c r="M85" s="91"/>
      <c r="N85" s="130"/>
    </row>
    <row r="86" spans="2:14" ht="14.4" thickBot="1">
      <c r="B86" s="589" t="s">
        <v>271</v>
      </c>
      <c r="C86" s="590"/>
      <c r="D86" s="590"/>
      <c r="E86" s="590"/>
      <c r="F86" s="590"/>
      <c r="G86" s="590"/>
      <c r="H86" s="590"/>
      <c r="I86" s="590"/>
      <c r="J86" s="590"/>
      <c r="K86" s="590"/>
      <c r="L86" s="590"/>
      <c r="M86" s="591"/>
      <c r="N86" s="191">
        <v>555</v>
      </c>
    </row>
    <row r="87" spans="2:14">
      <c r="B87" s="122"/>
      <c r="C87" s="123"/>
      <c r="D87" s="123"/>
      <c r="E87" s="123"/>
      <c r="F87" s="123"/>
      <c r="G87" s="123"/>
      <c r="H87" s="123"/>
      <c r="I87" s="123"/>
      <c r="J87" s="123"/>
      <c r="K87" s="123"/>
      <c r="L87" s="123"/>
      <c r="M87" s="123"/>
      <c r="N87" s="124"/>
    </row>
    <row r="88" spans="2:14">
      <c r="B88" s="141"/>
      <c r="C88" s="91"/>
      <c r="D88" s="91"/>
      <c r="E88" s="91"/>
      <c r="F88" s="91"/>
      <c r="G88" s="91"/>
      <c r="H88" s="91"/>
      <c r="I88" s="91"/>
      <c r="J88" s="91"/>
      <c r="K88" s="91"/>
      <c r="L88" s="91"/>
      <c r="M88" s="91"/>
      <c r="N88" s="130"/>
    </row>
    <row r="89" spans="2:14">
      <c r="B89" s="141"/>
      <c r="C89" s="91"/>
      <c r="D89" s="91"/>
      <c r="E89" s="91"/>
      <c r="F89" s="91"/>
      <c r="G89" s="91"/>
      <c r="H89" s="91"/>
      <c r="I89" s="91"/>
      <c r="J89" s="91"/>
      <c r="K89" s="91"/>
      <c r="L89" s="91"/>
      <c r="M89" s="91"/>
      <c r="N89" s="130"/>
    </row>
    <row r="90" spans="2:14">
      <c r="B90" s="141"/>
      <c r="C90" s="91"/>
      <c r="D90" s="91"/>
      <c r="E90" s="91"/>
      <c r="F90" s="91"/>
      <c r="G90" s="128" t="s">
        <v>272</v>
      </c>
      <c r="H90" s="128"/>
      <c r="I90" s="128"/>
      <c r="J90" s="128"/>
      <c r="K90" s="91"/>
      <c r="L90" s="91"/>
      <c r="M90" s="91"/>
      <c r="N90" s="130"/>
    </row>
    <row r="91" spans="2:14">
      <c r="B91" s="192"/>
      <c r="C91" s="193"/>
      <c r="D91" s="193"/>
      <c r="E91" s="193"/>
      <c r="F91" s="193"/>
      <c r="G91" s="128" t="s">
        <v>273</v>
      </c>
      <c r="H91" s="193"/>
      <c r="I91" s="193"/>
      <c r="J91" s="193"/>
      <c r="K91" s="193"/>
      <c r="L91" s="193"/>
      <c r="M91" s="193"/>
      <c r="N91" s="194"/>
    </row>
    <row r="92" spans="2:14">
      <c r="B92" s="192"/>
      <c r="C92" s="193"/>
      <c r="D92" s="193"/>
      <c r="E92" s="193"/>
      <c r="F92" s="193"/>
      <c r="G92" s="128" t="s">
        <v>274</v>
      </c>
      <c r="J92" s="193"/>
      <c r="K92" s="193"/>
      <c r="L92" s="193"/>
      <c r="M92" s="193"/>
      <c r="N92" s="194"/>
    </row>
    <row r="93" spans="2:14">
      <c r="B93" s="107"/>
      <c r="C93" s="137"/>
      <c r="D93" s="137"/>
      <c r="E93" s="137"/>
      <c r="F93" s="137"/>
      <c r="G93" s="128" t="s">
        <v>275</v>
      </c>
      <c r="H93" s="137"/>
      <c r="I93" s="137"/>
      <c r="J93" s="137"/>
      <c r="K93" s="137"/>
      <c r="L93" s="137"/>
      <c r="M93" s="137"/>
      <c r="N93" s="136"/>
    </row>
    <row r="94" spans="2:14">
      <c r="B94" s="141"/>
      <c r="C94" s="91"/>
      <c r="D94" s="91"/>
      <c r="E94" s="91"/>
      <c r="F94" s="91"/>
      <c r="G94" s="91" t="s">
        <v>276</v>
      </c>
      <c r="H94" s="91"/>
      <c r="I94" s="91"/>
      <c r="J94" s="91"/>
      <c r="K94" s="91"/>
      <c r="L94" s="91"/>
      <c r="M94" s="91"/>
      <c r="N94" s="130"/>
    </row>
    <row r="95" spans="2:14">
      <c r="B95" s="195" t="s">
        <v>277</v>
      </c>
      <c r="C95" s="196"/>
      <c r="D95" s="196"/>
      <c r="E95" s="196"/>
      <c r="F95" s="196"/>
      <c r="G95" s="196"/>
      <c r="H95" s="196"/>
      <c r="I95" s="196"/>
      <c r="J95" s="196"/>
      <c r="K95" s="196"/>
      <c r="L95" s="196"/>
      <c r="M95" s="196"/>
      <c r="N95" s="197"/>
    </row>
    <row r="96" spans="2:14">
      <c r="B96" s="592"/>
      <c r="C96" s="593"/>
      <c r="D96" s="593"/>
      <c r="E96" s="593"/>
      <c r="F96" s="593"/>
      <c r="G96" s="593"/>
      <c r="H96" s="593"/>
      <c r="I96" s="593"/>
      <c r="J96" s="593"/>
      <c r="K96" s="593"/>
      <c r="L96" s="593"/>
      <c r="M96" s="593"/>
      <c r="N96" s="594"/>
    </row>
    <row r="97" spans="2:14">
      <c r="B97" s="592"/>
      <c r="C97" s="593"/>
      <c r="D97" s="593"/>
      <c r="E97" s="593"/>
      <c r="F97" s="593"/>
      <c r="G97" s="593"/>
      <c r="H97" s="593"/>
      <c r="I97" s="593"/>
      <c r="J97" s="593"/>
      <c r="K97" s="593"/>
      <c r="L97" s="593"/>
      <c r="M97" s="593"/>
      <c r="N97" s="594"/>
    </row>
    <row r="98" spans="2:14">
      <c r="B98" s="107"/>
      <c r="C98" s="137"/>
      <c r="D98" s="137"/>
      <c r="E98" s="137"/>
      <c r="F98" s="137"/>
      <c r="G98" s="137"/>
      <c r="H98" s="137"/>
      <c r="I98" s="137"/>
      <c r="J98" s="137"/>
      <c r="K98" s="137"/>
      <c r="L98" s="137"/>
      <c r="M98" s="137"/>
      <c r="N98" s="136"/>
    </row>
    <row r="99" spans="2:14">
      <c r="B99" s="198" t="s">
        <v>278</v>
      </c>
      <c r="C99" s="137"/>
      <c r="D99" s="137"/>
      <c r="E99" s="137"/>
      <c r="F99" s="137"/>
      <c r="G99" s="137"/>
      <c r="H99" s="137"/>
      <c r="I99" s="137"/>
      <c r="J99" s="137"/>
      <c r="K99" s="137"/>
      <c r="L99" s="137"/>
      <c r="M99" s="137"/>
      <c r="N99" s="136"/>
    </row>
    <row r="100" spans="2:14" ht="12.75" customHeight="1">
      <c r="B100" s="573" t="s">
        <v>279</v>
      </c>
      <c r="C100" s="574"/>
      <c r="D100" s="574"/>
      <c r="E100" s="574"/>
      <c r="F100" s="574"/>
      <c r="G100" s="574"/>
      <c r="H100" s="574"/>
      <c r="I100" s="574"/>
      <c r="J100" s="574"/>
      <c r="K100" s="574"/>
      <c r="L100" s="574"/>
      <c r="M100" s="574"/>
      <c r="N100" s="575"/>
    </row>
    <row r="101" spans="2:14">
      <c r="B101" s="573"/>
      <c r="C101" s="574"/>
      <c r="D101" s="574"/>
      <c r="E101" s="574"/>
      <c r="F101" s="574"/>
      <c r="G101" s="574"/>
      <c r="H101" s="574"/>
      <c r="I101" s="574"/>
      <c r="J101" s="574"/>
      <c r="K101" s="574"/>
      <c r="L101" s="574"/>
      <c r="M101" s="574"/>
      <c r="N101" s="575"/>
    </row>
    <row r="102" spans="2:14">
      <c r="B102" s="573" t="s">
        <v>280</v>
      </c>
      <c r="C102" s="574"/>
      <c r="D102" s="574"/>
      <c r="E102" s="574"/>
      <c r="F102" s="574"/>
      <c r="G102" s="574"/>
      <c r="H102" s="574"/>
      <c r="I102" s="574"/>
      <c r="J102" s="574"/>
      <c r="K102" s="574"/>
      <c r="L102" s="574"/>
      <c r="M102" s="574"/>
      <c r="N102" s="575"/>
    </row>
    <row r="103" spans="2:14">
      <c r="B103" s="573"/>
      <c r="C103" s="574"/>
      <c r="D103" s="574"/>
      <c r="E103" s="574"/>
      <c r="F103" s="574"/>
      <c r="G103" s="574"/>
      <c r="H103" s="574"/>
      <c r="I103" s="574"/>
      <c r="J103" s="574"/>
      <c r="K103" s="574"/>
      <c r="L103" s="574"/>
      <c r="M103" s="574"/>
      <c r="N103" s="575"/>
    </row>
    <row r="104" spans="2:14">
      <c r="B104" s="107"/>
      <c r="C104" s="137"/>
      <c r="D104" s="137"/>
      <c r="E104" s="137"/>
      <c r="F104" s="137"/>
      <c r="G104" s="137"/>
      <c r="H104" s="137"/>
      <c r="I104" s="137"/>
      <c r="J104" s="137"/>
      <c r="K104" s="137"/>
      <c r="L104" s="137"/>
      <c r="M104" s="137"/>
      <c r="N104" s="136"/>
    </row>
    <row r="105" spans="2:14">
      <c r="B105" s="141"/>
      <c r="C105" s="91"/>
      <c r="D105" s="91"/>
      <c r="E105" s="91"/>
      <c r="F105" s="91"/>
      <c r="G105" s="128" t="s">
        <v>272</v>
      </c>
      <c r="H105" s="91"/>
      <c r="I105" s="91"/>
      <c r="J105" s="91"/>
      <c r="K105" s="91"/>
      <c r="L105" s="91"/>
      <c r="M105" s="91"/>
      <c r="N105" s="130"/>
    </row>
    <row r="106" spans="2:14">
      <c r="B106" s="141"/>
      <c r="C106" s="91"/>
      <c r="D106" s="91"/>
      <c r="E106" s="91"/>
      <c r="F106" s="91"/>
      <c r="G106" s="91" t="s">
        <v>273</v>
      </c>
      <c r="H106" s="158"/>
      <c r="I106" s="158"/>
      <c r="J106" s="158"/>
      <c r="K106" s="91"/>
      <c r="L106" s="91"/>
      <c r="M106" s="91"/>
      <c r="N106" s="130"/>
    </row>
    <row r="107" spans="2:14">
      <c r="B107" s="141"/>
      <c r="C107" s="91"/>
      <c r="D107" s="91"/>
      <c r="E107" s="91"/>
      <c r="F107" s="91"/>
      <c r="G107" s="91" t="s">
        <v>281</v>
      </c>
      <c r="H107" s="92"/>
      <c r="I107" s="92"/>
      <c r="J107" s="92"/>
      <c r="M107" s="91"/>
      <c r="N107" s="130"/>
    </row>
    <row r="108" spans="2:14">
      <c r="B108" s="199"/>
      <c r="C108" s="137"/>
      <c r="D108" s="137"/>
      <c r="E108" s="137"/>
      <c r="F108" s="137"/>
      <c r="G108" s="91" t="s">
        <v>275</v>
      </c>
      <c r="K108" s="137"/>
      <c r="L108" s="137"/>
      <c r="M108" s="137"/>
      <c r="N108" s="136"/>
    </row>
    <row r="109" spans="2:14" ht="17.25" customHeight="1">
      <c r="B109" s="200" t="s">
        <v>282</v>
      </c>
      <c r="C109" s="201"/>
      <c r="D109" s="201"/>
      <c r="E109" s="91"/>
      <c r="F109" s="91"/>
      <c r="G109" s="91"/>
      <c r="H109" s="91"/>
      <c r="I109" s="91"/>
      <c r="J109" s="576"/>
      <c r="K109" s="576"/>
      <c r="L109" s="576"/>
      <c r="M109" s="576"/>
      <c r="N109" s="577"/>
    </row>
    <row r="110" spans="2:14" ht="18.75" customHeight="1" thickBot="1">
      <c r="B110" s="580" t="s">
        <v>283</v>
      </c>
      <c r="C110" s="581"/>
      <c r="D110" s="581"/>
      <c r="E110" s="167"/>
      <c r="F110" s="167"/>
      <c r="G110" s="167"/>
      <c r="H110" s="167"/>
      <c r="I110" s="167"/>
      <c r="J110" s="578"/>
      <c r="K110" s="578"/>
      <c r="L110" s="578"/>
      <c r="M110" s="578"/>
      <c r="N110" s="579"/>
    </row>
  </sheetData>
  <mergeCells count="115">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 right="0.7" top="0.75" bottom="0.75" header="0.3" footer="0.3"/>
  <drawing r:id="rId1"/>
  <legacyDrawing r:id="rId2"/>
  <oleObjects>
    <mc:AlternateContent xmlns:mc="http://schemas.openxmlformats.org/markup-compatibility/2006">
      <mc:Choice Requires="x14">
        <oleObject progId="PBrush" shapeId="1423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2337" r:id="rId3"/>
      </mc:Fallback>
    </mc:AlternateContent>
  </oleObjects>
  <mc:AlternateContent xmlns:mc="http://schemas.openxmlformats.org/markup-compatibility/2006">
    <mc:Choice Requires="x14">
      <controls>
        <mc:AlternateContent xmlns:mc="http://schemas.openxmlformats.org/markup-compatibility/2006">
          <mc:Choice Requires="x14">
            <control shapeId="1423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23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3A00-000000000000}">
          <x14:formula1>
            <xm:f>'641.1'!$R$124:$R$1125</xm:f>
          </x14:formula1>
          <xm:sqref>B20:B27</xm:sqref>
        </x14:dataValidation>
      </x14:dataValidations>
    </ext>
  </extLs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B1:N118"/>
  <sheetViews>
    <sheetView topLeftCell="A55" zoomScale="55" zoomScaleNormal="55" workbookViewId="0">
      <selection activeCell="A25"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3.5546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ht="12" customHeight="1">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130</v>
      </c>
      <c r="C34" s="703" t="s">
        <v>511</v>
      </c>
      <c r="D34" s="704"/>
      <c r="E34" s="704"/>
      <c r="F34" s="704"/>
      <c r="G34" s="704"/>
      <c r="H34" s="704"/>
      <c r="I34" s="704"/>
      <c r="J34" s="704"/>
      <c r="K34" s="705"/>
      <c r="L34" s="703" t="s">
        <v>81</v>
      </c>
      <c r="M34" s="705"/>
      <c r="N34" s="216">
        <v>458145</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5.75" customHeight="1"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420</v>
      </c>
      <c r="C39" s="596"/>
      <c r="D39" s="596"/>
      <c r="E39" s="596"/>
      <c r="F39" s="618"/>
      <c r="G39" s="641"/>
      <c r="H39" s="618"/>
      <c r="I39" s="641"/>
      <c r="J39" s="618"/>
      <c r="K39" s="147">
        <v>5040</v>
      </c>
      <c r="L39" s="740">
        <v>40</v>
      </c>
      <c r="M39" s="741"/>
      <c r="N39" s="148">
        <v>126</v>
      </c>
    </row>
    <row r="40" spans="2:14">
      <c r="B40" s="595" t="s">
        <v>295</v>
      </c>
      <c r="C40" s="596"/>
      <c r="D40" s="596"/>
      <c r="E40" s="596"/>
      <c r="F40" s="618"/>
      <c r="G40" s="641"/>
      <c r="H40" s="618"/>
      <c r="I40" s="641"/>
      <c r="J40" s="618"/>
      <c r="K40" s="147">
        <v>17000</v>
      </c>
      <c r="L40" s="726">
        <v>400</v>
      </c>
      <c r="M40" s="727"/>
      <c r="N40" s="148">
        <v>42.5</v>
      </c>
    </row>
    <row r="41" spans="2:14">
      <c r="B41" s="96" t="s">
        <v>316</v>
      </c>
      <c r="C41" s="234"/>
      <c r="D41" s="234"/>
      <c r="E41" s="234"/>
      <c r="F41" s="235"/>
      <c r="G41" s="236"/>
      <c r="H41" s="235"/>
      <c r="I41" s="236"/>
      <c r="J41" s="235"/>
      <c r="K41" s="147">
        <v>8700</v>
      </c>
      <c r="L41" s="726">
        <v>400</v>
      </c>
      <c r="M41" s="727"/>
      <c r="N41" s="148">
        <v>21.75</v>
      </c>
    </row>
    <row r="42" spans="2:14">
      <c r="B42" s="96" t="s">
        <v>441</v>
      </c>
      <c r="C42" s="234"/>
      <c r="D42" s="234"/>
      <c r="E42" s="234"/>
      <c r="F42" s="235"/>
      <c r="G42" s="236"/>
      <c r="H42" s="235"/>
      <c r="I42" s="236"/>
      <c r="J42" s="235"/>
      <c r="K42" s="147">
        <v>189000</v>
      </c>
      <c r="L42" s="726">
        <v>400</v>
      </c>
      <c r="M42" s="727"/>
      <c r="N42" s="148">
        <v>472.5</v>
      </c>
    </row>
    <row r="43" spans="2:14" s="469" customFormat="1">
      <c r="B43" s="470" t="s">
        <v>603</v>
      </c>
      <c r="C43" s="471"/>
      <c r="D43" s="471"/>
      <c r="E43" s="471"/>
      <c r="F43" s="472"/>
      <c r="G43" s="473"/>
      <c r="H43" s="472"/>
      <c r="I43" s="473"/>
      <c r="J43" s="472"/>
      <c r="K43" s="279">
        <v>18451</v>
      </c>
      <c r="L43" s="726">
        <v>400</v>
      </c>
      <c r="M43" s="727"/>
      <c r="N43" s="280">
        <v>46.127499999999998</v>
      </c>
    </row>
    <row r="44" spans="2:14" s="469" customFormat="1">
      <c r="B44" s="470" t="s">
        <v>604</v>
      </c>
      <c r="C44" s="471"/>
      <c r="D44" s="471"/>
      <c r="E44" s="471"/>
      <c r="F44" s="472"/>
      <c r="G44" s="473"/>
      <c r="H44" s="472"/>
      <c r="I44" s="473"/>
      <c r="J44" s="472"/>
      <c r="K44" s="279">
        <v>20313</v>
      </c>
      <c r="L44" s="726">
        <v>400</v>
      </c>
      <c r="M44" s="727"/>
      <c r="N44" s="280">
        <v>50.782499999999999</v>
      </c>
    </row>
    <row r="45" spans="2:14" s="469" customFormat="1">
      <c r="B45" s="470" t="s">
        <v>605</v>
      </c>
      <c r="C45" s="471"/>
      <c r="D45" s="471"/>
      <c r="E45" s="471"/>
      <c r="F45" s="472"/>
      <c r="G45" s="473"/>
      <c r="H45" s="472"/>
      <c r="I45" s="473"/>
      <c r="J45" s="472"/>
      <c r="K45" s="279">
        <v>21671</v>
      </c>
      <c r="L45" s="726">
        <v>400</v>
      </c>
      <c r="M45" s="727"/>
      <c r="N45" s="280">
        <v>54.177500000000002</v>
      </c>
    </row>
    <row r="46" spans="2:14">
      <c r="B46" s="595" t="s">
        <v>303</v>
      </c>
      <c r="C46" s="596"/>
      <c r="D46" s="596"/>
      <c r="E46" s="596"/>
      <c r="F46" s="618"/>
      <c r="G46" s="641"/>
      <c r="H46" s="618"/>
      <c r="I46" s="641"/>
      <c r="J46" s="618"/>
      <c r="K46" s="147"/>
      <c r="L46" s="726"/>
      <c r="M46" s="727"/>
      <c r="N46" s="148">
        <v>93.382185714285725</v>
      </c>
    </row>
    <row r="47" spans="2:14">
      <c r="B47" s="595"/>
      <c r="C47" s="596"/>
      <c r="D47" s="596"/>
      <c r="E47" s="596"/>
      <c r="F47" s="618"/>
      <c r="G47" s="641"/>
      <c r="H47" s="618"/>
      <c r="I47" s="641"/>
      <c r="J47" s="618"/>
      <c r="K47" s="147"/>
      <c r="L47" s="726"/>
      <c r="M47" s="727"/>
      <c r="N47" s="148"/>
    </row>
    <row r="48" spans="2:14">
      <c r="B48" s="595"/>
      <c r="C48" s="596"/>
      <c r="D48" s="596"/>
      <c r="E48" s="596"/>
      <c r="F48" s="618"/>
      <c r="G48" s="641"/>
      <c r="H48" s="618"/>
      <c r="I48" s="641"/>
      <c r="J48" s="618"/>
      <c r="K48" s="147"/>
      <c r="L48" s="740"/>
      <c r="M48" s="741"/>
      <c r="N48" s="148"/>
    </row>
    <row r="49" spans="2:14" ht="14.4" thickBot="1">
      <c r="B49" s="605"/>
      <c r="C49" s="606"/>
      <c r="D49" s="606"/>
      <c r="E49" s="606"/>
      <c r="F49" s="621"/>
      <c r="G49" s="631"/>
      <c r="H49" s="621"/>
      <c r="I49" s="631"/>
      <c r="J49" s="621"/>
      <c r="K49" s="147"/>
      <c r="L49" s="744"/>
      <c r="M49" s="745"/>
      <c r="N49" s="148"/>
    </row>
    <row r="50" spans="2:14" ht="14.4" thickBot="1">
      <c r="B50" s="586" t="s">
        <v>254</v>
      </c>
      <c r="C50" s="587"/>
      <c r="D50" s="587"/>
      <c r="E50" s="587"/>
      <c r="F50" s="587"/>
      <c r="G50" s="587"/>
      <c r="H50" s="587"/>
      <c r="I50" s="587"/>
      <c r="J50" s="587"/>
      <c r="K50" s="587"/>
      <c r="L50" s="587"/>
      <c r="M50" s="588"/>
      <c r="N50" s="154">
        <v>907.21968571428579</v>
      </c>
    </row>
    <row r="51" spans="2:14">
      <c r="B51" s="612" t="s">
        <v>252</v>
      </c>
      <c r="C51" s="613"/>
      <c r="D51" s="613"/>
      <c r="E51" s="613"/>
      <c r="F51" s="613"/>
      <c r="G51" s="613"/>
      <c r="H51" s="613"/>
      <c r="I51" s="613"/>
      <c r="J51" s="613"/>
      <c r="K51" s="613"/>
      <c r="L51" s="613"/>
      <c r="M51" s="613"/>
      <c r="N51" s="614"/>
    </row>
    <row r="52" spans="2:14">
      <c r="B52" s="612"/>
      <c r="C52" s="613"/>
      <c r="D52" s="613"/>
      <c r="E52" s="613"/>
      <c r="F52" s="613"/>
      <c r="G52" s="613"/>
      <c r="H52" s="613"/>
      <c r="I52" s="613"/>
      <c r="J52" s="613"/>
      <c r="K52" s="613"/>
      <c r="L52" s="613"/>
      <c r="M52" s="613"/>
      <c r="N52" s="614"/>
    </row>
    <row r="53" spans="2:14" ht="14.4" thickBot="1">
      <c r="B53" s="615"/>
      <c r="C53" s="616"/>
      <c r="D53" s="616"/>
      <c r="E53" s="616"/>
      <c r="F53" s="616"/>
      <c r="G53" s="616"/>
      <c r="H53" s="616"/>
      <c r="I53" s="616"/>
      <c r="J53" s="616"/>
      <c r="K53" s="616"/>
      <c r="L53" s="616"/>
      <c r="M53" s="616"/>
      <c r="N53" s="617"/>
    </row>
    <row r="54" spans="2:14" ht="13.5" customHeight="1">
      <c r="B54" s="597" t="s">
        <v>243</v>
      </c>
      <c r="C54" s="598"/>
      <c r="D54" s="598"/>
      <c r="E54" s="598"/>
      <c r="F54" s="598"/>
      <c r="G54" s="598"/>
      <c r="H54" s="598"/>
      <c r="I54" s="623"/>
      <c r="J54" s="155" t="s">
        <v>198</v>
      </c>
      <c r="K54" s="145" t="s">
        <v>33</v>
      </c>
      <c r="L54" s="622" t="s">
        <v>253</v>
      </c>
      <c r="M54" s="623"/>
      <c r="N54" s="146" t="s">
        <v>249</v>
      </c>
    </row>
    <row r="55" spans="2:14">
      <c r="B55" s="95" t="s">
        <v>226</v>
      </c>
      <c r="C55" s="467"/>
      <c r="D55" s="467"/>
      <c r="E55" s="467"/>
      <c r="F55" s="467"/>
      <c r="G55" s="467"/>
      <c r="H55" s="467"/>
      <c r="I55" s="468"/>
      <c r="J55" s="210" t="s">
        <v>205</v>
      </c>
      <c r="K55" s="211">
        <v>5.0000000000000001E-3</v>
      </c>
      <c r="L55" s="619">
        <v>33718.799999999996</v>
      </c>
      <c r="M55" s="620"/>
      <c r="N55" s="280">
        <v>168.59399999999999</v>
      </c>
    </row>
    <row r="56" spans="2:14" ht="12.75" customHeight="1">
      <c r="B56" s="95" t="s">
        <v>224</v>
      </c>
      <c r="C56" s="234"/>
      <c r="D56" s="234"/>
      <c r="E56" s="234"/>
      <c r="F56" s="234"/>
      <c r="G56" s="234"/>
      <c r="H56" s="234"/>
      <c r="I56" s="235"/>
      <c r="J56" s="210" t="s">
        <v>205</v>
      </c>
      <c r="K56" s="211">
        <v>0.01</v>
      </c>
      <c r="L56" s="619">
        <v>10600</v>
      </c>
      <c r="M56" s="620"/>
      <c r="N56" s="148">
        <v>106</v>
      </c>
    </row>
    <row r="57" spans="2:14">
      <c r="B57" s="95" t="s">
        <v>225</v>
      </c>
      <c r="C57" s="467"/>
      <c r="D57" s="467"/>
      <c r="E57" s="467"/>
      <c r="F57" s="467"/>
      <c r="G57" s="467"/>
      <c r="H57" s="467"/>
      <c r="I57" s="468"/>
      <c r="J57" s="210" t="s">
        <v>205</v>
      </c>
      <c r="K57" s="211">
        <v>0.01</v>
      </c>
      <c r="L57" s="619">
        <v>19000</v>
      </c>
      <c r="M57" s="620"/>
      <c r="N57" s="280">
        <v>190</v>
      </c>
    </row>
    <row r="58" spans="2:14" ht="12.75" customHeight="1">
      <c r="B58" s="95" t="s">
        <v>442</v>
      </c>
      <c r="C58" s="234"/>
      <c r="D58" s="234"/>
      <c r="E58" s="234"/>
      <c r="F58" s="234"/>
      <c r="G58" s="234"/>
      <c r="H58" s="234"/>
      <c r="I58" s="235"/>
      <c r="J58" s="210" t="s">
        <v>205</v>
      </c>
      <c r="K58" s="211">
        <v>5.0000000000000001E-4</v>
      </c>
      <c r="L58" s="619">
        <v>56400</v>
      </c>
      <c r="M58" s="620"/>
      <c r="N58" s="148">
        <v>28.2</v>
      </c>
    </row>
    <row r="59" spans="2:14" ht="12.75" customHeight="1">
      <c r="B59" s="95" t="s">
        <v>221</v>
      </c>
      <c r="C59" s="234"/>
      <c r="D59" s="234"/>
      <c r="E59" s="234"/>
      <c r="F59" s="234"/>
      <c r="G59" s="234"/>
      <c r="H59" s="234"/>
      <c r="I59" s="235"/>
      <c r="J59" s="210" t="s">
        <v>205</v>
      </c>
      <c r="K59" s="211">
        <v>1E-3</v>
      </c>
      <c r="L59" s="619">
        <v>144000</v>
      </c>
      <c r="M59" s="620"/>
      <c r="N59" s="148">
        <v>144</v>
      </c>
    </row>
    <row r="60" spans="2:14" ht="12.75" customHeight="1">
      <c r="B60" s="95" t="s">
        <v>227</v>
      </c>
      <c r="C60" s="234"/>
      <c r="D60" s="234"/>
      <c r="E60" s="234"/>
      <c r="F60" s="234"/>
      <c r="G60" s="234"/>
      <c r="H60" s="234"/>
      <c r="I60" s="235"/>
      <c r="J60" s="210" t="s">
        <v>205</v>
      </c>
      <c r="K60" s="211">
        <v>5.0000000000000001E-3</v>
      </c>
      <c r="L60" s="619">
        <v>10172.4</v>
      </c>
      <c r="M60" s="620"/>
      <c r="N60" s="148">
        <v>50.862000000000002</v>
      </c>
    </row>
    <row r="61" spans="2:14" ht="12.75" customHeight="1">
      <c r="B61" s="95" t="s">
        <v>228</v>
      </c>
      <c r="C61" s="234"/>
      <c r="D61" s="234"/>
      <c r="E61" s="234"/>
      <c r="F61" s="234"/>
      <c r="G61" s="234"/>
      <c r="H61" s="234"/>
      <c r="I61" s="235"/>
      <c r="J61" s="210" t="s">
        <v>205</v>
      </c>
      <c r="K61" s="211">
        <v>5.0000000000000001E-3</v>
      </c>
      <c r="L61" s="619">
        <v>10726.8</v>
      </c>
      <c r="M61" s="620"/>
      <c r="N61" s="148">
        <v>53.634</v>
      </c>
    </row>
    <row r="62" spans="2:14" ht="14.4" thickBot="1">
      <c r="B62" s="186" t="s">
        <v>606</v>
      </c>
      <c r="C62" s="187"/>
      <c r="D62" s="187"/>
      <c r="E62" s="187"/>
      <c r="F62" s="187"/>
      <c r="G62" s="187"/>
      <c r="H62" s="187"/>
      <c r="I62" s="258"/>
      <c r="J62" s="474" t="s">
        <v>222</v>
      </c>
      <c r="K62" s="475">
        <v>1E-3</v>
      </c>
      <c r="L62" s="619">
        <v>19100</v>
      </c>
      <c r="M62" s="620"/>
      <c r="N62" s="280">
        <v>19.100000000000001</v>
      </c>
    </row>
    <row r="63" spans="2:14" ht="14.4" thickBot="1">
      <c r="B63" s="586" t="s">
        <v>254</v>
      </c>
      <c r="C63" s="587"/>
      <c r="D63" s="587"/>
      <c r="E63" s="587"/>
      <c r="F63" s="587"/>
      <c r="G63" s="587"/>
      <c r="H63" s="587"/>
      <c r="I63" s="587"/>
      <c r="J63" s="587"/>
      <c r="K63" s="587"/>
      <c r="L63" s="587"/>
      <c r="M63" s="588"/>
      <c r="N63" s="281">
        <v>760.39</v>
      </c>
    </row>
    <row r="64" spans="2:14">
      <c r="B64" s="612" t="s">
        <v>255</v>
      </c>
      <c r="C64" s="613"/>
      <c r="D64" s="613"/>
      <c r="E64" s="613"/>
      <c r="F64" s="613"/>
      <c r="G64" s="613"/>
      <c r="H64" s="613"/>
      <c r="I64" s="613"/>
      <c r="J64" s="613"/>
      <c r="K64" s="613"/>
      <c r="L64" s="613"/>
      <c r="M64" s="613"/>
      <c r="N64" s="614"/>
    </row>
    <row r="65" spans="2:14">
      <c r="B65" s="612"/>
      <c r="C65" s="613"/>
      <c r="D65" s="613"/>
      <c r="E65" s="613"/>
      <c r="F65" s="613"/>
      <c r="G65" s="613"/>
      <c r="H65" s="613"/>
      <c r="I65" s="613"/>
      <c r="J65" s="613"/>
      <c r="K65" s="613"/>
      <c r="L65" s="613"/>
      <c r="M65" s="613"/>
      <c r="N65" s="614"/>
    </row>
    <row r="66" spans="2:14" ht="14.4" thickBot="1">
      <c r="B66" s="615"/>
      <c r="C66" s="616"/>
      <c r="D66" s="616"/>
      <c r="E66" s="616"/>
      <c r="F66" s="616"/>
      <c r="G66" s="616"/>
      <c r="H66" s="616"/>
      <c r="I66" s="616"/>
      <c r="J66" s="616"/>
      <c r="K66" s="616"/>
      <c r="L66" s="616"/>
      <c r="M66" s="616"/>
      <c r="N66" s="617"/>
    </row>
    <row r="67" spans="2:14">
      <c r="B67" s="597" t="s">
        <v>256</v>
      </c>
      <c r="C67" s="598"/>
      <c r="D67" s="598"/>
      <c r="E67" s="598"/>
      <c r="F67" s="598"/>
      <c r="G67" s="598"/>
      <c r="H67" s="598"/>
      <c r="I67" s="145" t="s">
        <v>257</v>
      </c>
      <c r="J67" s="162" t="s">
        <v>258</v>
      </c>
      <c r="K67" s="163" t="s">
        <v>259</v>
      </c>
      <c r="L67" s="622" t="s">
        <v>199</v>
      </c>
      <c r="M67" s="623"/>
      <c r="N67" s="146" t="s">
        <v>249</v>
      </c>
    </row>
    <row r="68" spans="2:14">
      <c r="B68" s="595"/>
      <c r="C68" s="596"/>
      <c r="D68" s="596"/>
      <c r="E68" s="596"/>
      <c r="F68" s="596"/>
      <c r="G68" s="596"/>
      <c r="H68" s="596"/>
      <c r="I68" s="157"/>
      <c r="J68" s="226"/>
      <c r="K68" s="227"/>
      <c r="L68" s="603"/>
      <c r="M68" s="604"/>
      <c r="N68" s="228"/>
    </row>
    <row r="69" spans="2:14">
      <c r="B69" s="595"/>
      <c r="C69" s="596"/>
      <c r="D69" s="596"/>
      <c r="E69" s="596"/>
      <c r="F69" s="596"/>
      <c r="G69" s="596"/>
      <c r="H69" s="596"/>
      <c r="I69" s="157"/>
      <c r="J69" s="226"/>
      <c r="K69" s="227"/>
      <c r="L69" s="603"/>
      <c r="M69" s="604"/>
      <c r="N69" s="228"/>
    </row>
    <row r="70" spans="2:14" ht="14.4" thickBot="1">
      <c r="B70" s="605"/>
      <c r="C70" s="606"/>
      <c r="D70" s="606"/>
      <c r="E70" s="606"/>
      <c r="F70" s="606"/>
      <c r="G70" s="606"/>
      <c r="H70" s="606"/>
      <c r="I70" s="246"/>
      <c r="J70" s="242"/>
      <c r="K70" s="217"/>
      <c r="L70" s="607"/>
      <c r="M70" s="608"/>
      <c r="N70" s="228"/>
    </row>
    <row r="71" spans="2:14" ht="14.4" thickBot="1">
      <c r="B71" s="586" t="s">
        <v>254</v>
      </c>
      <c r="C71" s="587"/>
      <c r="D71" s="587"/>
      <c r="E71" s="587"/>
      <c r="F71" s="587"/>
      <c r="G71" s="587"/>
      <c r="H71" s="587"/>
      <c r="I71" s="587"/>
      <c r="J71" s="587"/>
      <c r="K71" s="587"/>
      <c r="L71" s="587"/>
      <c r="M71" s="588"/>
      <c r="N71" s="179">
        <v>0</v>
      </c>
    </row>
    <row r="72" spans="2:14">
      <c r="B72" s="612" t="s">
        <v>261</v>
      </c>
      <c r="C72" s="613"/>
      <c r="D72" s="613"/>
      <c r="E72" s="613"/>
      <c r="F72" s="613"/>
      <c r="G72" s="613"/>
      <c r="H72" s="613"/>
      <c r="I72" s="613"/>
      <c r="J72" s="613"/>
      <c r="K72" s="613"/>
      <c r="L72" s="613"/>
      <c r="M72" s="613"/>
      <c r="N72" s="614"/>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262</v>
      </c>
      <c r="C75" s="598"/>
      <c r="D75" s="598"/>
      <c r="E75" s="598"/>
      <c r="F75" s="598"/>
      <c r="G75" s="598"/>
      <c r="H75" s="598"/>
      <c r="I75" s="145" t="s">
        <v>263</v>
      </c>
      <c r="J75" s="162" t="s">
        <v>231</v>
      </c>
      <c r="K75" s="163" t="s">
        <v>264</v>
      </c>
      <c r="L75" s="622" t="s">
        <v>248</v>
      </c>
      <c r="M75" s="623"/>
      <c r="N75" s="146" t="s">
        <v>249</v>
      </c>
    </row>
    <row r="76" spans="2:14">
      <c r="B76" s="172" t="s">
        <v>439</v>
      </c>
      <c r="C76" s="173"/>
      <c r="D76" s="173"/>
      <c r="E76" s="173"/>
      <c r="F76" s="173"/>
      <c r="G76" s="173"/>
      <c r="H76" s="173"/>
      <c r="I76" s="174">
        <v>32000</v>
      </c>
      <c r="J76" s="175">
        <v>1.85</v>
      </c>
      <c r="K76" s="176">
        <v>59200</v>
      </c>
      <c r="L76" s="601">
        <v>350</v>
      </c>
      <c r="M76" s="602"/>
      <c r="N76" s="177">
        <v>169.14285714285714</v>
      </c>
    </row>
    <row r="77" spans="2:14">
      <c r="B77" s="172" t="s">
        <v>329</v>
      </c>
      <c r="C77" s="173"/>
      <c r="D77" s="173"/>
      <c r="E77" s="173"/>
      <c r="F77" s="173"/>
      <c r="G77" s="173"/>
      <c r="H77" s="173"/>
      <c r="I77" s="174">
        <v>58000</v>
      </c>
      <c r="J77" s="175">
        <v>1.85</v>
      </c>
      <c r="K77" s="176">
        <v>107300</v>
      </c>
      <c r="L77" s="601">
        <v>350</v>
      </c>
      <c r="M77" s="602"/>
      <c r="N77" s="177">
        <v>306.57142857142856</v>
      </c>
    </row>
    <row r="78" spans="2:14">
      <c r="B78" s="172" t="s">
        <v>440</v>
      </c>
      <c r="C78" s="173"/>
      <c r="D78" s="173"/>
      <c r="E78" s="173"/>
      <c r="F78" s="173"/>
      <c r="G78" s="173"/>
      <c r="H78" s="173"/>
      <c r="I78" s="174">
        <v>131338</v>
      </c>
      <c r="J78" s="175">
        <v>1.85</v>
      </c>
      <c r="K78" s="176">
        <v>242975.30000000002</v>
      </c>
      <c r="L78" s="601">
        <v>350</v>
      </c>
      <c r="M78" s="602"/>
      <c r="N78" s="177">
        <v>694.21514285714295</v>
      </c>
    </row>
    <row r="79" spans="2:14">
      <c r="B79" s="172" t="s">
        <v>437</v>
      </c>
      <c r="C79" s="173"/>
      <c r="D79" s="173"/>
      <c r="E79" s="173"/>
      <c r="F79" s="173"/>
      <c r="G79" s="173"/>
      <c r="H79" s="173"/>
      <c r="I79" s="174">
        <v>68000</v>
      </c>
      <c r="J79" s="175">
        <v>1.85</v>
      </c>
      <c r="K79" s="176">
        <v>125800</v>
      </c>
      <c r="L79" s="601">
        <v>350</v>
      </c>
      <c r="M79" s="602"/>
      <c r="N79" s="177">
        <v>359.42857142857144</v>
      </c>
    </row>
    <row r="80" spans="2:14">
      <c r="B80" s="172" t="s">
        <v>235</v>
      </c>
      <c r="C80" s="173"/>
      <c r="D80" s="173"/>
      <c r="E80" s="173"/>
      <c r="F80" s="173"/>
      <c r="G80" s="173"/>
      <c r="H80" s="173"/>
      <c r="I80" s="174">
        <v>32000</v>
      </c>
      <c r="J80" s="175">
        <v>1.85</v>
      </c>
      <c r="K80" s="176">
        <v>59200</v>
      </c>
      <c r="L80" s="601">
        <v>350</v>
      </c>
      <c r="M80" s="602"/>
      <c r="N80" s="177">
        <v>169.14285714285714</v>
      </c>
    </row>
    <row r="81" spans="2:14" ht="14.4" thickBot="1">
      <c r="B81" s="605" t="s">
        <v>236</v>
      </c>
      <c r="C81" s="606"/>
      <c r="D81" s="606"/>
      <c r="E81" s="606"/>
      <c r="F81" s="606"/>
      <c r="G81" s="606"/>
      <c r="H81" s="606"/>
      <c r="I81" s="174">
        <v>32000</v>
      </c>
      <c r="J81" s="175">
        <v>1.85</v>
      </c>
      <c r="K81" s="176">
        <v>59200</v>
      </c>
      <c r="L81" s="601">
        <v>350</v>
      </c>
      <c r="M81" s="602"/>
      <c r="N81" s="177">
        <v>169.14285714285714</v>
      </c>
    </row>
    <row r="82" spans="2:14" ht="14.4" thickBot="1">
      <c r="B82" s="586" t="s">
        <v>254</v>
      </c>
      <c r="C82" s="587"/>
      <c r="D82" s="587"/>
      <c r="E82" s="587"/>
      <c r="F82" s="587"/>
      <c r="G82" s="587"/>
      <c r="H82" s="587"/>
      <c r="I82" s="587"/>
      <c r="J82" s="587"/>
      <c r="K82" s="587"/>
      <c r="L82" s="587"/>
      <c r="M82" s="588"/>
      <c r="N82" s="179">
        <v>1867.6437142857144</v>
      </c>
    </row>
    <row r="83" spans="2:14" ht="14.4" thickBot="1">
      <c r="B83" s="141"/>
      <c r="C83" s="91"/>
      <c r="D83" s="91"/>
      <c r="E83" s="91"/>
      <c r="F83" s="91"/>
      <c r="G83" s="91"/>
      <c r="H83" s="91"/>
      <c r="I83" s="91"/>
      <c r="J83" s="91"/>
      <c r="K83" s="91"/>
      <c r="L83" s="91"/>
      <c r="M83" s="91"/>
      <c r="N83" s="130"/>
    </row>
    <row r="84" spans="2:14" ht="14.4" thickBot="1">
      <c r="B84" s="589" t="s">
        <v>265</v>
      </c>
      <c r="C84" s="590"/>
      <c r="D84" s="590"/>
      <c r="E84" s="590"/>
      <c r="F84" s="590"/>
      <c r="G84" s="590"/>
      <c r="H84" s="590"/>
      <c r="I84" s="590"/>
      <c r="J84" s="590"/>
      <c r="K84" s="590"/>
      <c r="L84" s="590"/>
      <c r="M84" s="591"/>
      <c r="N84" s="180">
        <v>3535.2534000000001</v>
      </c>
    </row>
    <row r="85" spans="2:14">
      <c r="B85" s="612" t="s">
        <v>266</v>
      </c>
      <c r="C85" s="613"/>
      <c r="D85" s="613"/>
      <c r="E85" s="613"/>
      <c r="F85" s="613"/>
      <c r="G85" s="613"/>
      <c r="H85" s="613"/>
      <c r="I85" s="613"/>
      <c r="J85" s="613"/>
      <c r="K85" s="613"/>
      <c r="L85" s="613"/>
      <c r="M85" s="613"/>
      <c r="N85" s="614"/>
    </row>
    <row r="86" spans="2:14">
      <c r="B86" s="612"/>
      <c r="C86" s="613"/>
      <c r="D86" s="613"/>
      <c r="E86" s="613"/>
      <c r="F86" s="613"/>
      <c r="G86" s="613"/>
      <c r="H86" s="613"/>
      <c r="I86" s="613"/>
      <c r="J86" s="613"/>
      <c r="K86" s="613"/>
      <c r="L86" s="613"/>
      <c r="M86" s="613"/>
      <c r="N86" s="614"/>
    </row>
    <row r="87" spans="2:14" ht="14.4" thickBot="1">
      <c r="B87" s="615"/>
      <c r="C87" s="616"/>
      <c r="D87" s="616"/>
      <c r="E87" s="616"/>
      <c r="F87" s="616"/>
      <c r="G87" s="616"/>
      <c r="H87" s="616"/>
      <c r="I87" s="616"/>
      <c r="J87" s="616"/>
      <c r="K87" s="616"/>
      <c r="L87" s="616"/>
      <c r="M87" s="616"/>
      <c r="N87" s="617"/>
    </row>
    <row r="88" spans="2:14">
      <c r="B88" s="597" t="s">
        <v>267</v>
      </c>
      <c r="C88" s="598"/>
      <c r="D88" s="598"/>
      <c r="E88" s="598"/>
      <c r="F88" s="598"/>
      <c r="G88" s="598"/>
      <c r="H88" s="598"/>
      <c r="I88" s="162"/>
      <c r="J88" s="181"/>
      <c r="K88" s="170" t="s">
        <v>268</v>
      </c>
      <c r="L88" s="599" t="s">
        <v>269</v>
      </c>
      <c r="M88" s="600"/>
      <c r="N88" s="171"/>
    </row>
    <row r="89" spans="2:14">
      <c r="B89" s="595" t="s">
        <v>193</v>
      </c>
      <c r="C89" s="596"/>
      <c r="D89" s="596"/>
      <c r="E89" s="596"/>
      <c r="F89" s="596"/>
      <c r="G89" s="596"/>
      <c r="H89" s="596"/>
      <c r="I89" s="182"/>
      <c r="J89" s="183"/>
      <c r="K89" s="184">
        <v>0.2</v>
      </c>
      <c r="L89" s="582">
        <v>707.05068000000006</v>
      </c>
      <c r="M89" s="583"/>
      <c r="N89" s="185"/>
    </row>
    <row r="90" spans="2:14">
      <c r="B90" s="149" t="s">
        <v>270</v>
      </c>
      <c r="C90" s="150"/>
      <c r="D90" s="150"/>
      <c r="E90" s="150"/>
      <c r="F90" s="150"/>
      <c r="G90" s="150"/>
      <c r="H90" s="150"/>
      <c r="I90" s="182"/>
      <c r="J90" s="183"/>
      <c r="K90" s="184">
        <v>0.05</v>
      </c>
      <c r="L90" s="582">
        <v>176.76267000000001</v>
      </c>
      <c r="M90" s="583"/>
      <c r="N90" s="185"/>
    </row>
    <row r="91" spans="2:14" ht="14.4" thickBot="1">
      <c r="B91" s="186" t="s">
        <v>230</v>
      </c>
      <c r="C91" s="187"/>
      <c r="D91" s="187"/>
      <c r="E91" s="187"/>
      <c r="F91" s="187"/>
      <c r="G91" s="187"/>
      <c r="H91" s="187"/>
      <c r="I91" s="188"/>
      <c r="J91" s="189"/>
      <c r="K91" s="184">
        <v>0.05</v>
      </c>
      <c r="L91" s="584">
        <v>176.76267000000001</v>
      </c>
      <c r="M91" s="585"/>
      <c r="N91" s="185"/>
    </row>
    <row r="92" spans="2:14" ht="14.4" thickBot="1">
      <c r="B92" s="586" t="s">
        <v>254</v>
      </c>
      <c r="C92" s="587"/>
      <c r="D92" s="587"/>
      <c r="E92" s="587"/>
      <c r="F92" s="587"/>
      <c r="G92" s="587"/>
      <c r="H92" s="587"/>
      <c r="I92" s="587"/>
      <c r="J92" s="587"/>
      <c r="K92" s="587"/>
      <c r="L92" s="587"/>
      <c r="M92" s="588"/>
      <c r="N92" s="190">
        <v>1060.5760200000002</v>
      </c>
    </row>
    <row r="93" spans="2:14" ht="14.4" thickBot="1">
      <c r="B93" s="141"/>
      <c r="C93" s="91"/>
      <c r="D93" s="91"/>
      <c r="E93" s="91"/>
      <c r="F93" s="91"/>
      <c r="G93" s="91"/>
      <c r="H93" s="91"/>
      <c r="I93" s="91"/>
      <c r="J93" s="91"/>
      <c r="K93" s="91"/>
      <c r="L93" s="91"/>
      <c r="M93" s="91"/>
      <c r="N93" s="130"/>
    </row>
    <row r="94" spans="2:14" ht="14.4" thickBot="1">
      <c r="B94" s="589" t="s">
        <v>271</v>
      </c>
      <c r="C94" s="590"/>
      <c r="D94" s="590"/>
      <c r="E94" s="590"/>
      <c r="F94" s="590"/>
      <c r="G94" s="590"/>
      <c r="H94" s="590"/>
      <c r="I94" s="590"/>
      <c r="J94" s="590"/>
      <c r="K94" s="590"/>
      <c r="L94" s="590"/>
      <c r="M94" s="591"/>
      <c r="N94" s="191">
        <v>4596</v>
      </c>
    </row>
    <row r="95" spans="2:14">
      <c r="B95" s="122"/>
      <c r="C95" s="123"/>
      <c r="D95" s="123"/>
      <c r="E95" s="123"/>
      <c r="F95" s="123"/>
      <c r="G95" s="123"/>
      <c r="H95" s="123"/>
      <c r="I95" s="123"/>
      <c r="J95" s="123"/>
      <c r="K95" s="123"/>
      <c r="L95" s="123"/>
      <c r="M95" s="123"/>
      <c r="N95" s="124"/>
    </row>
    <row r="96" spans="2:14">
      <c r="B96" s="141"/>
      <c r="C96" s="91"/>
      <c r="D96" s="91"/>
      <c r="E96" s="91"/>
      <c r="F96" s="91"/>
      <c r="G96" s="91"/>
      <c r="H96" s="91"/>
      <c r="I96" s="91"/>
      <c r="J96" s="91"/>
      <c r="K96" s="91"/>
      <c r="L96" s="91"/>
      <c r="M96" s="91"/>
      <c r="N96" s="130"/>
    </row>
    <row r="97" spans="2:14">
      <c r="B97" s="141"/>
      <c r="C97" s="91"/>
      <c r="D97" s="91"/>
      <c r="E97" s="91"/>
      <c r="F97" s="91"/>
      <c r="G97" s="91"/>
      <c r="H97" s="91"/>
      <c r="I97" s="91"/>
      <c r="J97" s="91"/>
      <c r="K97" s="91"/>
      <c r="L97" s="91"/>
      <c r="M97" s="91"/>
      <c r="N97" s="130"/>
    </row>
    <row r="98" spans="2:14">
      <c r="B98" s="141"/>
      <c r="C98" s="91"/>
      <c r="D98" s="91"/>
      <c r="E98" s="91"/>
      <c r="F98" s="91"/>
      <c r="G98" s="128" t="s">
        <v>272</v>
      </c>
      <c r="H98" s="128"/>
      <c r="I98" s="128"/>
      <c r="J98" s="128"/>
      <c r="K98" s="91"/>
      <c r="L98" s="91"/>
      <c r="M98" s="91"/>
      <c r="N98" s="130"/>
    </row>
    <row r="99" spans="2:14">
      <c r="B99" s="192"/>
      <c r="C99" s="193"/>
      <c r="D99" s="193"/>
      <c r="E99" s="193"/>
      <c r="F99" s="193"/>
      <c r="G99" s="128" t="s">
        <v>273</v>
      </c>
      <c r="H99" s="193"/>
      <c r="I99" s="193"/>
      <c r="J99" s="193"/>
      <c r="K99" s="193"/>
      <c r="L99" s="193"/>
      <c r="M99" s="193"/>
      <c r="N99" s="194"/>
    </row>
    <row r="100" spans="2:14">
      <c r="B100" s="192"/>
      <c r="C100" s="193"/>
      <c r="D100" s="193"/>
      <c r="E100" s="193"/>
      <c r="F100" s="193"/>
      <c r="G100" s="128" t="s">
        <v>274</v>
      </c>
      <c r="J100" s="193"/>
      <c r="K100" s="193"/>
      <c r="L100" s="193"/>
      <c r="M100" s="193"/>
      <c r="N100" s="194"/>
    </row>
    <row r="101" spans="2:14">
      <c r="B101" s="107"/>
      <c r="C101" s="137"/>
      <c r="D101" s="137"/>
      <c r="E101" s="137"/>
      <c r="F101" s="137"/>
      <c r="G101" s="128" t="s">
        <v>275</v>
      </c>
      <c r="H101" s="137"/>
      <c r="I101" s="137"/>
      <c r="J101" s="137"/>
      <c r="K101" s="137"/>
      <c r="L101" s="137"/>
      <c r="M101" s="137"/>
      <c r="N101" s="136"/>
    </row>
    <row r="102" spans="2:14">
      <c r="B102" s="141"/>
      <c r="C102" s="91"/>
      <c r="D102" s="91"/>
      <c r="E102" s="91"/>
      <c r="F102" s="91"/>
      <c r="G102" s="91" t="s">
        <v>276</v>
      </c>
      <c r="H102" s="91"/>
      <c r="I102" s="91"/>
      <c r="J102" s="91"/>
      <c r="K102" s="91"/>
      <c r="L102" s="91"/>
      <c r="M102" s="91"/>
      <c r="N102" s="130"/>
    </row>
    <row r="103" spans="2:14">
      <c r="B103" s="195" t="s">
        <v>277</v>
      </c>
      <c r="C103" s="196"/>
      <c r="D103" s="196"/>
      <c r="E103" s="196"/>
      <c r="F103" s="196"/>
      <c r="G103" s="196"/>
      <c r="H103" s="196"/>
      <c r="I103" s="196"/>
      <c r="J103" s="196"/>
      <c r="K103" s="196"/>
      <c r="L103" s="196"/>
      <c r="M103" s="196"/>
      <c r="N103" s="197"/>
    </row>
    <row r="104" spans="2:14">
      <c r="B104" s="592"/>
      <c r="C104" s="593"/>
      <c r="D104" s="593"/>
      <c r="E104" s="593"/>
      <c r="F104" s="593"/>
      <c r="G104" s="593"/>
      <c r="H104" s="593"/>
      <c r="I104" s="593"/>
      <c r="J104" s="593"/>
      <c r="K104" s="593"/>
      <c r="L104" s="593"/>
      <c r="M104" s="593"/>
      <c r="N104" s="594"/>
    </row>
    <row r="105" spans="2:14">
      <c r="B105" s="592"/>
      <c r="C105" s="593"/>
      <c r="D105" s="593"/>
      <c r="E105" s="593"/>
      <c r="F105" s="593"/>
      <c r="G105" s="593"/>
      <c r="H105" s="593"/>
      <c r="I105" s="593"/>
      <c r="J105" s="593"/>
      <c r="K105" s="593"/>
      <c r="L105" s="593"/>
      <c r="M105" s="593"/>
      <c r="N105" s="594"/>
    </row>
    <row r="106" spans="2:14">
      <c r="B106" s="107"/>
      <c r="C106" s="137"/>
      <c r="D106" s="137"/>
      <c r="E106" s="137"/>
      <c r="F106" s="137"/>
      <c r="G106" s="137"/>
      <c r="H106" s="137"/>
      <c r="I106" s="137"/>
      <c r="J106" s="137"/>
      <c r="K106" s="137"/>
      <c r="L106" s="137"/>
      <c r="M106" s="137"/>
      <c r="N106" s="136"/>
    </row>
    <row r="107" spans="2:14">
      <c r="B107" s="198" t="s">
        <v>278</v>
      </c>
      <c r="C107" s="137"/>
      <c r="D107" s="137"/>
      <c r="E107" s="137"/>
      <c r="F107" s="137"/>
      <c r="G107" s="137"/>
      <c r="H107" s="137"/>
      <c r="I107" s="137"/>
      <c r="J107" s="137"/>
      <c r="K107" s="137"/>
      <c r="L107" s="137"/>
      <c r="M107" s="137"/>
      <c r="N107" s="136"/>
    </row>
    <row r="108" spans="2:14" ht="12.75" customHeight="1">
      <c r="B108" s="573" t="s">
        <v>279</v>
      </c>
      <c r="C108" s="574"/>
      <c r="D108" s="574"/>
      <c r="E108" s="574"/>
      <c r="F108" s="574"/>
      <c r="G108" s="574"/>
      <c r="H108" s="574"/>
      <c r="I108" s="574"/>
      <c r="J108" s="574"/>
      <c r="K108" s="574"/>
      <c r="L108" s="574"/>
      <c r="M108" s="574"/>
      <c r="N108" s="575"/>
    </row>
    <row r="109" spans="2:14">
      <c r="B109" s="573"/>
      <c r="C109" s="574"/>
      <c r="D109" s="574"/>
      <c r="E109" s="574"/>
      <c r="F109" s="574"/>
      <c r="G109" s="574"/>
      <c r="H109" s="574"/>
      <c r="I109" s="574"/>
      <c r="J109" s="574"/>
      <c r="K109" s="574"/>
      <c r="L109" s="574"/>
      <c r="M109" s="574"/>
      <c r="N109" s="575"/>
    </row>
    <row r="110" spans="2:14">
      <c r="B110" s="573" t="s">
        <v>280</v>
      </c>
      <c r="C110" s="574"/>
      <c r="D110" s="574"/>
      <c r="E110" s="574"/>
      <c r="F110" s="574"/>
      <c r="G110" s="574"/>
      <c r="H110" s="574"/>
      <c r="I110" s="574"/>
      <c r="J110" s="574"/>
      <c r="K110" s="574"/>
      <c r="L110" s="574"/>
      <c r="M110" s="574"/>
      <c r="N110" s="575"/>
    </row>
    <row r="111" spans="2:14">
      <c r="B111" s="573"/>
      <c r="C111" s="574"/>
      <c r="D111" s="574"/>
      <c r="E111" s="574"/>
      <c r="F111" s="574"/>
      <c r="G111" s="574"/>
      <c r="H111" s="574"/>
      <c r="I111" s="574"/>
      <c r="J111" s="574"/>
      <c r="K111" s="574"/>
      <c r="L111" s="574"/>
      <c r="M111" s="574"/>
      <c r="N111" s="575"/>
    </row>
    <row r="112" spans="2:14">
      <c r="B112" s="107"/>
      <c r="C112" s="137"/>
      <c r="D112" s="137"/>
      <c r="E112" s="137"/>
      <c r="F112" s="137"/>
      <c r="G112" s="137"/>
      <c r="H112" s="137"/>
      <c r="I112" s="137"/>
      <c r="J112" s="137"/>
      <c r="K112" s="137"/>
      <c r="L112" s="137"/>
      <c r="M112" s="137"/>
      <c r="N112" s="136"/>
    </row>
    <row r="113" spans="2:14">
      <c r="B113" s="141"/>
      <c r="C113" s="91"/>
      <c r="D113" s="91"/>
      <c r="E113" s="91"/>
      <c r="F113" s="91"/>
      <c r="G113" s="128" t="s">
        <v>272</v>
      </c>
      <c r="H113" s="91"/>
      <c r="I113" s="91"/>
      <c r="J113" s="91"/>
      <c r="K113" s="91"/>
      <c r="L113" s="91"/>
      <c r="M113" s="91"/>
      <c r="N113" s="130"/>
    </row>
    <row r="114" spans="2:14">
      <c r="B114" s="141"/>
      <c r="C114" s="91"/>
      <c r="D114" s="91"/>
      <c r="E114" s="91"/>
      <c r="F114" s="91"/>
      <c r="G114" s="91" t="s">
        <v>273</v>
      </c>
      <c r="H114" s="158"/>
      <c r="I114" s="158"/>
      <c r="J114" s="158"/>
      <c r="K114" s="91"/>
      <c r="L114" s="91"/>
      <c r="M114" s="91"/>
      <c r="N114" s="130"/>
    </row>
    <row r="115" spans="2:14">
      <c r="B115" s="141"/>
      <c r="C115" s="91"/>
      <c r="D115" s="91"/>
      <c r="E115" s="91"/>
      <c r="F115" s="91"/>
      <c r="G115" s="91" t="s">
        <v>281</v>
      </c>
      <c r="H115" s="92"/>
      <c r="I115" s="92"/>
      <c r="J115" s="92"/>
      <c r="M115" s="91"/>
      <c r="N115" s="130"/>
    </row>
    <row r="116" spans="2:14">
      <c r="B116" s="199"/>
      <c r="C116" s="137"/>
      <c r="D116" s="137"/>
      <c r="E116" s="137"/>
      <c r="F116" s="137"/>
      <c r="G116" s="91" t="s">
        <v>275</v>
      </c>
      <c r="K116" s="137"/>
      <c r="L116" s="137"/>
      <c r="M116" s="137"/>
      <c r="N116" s="136"/>
    </row>
    <row r="117" spans="2:14" ht="17.25" customHeight="1">
      <c r="B117" s="200" t="s">
        <v>282</v>
      </c>
      <c r="C117" s="201"/>
      <c r="D117" s="201"/>
      <c r="E117" s="91"/>
      <c r="F117" s="91"/>
      <c r="G117" s="91"/>
      <c r="H117" s="91"/>
      <c r="I117" s="91"/>
      <c r="J117" s="576"/>
      <c r="K117" s="576"/>
      <c r="L117" s="576"/>
      <c r="M117" s="576"/>
      <c r="N117" s="577"/>
    </row>
    <row r="118" spans="2:14" ht="18.75" customHeight="1" thickBot="1">
      <c r="B118" s="580" t="s">
        <v>283</v>
      </c>
      <c r="C118" s="581"/>
      <c r="D118" s="581"/>
      <c r="E118" s="167"/>
      <c r="F118" s="167"/>
      <c r="G118" s="167"/>
      <c r="H118" s="167"/>
      <c r="I118" s="167"/>
      <c r="J118" s="578"/>
      <c r="K118" s="578"/>
      <c r="L118" s="578"/>
      <c r="M118" s="578"/>
      <c r="N118" s="579"/>
    </row>
  </sheetData>
  <mergeCells count="114">
    <mergeCell ref="L43:M43"/>
    <mergeCell ref="L44:M44"/>
    <mergeCell ref="L45:M45"/>
    <mergeCell ref="L55:M55"/>
    <mergeCell ref="L57:M57"/>
    <mergeCell ref="D13:G13"/>
    <mergeCell ref="J13:M13"/>
    <mergeCell ref="L14:N14"/>
    <mergeCell ref="H19:M19"/>
    <mergeCell ref="D20:M21"/>
    <mergeCell ref="D23:M23"/>
    <mergeCell ref="C34:K34"/>
    <mergeCell ref="L34:M34"/>
    <mergeCell ref="B35:N37"/>
    <mergeCell ref="B38:F38"/>
    <mergeCell ref="G38:H38"/>
    <mergeCell ref="I38:J38"/>
    <mergeCell ref="L38:M38"/>
    <mergeCell ref="D25:M25"/>
    <mergeCell ref="E27:M27"/>
    <mergeCell ref="G29:M29"/>
    <mergeCell ref="B31:N31"/>
    <mergeCell ref="C33:K33"/>
    <mergeCell ref="L33:M3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B40:F40"/>
    <mergeCell ref="G40:H40"/>
    <mergeCell ref="I40:J40"/>
    <mergeCell ref="L40:M40"/>
    <mergeCell ref="L41:M41"/>
    <mergeCell ref="L42:M42"/>
    <mergeCell ref="B39:F39"/>
    <mergeCell ref="G39:H39"/>
    <mergeCell ref="I39:J39"/>
    <mergeCell ref="L39:M39"/>
    <mergeCell ref="B48:F48"/>
    <mergeCell ref="G48:H48"/>
    <mergeCell ref="I48:J48"/>
    <mergeCell ref="L48:M48"/>
    <mergeCell ref="B49:F49"/>
    <mergeCell ref="G49:H49"/>
    <mergeCell ref="I49:J49"/>
    <mergeCell ref="L49:M49"/>
    <mergeCell ref="B46:F46"/>
    <mergeCell ref="G46:H46"/>
    <mergeCell ref="I46:J46"/>
    <mergeCell ref="L46:M46"/>
    <mergeCell ref="B47:F47"/>
    <mergeCell ref="G47:H47"/>
    <mergeCell ref="I47:J47"/>
    <mergeCell ref="L47:M47"/>
    <mergeCell ref="L59:M59"/>
    <mergeCell ref="L60:M60"/>
    <mergeCell ref="L61:M61"/>
    <mergeCell ref="L62:M62"/>
    <mergeCell ref="B63:M63"/>
    <mergeCell ref="B64:N66"/>
    <mergeCell ref="B50:M50"/>
    <mergeCell ref="B51:N53"/>
    <mergeCell ref="B54:I54"/>
    <mergeCell ref="L54:M54"/>
    <mergeCell ref="L56:M56"/>
    <mergeCell ref="L58:M58"/>
    <mergeCell ref="B70:H70"/>
    <mergeCell ref="L70:M70"/>
    <mergeCell ref="B71:M71"/>
    <mergeCell ref="B72:N74"/>
    <mergeCell ref="B75:H75"/>
    <mergeCell ref="L75:M75"/>
    <mergeCell ref="B67:H67"/>
    <mergeCell ref="L67:M67"/>
    <mergeCell ref="B68:H68"/>
    <mergeCell ref="L68:M68"/>
    <mergeCell ref="B69:H69"/>
    <mergeCell ref="L69:M69"/>
    <mergeCell ref="B82:M82"/>
    <mergeCell ref="B84:M84"/>
    <mergeCell ref="B85:N87"/>
    <mergeCell ref="B88:H88"/>
    <mergeCell ref="L88:M88"/>
    <mergeCell ref="B89:H89"/>
    <mergeCell ref="L89:M89"/>
    <mergeCell ref="L76:M76"/>
    <mergeCell ref="L77:M77"/>
    <mergeCell ref="L78:M78"/>
    <mergeCell ref="L79:M79"/>
    <mergeCell ref="L80:M80"/>
    <mergeCell ref="B81:H81"/>
    <mergeCell ref="L81:M81"/>
    <mergeCell ref="B108:N109"/>
    <mergeCell ref="B110:N111"/>
    <mergeCell ref="J117:N118"/>
    <mergeCell ref="B118:D118"/>
    <mergeCell ref="L90:M90"/>
    <mergeCell ref="L91:M91"/>
    <mergeCell ref="B92:M92"/>
    <mergeCell ref="B94:M94"/>
    <mergeCell ref="B104:N104"/>
    <mergeCell ref="B105:N105"/>
  </mergeCells>
  <pageMargins left="0.7" right="0.7" top="0.75" bottom="0.75" header="0.3" footer="0.3"/>
  <drawing r:id="rId1"/>
  <legacyDrawing r:id="rId2"/>
  <oleObjects>
    <mc:AlternateContent xmlns:mc="http://schemas.openxmlformats.org/markup-compatibility/2006">
      <mc:Choice Requires="x14">
        <oleObject progId="PBrush" shapeId="1433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61" r:id="rId3"/>
      </mc:Fallback>
    </mc:AlternateContent>
  </oleObjects>
  <mc:AlternateContent xmlns:mc="http://schemas.openxmlformats.org/markup-compatibility/2006">
    <mc:Choice Requires="x14">
      <controls>
        <mc:AlternateContent xmlns:mc="http://schemas.openxmlformats.org/markup-compatibility/2006">
          <mc:Choice Requires="x14">
            <control shapeId="14336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336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3B00-000000000000}">
          <x14:formula1>
            <xm:f>'641.1'!$R$124:$R$1125</xm:f>
          </x14:formula1>
          <xm:sqref>B20:B27</xm:sqref>
        </x14:dataValidation>
      </x14:dataValidations>
    </ext>
  </extLs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B1:N104"/>
  <sheetViews>
    <sheetView topLeftCell="A33" zoomScale="70" zoomScaleNormal="70" workbookViewId="0">
      <selection activeCell="A25" sqref="A1:XFD1048576"/>
    </sheetView>
  </sheetViews>
  <sheetFormatPr baseColWidth="10" defaultColWidth="11.44140625" defaultRowHeight="13.8"/>
  <cols>
    <col min="1" max="1" width="3.109375" style="90" customWidth="1"/>
    <col min="2" max="6" width="11.44140625" style="90"/>
    <col min="7" max="13" width="11.44140625" style="90" customWidth="1"/>
    <col min="14" max="14" width="17"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3.5" customHeight="1" thickBot="1">
      <c r="B9" s="422"/>
      <c r="C9" s="99"/>
      <c r="D9" s="99"/>
      <c r="E9" s="99"/>
      <c r="F9" s="99"/>
      <c r="G9" s="99"/>
      <c r="H9" s="99"/>
      <c r="I9" s="99"/>
      <c r="J9" s="99"/>
      <c r="K9" s="99"/>
      <c r="L9" s="100"/>
      <c r="M9" s="100"/>
      <c r="N9" s="101"/>
    </row>
    <row r="10" spans="2:14" ht="22.5" customHeight="1">
      <c r="B10" s="102"/>
      <c r="C10" s="103"/>
      <c r="D10" s="103"/>
      <c r="E10" s="103"/>
      <c r="F10" s="103"/>
      <c r="G10" s="103"/>
      <c r="H10" s="103"/>
      <c r="I10" s="103"/>
      <c r="J10" s="103"/>
      <c r="K10" s="104" t="s">
        <v>11</v>
      </c>
      <c r="L10" s="105" t="s">
        <v>12</v>
      </c>
      <c r="M10" s="105" t="s">
        <v>13</v>
      </c>
      <c r="N10" s="106" t="s">
        <v>14</v>
      </c>
    </row>
    <row r="11" spans="2:14">
      <c r="B11" s="405"/>
      <c r="C11" s="406"/>
      <c r="D11" s="406"/>
      <c r="E11" s="406"/>
      <c r="F11" s="406"/>
      <c r="G11" s="406"/>
      <c r="H11" s="406"/>
      <c r="I11" s="406"/>
      <c r="J11" s="406"/>
      <c r="K11" s="109"/>
      <c r="L11" s="110" t="s">
        <v>15</v>
      </c>
      <c r="M11" s="110" t="s">
        <v>15</v>
      </c>
      <c r="N11" s="111" t="s">
        <v>15</v>
      </c>
    </row>
    <row r="12" spans="2:14">
      <c r="B12" s="653" t="s">
        <v>239</v>
      </c>
      <c r="C12" s="654"/>
      <c r="D12" s="654"/>
      <c r="E12" s="654"/>
      <c r="F12" s="406"/>
      <c r="G12" s="406"/>
      <c r="H12" s="406" t="s">
        <v>240</v>
      </c>
      <c r="J12" s="406"/>
      <c r="K12" s="109"/>
      <c r="N12" s="112"/>
    </row>
    <row r="13" spans="2:14">
      <c r="B13" s="113" t="s">
        <v>16</v>
      </c>
      <c r="C13" s="114"/>
      <c r="D13" s="642" t="s">
        <v>17</v>
      </c>
      <c r="E13" s="642"/>
      <c r="F13" s="642"/>
      <c r="G13" s="642"/>
      <c r="H13" s="114"/>
      <c r="I13" s="114" t="s">
        <v>18</v>
      </c>
      <c r="J13" s="642" t="s">
        <v>17</v>
      </c>
      <c r="K13" s="642"/>
      <c r="L13" s="642"/>
      <c r="M13" s="642"/>
      <c r="N13" s="408"/>
    </row>
    <row r="14" spans="2:14">
      <c r="B14" s="113"/>
      <c r="C14" s="114"/>
      <c r="D14" s="407"/>
      <c r="E14" s="407"/>
      <c r="F14" s="407"/>
      <c r="G14" s="407"/>
      <c r="H14" s="114"/>
      <c r="I14" s="407"/>
      <c r="J14" s="114"/>
      <c r="K14" s="407"/>
      <c r="L14" s="643"/>
      <c r="M14" s="643"/>
      <c r="N14" s="644"/>
    </row>
    <row r="15" spans="2:14">
      <c r="B15" s="113"/>
      <c r="C15" s="114"/>
      <c r="D15" s="407"/>
      <c r="E15" s="407"/>
      <c r="F15" s="407"/>
      <c r="G15" s="407"/>
      <c r="H15" s="114"/>
      <c r="I15" s="407"/>
      <c r="J15" s="114"/>
      <c r="K15" s="407"/>
      <c r="L15" s="407"/>
      <c r="M15" s="407"/>
      <c r="N15" s="408"/>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424"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409"/>
      <c r="E22" s="409"/>
      <c r="F22" s="409"/>
      <c r="G22" s="409"/>
      <c r="H22" s="409"/>
      <c r="I22" s="409"/>
      <c r="J22" s="409"/>
      <c r="K22" s="409"/>
      <c r="L22" s="409"/>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31.5" customHeight="1" thickBot="1">
      <c r="B34" s="208" t="s">
        <v>512</v>
      </c>
      <c r="C34" s="756" t="s">
        <v>513</v>
      </c>
      <c r="D34" s="757"/>
      <c r="E34" s="757"/>
      <c r="F34" s="757"/>
      <c r="G34" s="757"/>
      <c r="H34" s="757"/>
      <c r="I34" s="757"/>
      <c r="J34" s="757"/>
      <c r="K34" s="758"/>
      <c r="L34" s="703" t="s">
        <v>206</v>
      </c>
      <c r="M34" s="705"/>
      <c r="N34" s="216">
        <v>1</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ht="12.75" customHeight="1">
      <c r="B39" s="759" t="s">
        <v>483</v>
      </c>
      <c r="C39" s="760"/>
      <c r="D39" s="760"/>
      <c r="E39" s="760"/>
      <c r="F39" s="761"/>
      <c r="G39" s="641"/>
      <c r="H39" s="618"/>
      <c r="I39" s="641"/>
      <c r="J39" s="618"/>
      <c r="K39" s="279">
        <v>122000</v>
      </c>
      <c r="L39" s="762">
        <v>2.3E-2</v>
      </c>
      <c r="M39" s="763"/>
      <c r="N39" s="280">
        <v>5304347.826086957</v>
      </c>
    </row>
    <row r="40" spans="2:14">
      <c r="B40" s="764"/>
      <c r="C40" s="760"/>
      <c r="D40" s="760"/>
      <c r="E40" s="760"/>
      <c r="F40" s="761"/>
      <c r="G40" s="641"/>
      <c r="H40" s="618"/>
      <c r="I40" s="641"/>
      <c r="J40" s="618"/>
      <c r="K40" s="279"/>
      <c r="L40" s="726"/>
      <c r="M40" s="727"/>
      <c r="N40" s="280"/>
    </row>
    <row r="41" spans="2:14">
      <c r="B41" s="759"/>
      <c r="C41" s="760"/>
      <c r="D41" s="760"/>
      <c r="E41" s="760"/>
      <c r="F41" s="761"/>
      <c r="G41" s="641"/>
      <c r="H41" s="618"/>
      <c r="I41" s="641"/>
      <c r="J41" s="618"/>
      <c r="K41" s="279"/>
      <c r="L41" s="726"/>
      <c r="M41" s="727"/>
      <c r="N41" s="280"/>
    </row>
    <row r="42" spans="2:14" ht="14.4" thickBot="1">
      <c r="B42" s="595"/>
      <c r="C42" s="596"/>
      <c r="D42" s="596"/>
      <c r="E42" s="596"/>
      <c r="F42" s="618"/>
      <c r="G42" s="641"/>
      <c r="H42" s="618"/>
      <c r="I42" s="641"/>
      <c r="J42" s="618"/>
      <c r="K42" s="279"/>
      <c r="L42" s="726"/>
      <c r="M42" s="727"/>
      <c r="N42" s="280"/>
    </row>
    <row r="43" spans="2:14" ht="14.4" thickBot="1">
      <c r="B43" s="586" t="s">
        <v>254</v>
      </c>
      <c r="C43" s="587"/>
      <c r="D43" s="587"/>
      <c r="E43" s="587"/>
      <c r="F43" s="587"/>
      <c r="G43" s="587"/>
      <c r="H43" s="587"/>
      <c r="I43" s="587"/>
      <c r="J43" s="587"/>
      <c r="K43" s="587"/>
      <c r="L43" s="587"/>
      <c r="M43" s="588"/>
      <c r="N43" s="154">
        <v>5304347.826086957</v>
      </c>
    </row>
    <row r="44" spans="2:14">
      <c r="B44" s="612" t="s">
        <v>252</v>
      </c>
      <c r="C44" s="613"/>
      <c r="D44" s="613"/>
      <c r="E44" s="613"/>
      <c r="F44" s="613"/>
      <c r="G44" s="613"/>
      <c r="H44" s="613"/>
      <c r="I44" s="613"/>
      <c r="J44" s="613"/>
      <c r="K44" s="613"/>
      <c r="L44" s="613"/>
      <c r="M44" s="613"/>
      <c r="N44" s="614"/>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412" t="s">
        <v>198</v>
      </c>
      <c r="K47" s="145" t="s">
        <v>33</v>
      </c>
      <c r="L47" s="622" t="s">
        <v>253</v>
      </c>
      <c r="M47" s="623"/>
      <c r="N47" s="146" t="s">
        <v>249</v>
      </c>
    </row>
    <row r="48" spans="2:14">
      <c r="B48" s="444" t="s">
        <v>513</v>
      </c>
      <c r="C48" s="414"/>
      <c r="D48" s="414"/>
      <c r="E48" s="414"/>
      <c r="F48" s="414"/>
      <c r="G48" s="414"/>
      <c r="H48" s="414"/>
      <c r="I48" s="415"/>
      <c r="J48" s="448" t="s">
        <v>198</v>
      </c>
      <c r="K48" s="449">
        <v>1</v>
      </c>
      <c r="L48" s="619">
        <v>18500000</v>
      </c>
      <c r="M48" s="620"/>
      <c r="N48" s="280">
        <v>18500000</v>
      </c>
    </row>
    <row r="49" spans="2:14">
      <c r="B49" s="595"/>
      <c r="C49" s="596"/>
      <c r="D49" s="596"/>
      <c r="E49" s="596"/>
      <c r="F49" s="596"/>
      <c r="G49" s="596"/>
      <c r="H49" s="596"/>
      <c r="I49" s="618"/>
      <c r="J49" s="261"/>
      <c r="K49" s="262"/>
      <c r="L49" s="619"/>
      <c r="M49" s="620"/>
      <c r="N49" s="280"/>
    </row>
    <row r="50" spans="2:14">
      <c r="B50" s="595"/>
      <c r="C50" s="596"/>
      <c r="D50" s="596"/>
      <c r="E50" s="596"/>
      <c r="F50" s="596"/>
      <c r="G50" s="596"/>
      <c r="H50" s="596"/>
      <c r="I50" s="618"/>
      <c r="J50" s="261"/>
      <c r="K50" s="262"/>
      <c r="L50" s="619"/>
      <c r="M50" s="620"/>
      <c r="N50" s="280"/>
    </row>
    <row r="51" spans="2:14" ht="14.4" thickBot="1">
      <c r="B51" s="595"/>
      <c r="C51" s="596"/>
      <c r="D51" s="596"/>
      <c r="E51" s="596"/>
      <c r="F51" s="596"/>
      <c r="G51" s="596"/>
      <c r="H51" s="596"/>
      <c r="I51" s="618"/>
      <c r="J51" s="210"/>
      <c r="K51" s="229"/>
      <c r="L51" s="619"/>
      <c r="M51" s="620"/>
      <c r="N51" s="280"/>
    </row>
    <row r="52" spans="2:14" ht="14.4" thickBot="1">
      <c r="B52" s="586" t="s">
        <v>254</v>
      </c>
      <c r="C52" s="587"/>
      <c r="D52" s="587"/>
      <c r="E52" s="587"/>
      <c r="F52" s="587"/>
      <c r="G52" s="587"/>
      <c r="H52" s="587"/>
      <c r="I52" s="587"/>
      <c r="J52" s="587"/>
      <c r="K52" s="587"/>
      <c r="L52" s="587"/>
      <c r="M52" s="588"/>
      <c r="N52" s="281">
        <v>18500000</v>
      </c>
    </row>
    <row r="53" spans="2:14">
      <c r="B53" s="612" t="s">
        <v>255</v>
      </c>
      <c r="C53" s="613"/>
      <c r="D53" s="613"/>
      <c r="E53" s="613"/>
      <c r="F53" s="613"/>
      <c r="G53" s="613"/>
      <c r="H53" s="613"/>
      <c r="I53" s="613"/>
      <c r="J53" s="613"/>
      <c r="K53" s="613"/>
      <c r="L53" s="613"/>
      <c r="M53" s="613"/>
      <c r="N53" s="614"/>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417" t="s">
        <v>258</v>
      </c>
      <c r="K56" s="163" t="s">
        <v>259</v>
      </c>
      <c r="L56" s="622" t="s">
        <v>199</v>
      </c>
      <c r="M56" s="623"/>
      <c r="N56" s="146" t="s">
        <v>249</v>
      </c>
    </row>
    <row r="57" spans="2:14">
      <c r="B57" s="595"/>
      <c r="C57" s="596"/>
      <c r="D57" s="596"/>
      <c r="E57" s="596"/>
      <c r="F57" s="596"/>
      <c r="G57" s="596"/>
      <c r="H57" s="596"/>
      <c r="I57" s="157"/>
      <c r="J57" s="226"/>
      <c r="K57" s="227"/>
      <c r="L57" s="603"/>
      <c r="M57" s="604"/>
      <c r="N57" s="287"/>
    </row>
    <row r="58" spans="2:14">
      <c r="B58" s="595"/>
      <c r="C58" s="596"/>
      <c r="D58" s="596"/>
      <c r="E58" s="596"/>
      <c r="F58" s="596"/>
      <c r="G58" s="596"/>
      <c r="H58" s="596"/>
      <c r="I58" s="157"/>
      <c r="J58" s="226"/>
      <c r="K58" s="227"/>
      <c r="L58" s="603"/>
      <c r="M58" s="604"/>
      <c r="N58" s="287"/>
    </row>
    <row r="59" spans="2:14" ht="14.4" thickBot="1">
      <c r="B59" s="605"/>
      <c r="C59" s="606"/>
      <c r="D59" s="606"/>
      <c r="E59" s="606"/>
      <c r="F59" s="606"/>
      <c r="G59" s="606"/>
      <c r="H59" s="606"/>
      <c r="I59" s="246"/>
      <c r="J59" s="242"/>
      <c r="K59" s="217"/>
      <c r="L59" s="607"/>
      <c r="M59" s="608"/>
      <c r="N59" s="287"/>
    </row>
    <row r="60" spans="2:14" ht="14.4" thickBot="1">
      <c r="B60" s="586" t="s">
        <v>254</v>
      </c>
      <c r="C60" s="587"/>
      <c r="D60" s="587"/>
      <c r="E60" s="587"/>
      <c r="F60" s="587"/>
      <c r="G60" s="587"/>
      <c r="H60" s="587"/>
      <c r="I60" s="587"/>
      <c r="J60" s="587"/>
      <c r="K60" s="587"/>
      <c r="L60" s="587"/>
      <c r="M60" s="588"/>
      <c r="N60" s="284">
        <v>0</v>
      </c>
    </row>
    <row r="61" spans="2:14">
      <c r="B61" s="612" t="s">
        <v>261</v>
      </c>
      <c r="C61" s="613"/>
      <c r="D61" s="613"/>
      <c r="E61" s="613"/>
      <c r="F61" s="613"/>
      <c r="G61" s="613"/>
      <c r="H61" s="613"/>
      <c r="I61" s="613"/>
      <c r="J61" s="613"/>
      <c r="K61" s="613"/>
      <c r="L61" s="613"/>
      <c r="M61" s="613"/>
      <c r="N61" s="614"/>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417" t="s">
        <v>231</v>
      </c>
      <c r="K64" s="163" t="s">
        <v>264</v>
      </c>
      <c r="L64" s="622" t="s">
        <v>248</v>
      </c>
      <c r="M64" s="623"/>
      <c r="N64" s="146" t="s">
        <v>249</v>
      </c>
    </row>
    <row r="65" spans="2:14">
      <c r="B65" s="420" t="s">
        <v>439</v>
      </c>
      <c r="C65" s="421"/>
      <c r="D65" s="421"/>
      <c r="E65" s="421"/>
      <c r="F65" s="421"/>
      <c r="G65" s="421"/>
      <c r="H65" s="421"/>
      <c r="I65" s="174">
        <v>32000</v>
      </c>
      <c r="J65" s="175">
        <v>1.85</v>
      </c>
      <c r="K65" s="176">
        <v>59200</v>
      </c>
      <c r="L65" s="601">
        <v>0.184</v>
      </c>
      <c r="M65" s="602"/>
      <c r="N65" s="282">
        <v>321739.13043478259</v>
      </c>
    </row>
    <row r="66" spans="2:14">
      <c r="B66" s="420"/>
      <c r="C66" s="421"/>
      <c r="D66" s="421"/>
      <c r="E66" s="421"/>
      <c r="F66" s="421"/>
      <c r="G66" s="421"/>
      <c r="H66" s="421"/>
      <c r="I66" s="174"/>
      <c r="J66" s="175"/>
      <c r="K66" s="176"/>
      <c r="L66" s="603"/>
      <c r="M66" s="604"/>
      <c r="N66" s="282"/>
    </row>
    <row r="67" spans="2:14" ht="14.4" thickBot="1">
      <c r="B67" s="605"/>
      <c r="C67" s="606"/>
      <c r="D67" s="606"/>
      <c r="E67" s="606"/>
      <c r="F67" s="606"/>
      <c r="G67" s="606"/>
      <c r="H67" s="606"/>
      <c r="I67" s="166"/>
      <c r="J67" s="167"/>
      <c r="K67" s="166"/>
      <c r="L67" s="607"/>
      <c r="M67" s="608"/>
      <c r="N67" s="283"/>
    </row>
    <row r="68" spans="2:14" ht="14.4" thickBot="1">
      <c r="B68" s="586" t="s">
        <v>254</v>
      </c>
      <c r="C68" s="587"/>
      <c r="D68" s="587"/>
      <c r="E68" s="587"/>
      <c r="F68" s="587"/>
      <c r="G68" s="587"/>
      <c r="H68" s="587"/>
      <c r="I68" s="587"/>
      <c r="J68" s="587"/>
      <c r="K68" s="587"/>
      <c r="L68" s="587"/>
      <c r="M68" s="588"/>
      <c r="N68" s="284">
        <v>321739.13043478259</v>
      </c>
    </row>
    <row r="69" spans="2:14" ht="14.4" thickBot="1">
      <c r="B69" s="141"/>
      <c r="C69" s="91"/>
      <c r="D69" s="91"/>
      <c r="E69" s="91"/>
      <c r="F69" s="91"/>
      <c r="G69" s="91"/>
      <c r="H69" s="91"/>
      <c r="I69" s="91"/>
      <c r="J69" s="91"/>
      <c r="K69" s="91"/>
      <c r="L69" s="91"/>
      <c r="M69" s="91"/>
      <c r="N69" s="130"/>
    </row>
    <row r="70" spans="2:14" ht="14.4" thickBot="1">
      <c r="B70" s="589" t="s">
        <v>265</v>
      </c>
      <c r="C70" s="590"/>
      <c r="D70" s="590"/>
      <c r="E70" s="590"/>
      <c r="F70" s="590"/>
      <c r="G70" s="590"/>
      <c r="H70" s="590"/>
      <c r="I70" s="590"/>
      <c r="J70" s="590"/>
      <c r="K70" s="590"/>
      <c r="L70" s="590"/>
      <c r="M70" s="591"/>
      <c r="N70" s="180">
        <v>24126086.956521738</v>
      </c>
    </row>
    <row r="71" spans="2:14">
      <c r="B71" s="612" t="s">
        <v>266</v>
      </c>
      <c r="C71" s="613"/>
      <c r="D71" s="613"/>
      <c r="E71" s="613"/>
      <c r="F71" s="613"/>
      <c r="G71" s="613"/>
      <c r="H71" s="613"/>
      <c r="I71" s="613"/>
      <c r="J71" s="613"/>
      <c r="K71" s="613"/>
      <c r="L71" s="613"/>
      <c r="M71" s="613"/>
      <c r="N71" s="614"/>
    </row>
    <row r="72" spans="2:14">
      <c r="B72" s="612"/>
      <c r="C72" s="613"/>
      <c r="D72" s="613"/>
      <c r="E72" s="613"/>
      <c r="F72" s="613"/>
      <c r="G72" s="613"/>
      <c r="H72" s="613"/>
      <c r="I72" s="613"/>
      <c r="J72" s="613"/>
      <c r="K72" s="613"/>
      <c r="L72" s="613"/>
      <c r="M72" s="613"/>
      <c r="N72" s="614"/>
    </row>
    <row r="73" spans="2:14" ht="14.4" thickBot="1">
      <c r="B73" s="615"/>
      <c r="C73" s="616"/>
      <c r="D73" s="616"/>
      <c r="E73" s="616"/>
      <c r="F73" s="616"/>
      <c r="G73" s="616"/>
      <c r="H73" s="616"/>
      <c r="I73" s="616"/>
      <c r="J73" s="616"/>
      <c r="K73" s="616"/>
      <c r="L73" s="616"/>
      <c r="M73" s="616"/>
      <c r="N73" s="617"/>
    </row>
    <row r="74" spans="2:14">
      <c r="B74" s="597" t="s">
        <v>267</v>
      </c>
      <c r="C74" s="598"/>
      <c r="D74" s="598"/>
      <c r="E74" s="598"/>
      <c r="F74" s="598"/>
      <c r="G74" s="598"/>
      <c r="H74" s="598"/>
      <c r="I74" s="417"/>
      <c r="J74" s="418"/>
      <c r="K74" s="170" t="s">
        <v>268</v>
      </c>
      <c r="L74" s="599" t="s">
        <v>269</v>
      </c>
      <c r="M74" s="600"/>
      <c r="N74" s="171"/>
    </row>
    <row r="75" spans="2:14">
      <c r="B75" s="595" t="s">
        <v>193</v>
      </c>
      <c r="C75" s="596"/>
      <c r="D75" s="596"/>
      <c r="E75" s="596"/>
      <c r="F75" s="596"/>
      <c r="G75" s="596"/>
      <c r="H75" s="596"/>
      <c r="I75" s="182"/>
      <c r="J75" s="183"/>
      <c r="K75" s="285">
        <v>0.2</v>
      </c>
      <c r="L75" s="582">
        <v>4825217.3913043477</v>
      </c>
      <c r="M75" s="583"/>
      <c r="N75" s="286"/>
    </row>
    <row r="76" spans="2:14">
      <c r="B76" s="149" t="s">
        <v>270</v>
      </c>
      <c r="C76" s="150"/>
      <c r="D76" s="150"/>
      <c r="E76" s="150"/>
      <c r="F76" s="150"/>
      <c r="G76" s="150"/>
      <c r="H76" s="150"/>
      <c r="I76" s="182"/>
      <c r="J76" s="183"/>
      <c r="K76" s="285">
        <v>0.05</v>
      </c>
      <c r="L76" s="582">
        <v>1206304.3478260869</v>
      </c>
      <c r="M76" s="583"/>
      <c r="N76" s="286"/>
    </row>
    <row r="77" spans="2:14" ht="14.4" thickBot="1">
      <c r="B77" s="410" t="s">
        <v>230</v>
      </c>
      <c r="C77" s="411"/>
      <c r="D77" s="411"/>
      <c r="E77" s="411"/>
      <c r="F77" s="411"/>
      <c r="G77" s="411"/>
      <c r="H77" s="411"/>
      <c r="I77" s="188"/>
      <c r="J77" s="189"/>
      <c r="K77" s="285">
        <v>0.05</v>
      </c>
      <c r="L77" s="584">
        <v>1206304.3478260869</v>
      </c>
      <c r="M77" s="585"/>
      <c r="N77" s="286"/>
    </row>
    <row r="78" spans="2:14" ht="14.4" thickBot="1">
      <c r="B78" s="586" t="s">
        <v>254</v>
      </c>
      <c r="C78" s="587"/>
      <c r="D78" s="587"/>
      <c r="E78" s="587"/>
      <c r="F78" s="587"/>
      <c r="G78" s="587"/>
      <c r="H78" s="587"/>
      <c r="I78" s="587"/>
      <c r="J78" s="587"/>
      <c r="K78" s="587"/>
      <c r="L78" s="587"/>
      <c r="M78" s="588"/>
      <c r="N78" s="190">
        <v>7237826.0869565215</v>
      </c>
    </row>
    <row r="79" spans="2:14" ht="14.4" thickBot="1">
      <c r="B79" s="141"/>
      <c r="C79" s="91"/>
      <c r="D79" s="91"/>
      <c r="E79" s="91"/>
      <c r="F79" s="91"/>
      <c r="G79" s="91"/>
      <c r="H79" s="91"/>
      <c r="I79" s="91"/>
      <c r="J79" s="91"/>
      <c r="K79" s="91"/>
      <c r="L79" s="91"/>
      <c r="M79" s="91"/>
      <c r="N79" s="130"/>
    </row>
    <row r="80" spans="2:14" ht="14.4" thickBot="1">
      <c r="B80" s="589" t="s">
        <v>271</v>
      </c>
      <c r="C80" s="590"/>
      <c r="D80" s="590"/>
      <c r="E80" s="590"/>
      <c r="F80" s="590"/>
      <c r="G80" s="590"/>
      <c r="H80" s="590"/>
      <c r="I80" s="590"/>
      <c r="J80" s="590"/>
      <c r="K80" s="590"/>
      <c r="L80" s="590"/>
      <c r="M80" s="591"/>
      <c r="N80" s="191">
        <v>31363913</v>
      </c>
    </row>
    <row r="81" spans="2:14">
      <c r="B81" s="122"/>
      <c r="C81" s="123"/>
      <c r="D81" s="123"/>
      <c r="E81" s="123"/>
      <c r="F81" s="123"/>
      <c r="G81" s="123"/>
      <c r="H81" s="123"/>
      <c r="I81" s="123"/>
      <c r="J81" s="123"/>
      <c r="K81" s="123"/>
      <c r="L81" s="123"/>
      <c r="M81" s="123"/>
      <c r="N81" s="124"/>
    </row>
    <row r="82" spans="2:14">
      <c r="B82" s="141"/>
      <c r="C82" s="91"/>
      <c r="D82" s="91"/>
      <c r="E82" s="91"/>
      <c r="F82" s="91"/>
      <c r="G82" s="91"/>
      <c r="H82" s="91"/>
      <c r="I82" s="91"/>
      <c r="J82" s="91"/>
      <c r="K82" s="91"/>
      <c r="L82" s="91"/>
      <c r="M82" s="91"/>
      <c r="N82" s="130"/>
    </row>
    <row r="83" spans="2:14">
      <c r="B83" s="141"/>
      <c r="C83" s="91"/>
      <c r="D83" s="91"/>
      <c r="E83" s="91"/>
      <c r="F83" s="91"/>
      <c r="G83" s="91"/>
      <c r="H83" s="91"/>
      <c r="I83" s="91"/>
      <c r="J83" s="91"/>
      <c r="K83" s="91"/>
      <c r="L83" s="91"/>
      <c r="M83" s="91"/>
      <c r="N83" s="130"/>
    </row>
    <row r="84" spans="2:14">
      <c r="B84" s="141"/>
      <c r="C84" s="91"/>
      <c r="D84" s="91"/>
      <c r="E84" s="91"/>
      <c r="F84" s="91"/>
      <c r="G84" s="128" t="s">
        <v>272</v>
      </c>
      <c r="H84" s="128"/>
      <c r="I84" s="128"/>
      <c r="J84" s="128"/>
      <c r="K84" s="91"/>
      <c r="L84" s="91"/>
      <c r="M84" s="91"/>
      <c r="N84" s="130"/>
    </row>
    <row r="85" spans="2:14">
      <c r="B85" s="192"/>
      <c r="C85" s="193"/>
      <c r="D85" s="193"/>
      <c r="E85" s="193"/>
      <c r="F85" s="193"/>
      <c r="G85" s="128" t="s">
        <v>273</v>
      </c>
      <c r="H85" s="193"/>
      <c r="I85" s="193"/>
      <c r="J85" s="193"/>
      <c r="K85" s="193"/>
      <c r="L85" s="193"/>
      <c r="M85" s="193"/>
      <c r="N85" s="194"/>
    </row>
    <row r="86" spans="2:14">
      <c r="B86" s="192"/>
      <c r="C86" s="193"/>
      <c r="D86" s="193"/>
      <c r="E86" s="193"/>
      <c r="F86" s="193"/>
      <c r="G86" s="128" t="s">
        <v>274</v>
      </c>
      <c r="J86" s="193"/>
      <c r="K86" s="193"/>
      <c r="L86" s="193"/>
      <c r="M86" s="193"/>
      <c r="N86" s="194"/>
    </row>
    <row r="87" spans="2:14">
      <c r="B87" s="405"/>
      <c r="C87" s="337"/>
      <c r="D87" s="337"/>
      <c r="E87" s="337"/>
      <c r="F87" s="337"/>
      <c r="G87" s="128" t="s">
        <v>275</v>
      </c>
      <c r="H87" s="337"/>
      <c r="I87" s="337"/>
      <c r="J87" s="337"/>
      <c r="K87" s="337"/>
      <c r="L87" s="337"/>
      <c r="M87" s="337"/>
      <c r="N87" s="136"/>
    </row>
    <row r="88" spans="2:14">
      <c r="B88" s="141"/>
      <c r="C88" s="91"/>
      <c r="D88" s="91"/>
      <c r="E88" s="91"/>
      <c r="F88" s="91"/>
      <c r="G88" s="91" t="s">
        <v>276</v>
      </c>
      <c r="H88" s="91"/>
      <c r="I88" s="91"/>
      <c r="J88" s="91"/>
      <c r="K88" s="91"/>
      <c r="L88" s="91"/>
      <c r="M88" s="91"/>
      <c r="N88" s="130"/>
    </row>
    <row r="89" spans="2:14">
      <c r="B89" s="195" t="s">
        <v>277</v>
      </c>
      <c r="C89" s="196"/>
      <c r="D89" s="196"/>
      <c r="E89" s="196"/>
      <c r="F89" s="196"/>
      <c r="G89" s="196"/>
      <c r="H89" s="196"/>
      <c r="I89" s="196"/>
      <c r="J89" s="196"/>
      <c r="K89" s="196"/>
      <c r="L89" s="196"/>
      <c r="M89" s="196"/>
      <c r="N89" s="197"/>
    </row>
    <row r="90" spans="2:14">
      <c r="B90" s="592"/>
      <c r="C90" s="593"/>
      <c r="D90" s="593"/>
      <c r="E90" s="593"/>
      <c r="F90" s="593"/>
      <c r="G90" s="593"/>
      <c r="H90" s="593"/>
      <c r="I90" s="593"/>
      <c r="J90" s="593"/>
      <c r="K90" s="593"/>
      <c r="L90" s="593"/>
      <c r="M90" s="593"/>
      <c r="N90" s="594"/>
    </row>
    <row r="91" spans="2:14">
      <c r="B91" s="592"/>
      <c r="C91" s="593"/>
      <c r="D91" s="593"/>
      <c r="E91" s="593"/>
      <c r="F91" s="593"/>
      <c r="G91" s="593"/>
      <c r="H91" s="593"/>
      <c r="I91" s="593"/>
      <c r="J91" s="593"/>
      <c r="K91" s="593"/>
      <c r="L91" s="593"/>
      <c r="M91" s="593"/>
      <c r="N91" s="594"/>
    </row>
    <row r="92" spans="2:14">
      <c r="B92" s="405"/>
      <c r="C92" s="337"/>
      <c r="D92" s="337"/>
      <c r="E92" s="337"/>
      <c r="F92" s="337"/>
      <c r="G92" s="337"/>
      <c r="H92" s="337"/>
      <c r="I92" s="337"/>
      <c r="J92" s="337"/>
      <c r="K92" s="337"/>
      <c r="L92" s="337"/>
      <c r="M92" s="337"/>
      <c r="N92" s="136"/>
    </row>
    <row r="93" spans="2:14">
      <c r="B93" s="198" t="s">
        <v>278</v>
      </c>
      <c r="C93" s="337"/>
      <c r="D93" s="337"/>
      <c r="E93" s="337"/>
      <c r="F93" s="337"/>
      <c r="G93" s="337"/>
      <c r="H93" s="337"/>
      <c r="I93" s="337"/>
      <c r="J93" s="337"/>
      <c r="K93" s="337"/>
      <c r="L93" s="337"/>
      <c r="M93" s="337"/>
      <c r="N93" s="136"/>
    </row>
    <row r="94" spans="2:14" ht="12.75" customHeight="1">
      <c r="B94" s="573" t="s">
        <v>279</v>
      </c>
      <c r="C94" s="574"/>
      <c r="D94" s="574"/>
      <c r="E94" s="574"/>
      <c r="F94" s="574"/>
      <c r="G94" s="574"/>
      <c r="H94" s="574"/>
      <c r="I94" s="574"/>
      <c r="J94" s="574"/>
      <c r="K94" s="574"/>
      <c r="L94" s="574"/>
      <c r="M94" s="574"/>
      <c r="N94" s="575"/>
    </row>
    <row r="95" spans="2:14">
      <c r="B95" s="573"/>
      <c r="C95" s="574"/>
      <c r="D95" s="574"/>
      <c r="E95" s="574"/>
      <c r="F95" s="574"/>
      <c r="G95" s="574"/>
      <c r="H95" s="574"/>
      <c r="I95" s="574"/>
      <c r="J95" s="574"/>
      <c r="K95" s="574"/>
      <c r="L95" s="574"/>
      <c r="M95" s="574"/>
      <c r="N95" s="575"/>
    </row>
    <row r="96" spans="2:14">
      <c r="B96" s="573" t="s">
        <v>280</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405"/>
      <c r="C98" s="337"/>
      <c r="D98" s="337"/>
      <c r="E98" s="337"/>
      <c r="F98" s="337"/>
      <c r="G98" s="337"/>
      <c r="H98" s="337"/>
      <c r="I98" s="337"/>
      <c r="J98" s="337"/>
      <c r="K98" s="337"/>
      <c r="L98" s="337"/>
      <c r="M98" s="337"/>
      <c r="N98" s="136"/>
    </row>
    <row r="99" spans="2:14">
      <c r="B99" s="141"/>
      <c r="C99" s="91"/>
      <c r="D99" s="91"/>
      <c r="E99" s="91"/>
      <c r="F99" s="91"/>
      <c r="G99" s="128" t="s">
        <v>272</v>
      </c>
      <c r="H99" s="91"/>
      <c r="I99" s="91"/>
      <c r="J99" s="91"/>
      <c r="K99" s="91"/>
      <c r="L99" s="91"/>
      <c r="M99" s="91"/>
      <c r="N99" s="130"/>
    </row>
    <row r="100" spans="2:14">
      <c r="B100" s="141"/>
      <c r="C100" s="91"/>
      <c r="D100" s="91"/>
      <c r="E100" s="91"/>
      <c r="F100" s="91"/>
      <c r="G100" s="91" t="s">
        <v>273</v>
      </c>
      <c r="H100" s="158"/>
      <c r="I100" s="158"/>
      <c r="J100" s="158"/>
      <c r="K100" s="91"/>
      <c r="L100" s="91"/>
      <c r="M100" s="91"/>
      <c r="N100" s="130"/>
    </row>
    <row r="101" spans="2:14">
      <c r="B101" s="141"/>
      <c r="C101" s="91"/>
      <c r="D101" s="91"/>
      <c r="E101" s="91"/>
      <c r="F101" s="91"/>
      <c r="G101" s="91" t="s">
        <v>281</v>
      </c>
      <c r="H101" s="92"/>
      <c r="I101" s="92"/>
      <c r="J101" s="92"/>
      <c r="M101" s="91"/>
      <c r="N101" s="130"/>
    </row>
    <row r="102" spans="2:14">
      <c r="B102" s="199"/>
      <c r="C102" s="337"/>
      <c r="D102" s="337"/>
      <c r="E102" s="337"/>
      <c r="F102" s="337"/>
      <c r="G102" s="91" t="s">
        <v>275</v>
      </c>
      <c r="K102" s="337"/>
      <c r="L102" s="337"/>
      <c r="M102" s="337"/>
      <c r="N102" s="136"/>
    </row>
    <row r="103" spans="2:14" ht="17.25" customHeight="1">
      <c r="B103" s="200" t="s">
        <v>282</v>
      </c>
      <c r="C103" s="201"/>
      <c r="D103" s="201"/>
      <c r="E103" s="91"/>
      <c r="F103" s="91"/>
      <c r="G103" s="91"/>
      <c r="H103" s="91"/>
      <c r="I103" s="91"/>
      <c r="J103" s="576"/>
      <c r="K103" s="576"/>
      <c r="L103" s="576"/>
      <c r="M103" s="576"/>
      <c r="N103" s="577"/>
    </row>
    <row r="104" spans="2:14" ht="18.75" customHeight="1" thickBot="1">
      <c r="B104" s="580" t="s">
        <v>283</v>
      </c>
      <c r="C104" s="581"/>
      <c r="D104" s="581"/>
      <c r="E104" s="167"/>
      <c r="F104" s="167"/>
      <c r="G104" s="167"/>
      <c r="H104" s="167"/>
      <c r="I104" s="167"/>
      <c r="J104" s="578"/>
      <c r="K104" s="578"/>
      <c r="L104" s="578"/>
      <c r="M104" s="578"/>
      <c r="N104" s="579"/>
    </row>
  </sheetData>
  <mergeCells count="97">
    <mergeCell ref="B94:N95"/>
    <mergeCell ref="B96:N97"/>
    <mergeCell ref="J103:N104"/>
    <mergeCell ref="B104:D104"/>
    <mergeCell ref="L76:M76"/>
    <mergeCell ref="L77:M77"/>
    <mergeCell ref="B78:M78"/>
    <mergeCell ref="B80:M80"/>
    <mergeCell ref="B90:N90"/>
    <mergeCell ref="B91:N91"/>
    <mergeCell ref="B75:H75"/>
    <mergeCell ref="L75:M75"/>
    <mergeCell ref="B64:H64"/>
    <mergeCell ref="L64:M64"/>
    <mergeCell ref="L65:M65"/>
    <mergeCell ref="L66:M66"/>
    <mergeCell ref="B67:H67"/>
    <mergeCell ref="L67:M67"/>
    <mergeCell ref="B68:M68"/>
    <mergeCell ref="B70:M70"/>
    <mergeCell ref="B71:N73"/>
    <mergeCell ref="B74:H74"/>
    <mergeCell ref="L74:M74"/>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4:N46"/>
    <mergeCell ref="B47:I47"/>
    <mergeCell ref="L47:M47"/>
    <mergeCell ref="L48:M48"/>
    <mergeCell ref="B49:I49"/>
    <mergeCell ref="L49:M49"/>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2646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6465" r:id="rId3"/>
      </mc:Fallback>
    </mc:AlternateContent>
  </oleObjects>
  <mc:AlternateContent xmlns:mc="http://schemas.openxmlformats.org/markup-compatibility/2006">
    <mc:Choice Requires="x14">
      <controls>
        <mc:AlternateContent xmlns:mc="http://schemas.openxmlformats.org/markup-compatibility/2006">
          <mc:Choice Requires="x14">
            <control shapeId="1726466"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726467"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B1:N109"/>
  <sheetViews>
    <sheetView showGridLines="0" topLeftCell="A28" zoomScale="70" zoomScaleNormal="70" workbookViewId="0">
      <selection activeCell="A25" sqref="A1:XFD1048576"/>
    </sheetView>
  </sheetViews>
  <sheetFormatPr baseColWidth="10" defaultColWidth="11.44140625" defaultRowHeight="13.8"/>
  <cols>
    <col min="1" max="1" width="3.109375" style="90" customWidth="1"/>
    <col min="2" max="5" width="11.44140625" style="90"/>
    <col min="6" max="10" width="11.44140625" style="90" customWidth="1"/>
    <col min="11" max="11" width="12.6640625" style="90" customWidth="1"/>
    <col min="12" max="13" width="11.44140625" style="90" customWidth="1"/>
    <col min="14" max="14" width="13.5546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ht="12" customHeight="1">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131</v>
      </c>
      <c r="C34" s="703" t="s">
        <v>133</v>
      </c>
      <c r="D34" s="704"/>
      <c r="E34" s="704"/>
      <c r="F34" s="704"/>
      <c r="G34" s="704"/>
      <c r="H34" s="704"/>
      <c r="I34" s="704"/>
      <c r="J34" s="704"/>
      <c r="K34" s="705"/>
      <c r="L34" s="703" t="s">
        <v>48</v>
      </c>
      <c r="M34" s="705"/>
      <c r="N34" s="216">
        <v>10</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420</v>
      </c>
      <c r="C39" s="596"/>
      <c r="D39" s="596"/>
      <c r="E39" s="596"/>
      <c r="F39" s="618"/>
      <c r="G39" s="641"/>
      <c r="H39" s="618"/>
      <c r="I39" s="641"/>
      <c r="J39" s="618"/>
      <c r="K39" s="147">
        <v>5040</v>
      </c>
      <c r="L39" s="740">
        <v>2</v>
      </c>
      <c r="M39" s="741"/>
      <c r="N39" s="148">
        <v>2520</v>
      </c>
    </row>
    <row r="40" spans="2:14">
      <c r="B40" s="595" t="s">
        <v>443</v>
      </c>
      <c r="C40" s="596"/>
      <c r="D40" s="596"/>
      <c r="E40" s="596"/>
      <c r="F40" s="618"/>
      <c r="G40" s="641"/>
      <c r="H40" s="618"/>
      <c r="I40" s="641"/>
      <c r="J40" s="618"/>
      <c r="K40" s="147">
        <v>11300</v>
      </c>
      <c r="L40" s="726">
        <v>2</v>
      </c>
      <c r="M40" s="727"/>
      <c r="N40" s="148">
        <v>5650</v>
      </c>
    </row>
    <row r="41" spans="2:14">
      <c r="B41" s="595"/>
      <c r="C41" s="596"/>
      <c r="D41" s="596"/>
      <c r="E41" s="596"/>
      <c r="F41" s="618"/>
      <c r="G41" s="641"/>
      <c r="H41" s="618"/>
      <c r="I41" s="641"/>
      <c r="J41" s="618"/>
      <c r="K41" s="147"/>
      <c r="L41" s="726"/>
      <c r="M41" s="727"/>
      <c r="N41" s="148"/>
    </row>
    <row r="42" spans="2:14">
      <c r="B42" s="595"/>
      <c r="C42" s="596"/>
      <c r="D42" s="596"/>
      <c r="E42" s="596"/>
      <c r="F42" s="618"/>
      <c r="G42" s="641"/>
      <c r="H42" s="618"/>
      <c r="I42" s="641"/>
      <c r="J42" s="618"/>
      <c r="K42" s="147"/>
      <c r="L42" s="726"/>
      <c r="M42" s="727"/>
      <c r="N42" s="148"/>
    </row>
    <row r="43" spans="2:14">
      <c r="B43" s="595"/>
      <c r="C43" s="596"/>
      <c r="D43" s="596"/>
      <c r="E43" s="596"/>
      <c r="F43" s="618"/>
      <c r="G43" s="641"/>
      <c r="H43" s="618"/>
      <c r="I43" s="641"/>
      <c r="J43" s="618"/>
      <c r="K43" s="147"/>
      <c r="L43" s="726"/>
      <c r="M43" s="727"/>
      <c r="N43" s="148"/>
    </row>
    <row r="44" spans="2:14">
      <c r="B44" s="595"/>
      <c r="C44" s="596"/>
      <c r="D44" s="596"/>
      <c r="E44" s="596"/>
      <c r="F44" s="618"/>
      <c r="G44" s="641"/>
      <c r="H44" s="618"/>
      <c r="I44" s="641"/>
      <c r="J44" s="618"/>
      <c r="K44" s="147"/>
      <c r="L44" s="740"/>
      <c r="M44" s="741"/>
      <c r="N44" s="148"/>
    </row>
    <row r="45" spans="2:14" ht="14.4" thickBot="1">
      <c r="B45" s="605"/>
      <c r="C45" s="606"/>
      <c r="D45" s="606"/>
      <c r="E45" s="606"/>
      <c r="F45" s="621"/>
      <c r="G45" s="631"/>
      <c r="H45" s="621"/>
      <c r="I45" s="631"/>
      <c r="J45" s="621"/>
      <c r="K45" s="147"/>
      <c r="L45" s="744"/>
      <c r="M45" s="745"/>
      <c r="N45" s="148"/>
    </row>
    <row r="46" spans="2:14" ht="14.4" thickBot="1">
      <c r="B46" s="586" t="s">
        <v>254</v>
      </c>
      <c r="C46" s="587"/>
      <c r="D46" s="587"/>
      <c r="E46" s="587"/>
      <c r="F46" s="587"/>
      <c r="G46" s="587"/>
      <c r="H46" s="587"/>
      <c r="I46" s="587"/>
      <c r="J46" s="587"/>
      <c r="K46" s="587"/>
      <c r="L46" s="587"/>
      <c r="M46" s="588"/>
      <c r="N46" s="154">
        <v>8170</v>
      </c>
    </row>
    <row r="47" spans="2:14">
      <c r="B47" s="612" t="s">
        <v>252</v>
      </c>
      <c r="C47" s="613"/>
      <c r="D47" s="613"/>
      <c r="E47" s="613"/>
      <c r="F47" s="613"/>
      <c r="G47" s="613"/>
      <c r="H47" s="613"/>
      <c r="I47" s="613"/>
      <c r="J47" s="613"/>
      <c r="K47" s="613"/>
      <c r="L47" s="613"/>
      <c r="M47" s="613"/>
      <c r="N47" s="614"/>
    </row>
    <row r="48" spans="2:14">
      <c r="B48" s="612"/>
      <c r="C48" s="613"/>
      <c r="D48" s="613"/>
      <c r="E48" s="613"/>
      <c r="F48" s="613"/>
      <c r="G48" s="613"/>
      <c r="H48" s="613"/>
      <c r="I48" s="613"/>
      <c r="J48" s="613"/>
      <c r="K48" s="613"/>
      <c r="L48" s="613"/>
      <c r="M48" s="613"/>
      <c r="N48" s="614"/>
    </row>
    <row r="49" spans="2:14" ht="14.4" thickBot="1">
      <c r="B49" s="615"/>
      <c r="C49" s="616"/>
      <c r="D49" s="616"/>
      <c r="E49" s="616"/>
      <c r="F49" s="616"/>
      <c r="G49" s="616"/>
      <c r="H49" s="616"/>
      <c r="I49" s="616"/>
      <c r="J49" s="616"/>
      <c r="K49" s="616"/>
      <c r="L49" s="616"/>
      <c r="M49" s="616"/>
      <c r="N49" s="617"/>
    </row>
    <row r="50" spans="2:14">
      <c r="B50" s="597" t="s">
        <v>243</v>
      </c>
      <c r="C50" s="598"/>
      <c r="D50" s="598"/>
      <c r="E50" s="598"/>
      <c r="F50" s="598"/>
      <c r="G50" s="598"/>
      <c r="H50" s="598"/>
      <c r="I50" s="623"/>
      <c r="J50" s="155" t="s">
        <v>198</v>
      </c>
      <c r="K50" s="145" t="s">
        <v>33</v>
      </c>
      <c r="L50" s="622" t="s">
        <v>253</v>
      </c>
      <c r="M50" s="623"/>
      <c r="N50" s="146" t="s">
        <v>249</v>
      </c>
    </row>
    <row r="51" spans="2:14">
      <c r="B51" s="694" t="s">
        <v>444</v>
      </c>
      <c r="C51" s="695"/>
      <c r="D51" s="695"/>
      <c r="E51" s="695"/>
      <c r="F51" s="695"/>
      <c r="G51" s="695"/>
      <c r="H51" s="695"/>
      <c r="I51" s="715"/>
      <c r="J51" s="210" t="s">
        <v>212</v>
      </c>
      <c r="K51" s="211">
        <v>0.02</v>
      </c>
      <c r="L51" s="619">
        <v>459840</v>
      </c>
      <c r="M51" s="620"/>
      <c r="N51" s="148">
        <v>9196.8000000000011</v>
      </c>
    </row>
    <row r="52" spans="2:14">
      <c r="B52" s="694" t="s">
        <v>445</v>
      </c>
      <c r="C52" s="695"/>
      <c r="D52" s="695"/>
      <c r="E52" s="695"/>
      <c r="F52" s="695"/>
      <c r="G52" s="695"/>
      <c r="H52" s="695"/>
      <c r="I52" s="715"/>
      <c r="J52" s="210" t="s">
        <v>208</v>
      </c>
      <c r="K52" s="211">
        <v>1</v>
      </c>
      <c r="L52" s="619">
        <v>449360</v>
      </c>
      <c r="M52" s="620"/>
      <c r="N52" s="148">
        <v>449360</v>
      </c>
    </row>
    <row r="53" spans="2:14">
      <c r="B53" s="694"/>
      <c r="C53" s="695"/>
      <c r="D53" s="695"/>
      <c r="E53" s="695"/>
      <c r="F53" s="695"/>
      <c r="G53" s="695"/>
      <c r="H53" s="695"/>
      <c r="I53" s="715"/>
      <c r="J53" s="210"/>
      <c r="K53" s="229"/>
      <c r="L53" s="619"/>
      <c r="M53" s="620"/>
      <c r="N53" s="148"/>
    </row>
    <row r="54" spans="2:14">
      <c r="B54" s="694"/>
      <c r="C54" s="695"/>
      <c r="D54" s="695"/>
      <c r="E54" s="695"/>
      <c r="F54" s="695"/>
      <c r="G54" s="695"/>
      <c r="H54" s="695"/>
      <c r="I54" s="715"/>
      <c r="J54" s="210"/>
      <c r="K54" s="229"/>
      <c r="L54" s="619"/>
      <c r="M54" s="620"/>
      <c r="N54" s="148"/>
    </row>
    <row r="55" spans="2:14" ht="14.4" thickBot="1">
      <c r="B55" s="694"/>
      <c r="C55" s="695"/>
      <c r="D55" s="695"/>
      <c r="E55" s="695"/>
      <c r="F55" s="695"/>
      <c r="G55" s="695"/>
      <c r="H55" s="695"/>
      <c r="I55" s="715"/>
      <c r="J55" s="210"/>
      <c r="K55" s="229"/>
      <c r="L55" s="619"/>
      <c r="M55" s="620"/>
      <c r="N55" s="148"/>
    </row>
    <row r="56" spans="2:14" ht="14.4" thickBot="1">
      <c r="B56" s="586" t="s">
        <v>254</v>
      </c>
      <c r="C56" s="587"/>
      <c r="D56" s="587"/>
      <c r="E56" s="587"/>
      <c r="F56" s="587"/>
      <c r="G56" s="587"/>
      <c r="H56" s="587"/>
      <c r="I56" s="587"/>
      <c r="J56" s="587"/>
      <c r="K56" s="587"/>
      <c r="L56" s="587"/>
      <c r="M56" s="588"/>
      <c r="N56" s="161">
        <v>458556.8</v>
      </c>
    </row>
    <row r="57" spans="2:14">
      <c r="B57" s="612" t="s">
        <v>255</v>
      </c>
      <c r="C57" s="613"/>
      <c r="D57" s="613"/>
      <c r="E57" s="613"/>
      <c r="F57" s="613"/>
      <c r="G57" s="613"/>
      <c r="H57" s="613"/>
      <c r="I57" s="613"/>
      <c r="J57" s="613"/>
      <c r="K57" s="613"/>
      <c r="L57" s="613"/>
      <c r="M57" s="613"/>
      <c r="N57" s="614"/>
    </row>
    <row r="58" spans="2:14">
      <c r="B58" s="612"/>
      <c r="C58" s="613"/>
      <c r="D58" s="613"/>
      <c r="E58" s="613"/>
      <c r="F58" s="613"/>
      <c r="G58" s="613"/>
      <c r="H58" s="613"/>
      <c r="I58" s="613"/>
      <c r="J58" s="613"/>
      <c r="K58" s="613"/>
      <c r="L58" s="613"/>
      <c r="M58" s="613"/>
      <c r="N58" s="614"/>
    </row>
    <row r="59" spans="2:14" ht="14.4" thickBot="1">
      <c r="B59" s="615"/>
      <c r="C59" s="616"/>
      <c r="D59" s="616"/>
      <c r="E59" s="616"/>
      <c r="F59" s="616"/>
      <c r="G59" s="616"/>
      <c r="H59" s="616"/>
      <c r="I59" s="616"/>
      <c r="J59" s="616"/>
      <c r="K59" s="616"/>
      <c r="L59" s="616"/>
      <c r="M59" s="616"/>
      <c r="N59" s="617"/>
    </row>
    <row r="60" spans="2:14">
      <c r="B60" s="597" t="s">
        <v>256</v>
      </c>
      <c r="C60" s="598"/>
      <c r="D60" s="598"/>
      <c r="E60" s="598"/>
      <c r="F60" s="598"/>
      <c r="G60" s="598"/>
      <c r="H60" s="598"/>
      <c r="I60" s="145" t="s">
        <v>257</v>
      </c>
      <c r="J60" s="162" t="s">
        <v>258</v>
      </c>
      <c r="K60" s="163" t="s">
        <v>259</v>
      </c>
      <c r="L60" s="622" t="s">
        <v>199</v>
      </c>
      <c r="M60" s="623"/>
      <c r="N60" s="146" t="s">
        <v>249</v>
      </c>
    </row>
    <row r="61" spans="2:14">
      <c r="B61" s="595"/>
      <c r="C61" s="596"/>
      <c r="D61" s="596"/>
      <c r="E61" s="596"/>
      <c r="F61" s="596"/>
      <c r="G61" s="596"/>
      <c r="H61" s="596"/>
      <c r="I61" s="157"/>
      <c r="J61" s="226"/>
      <c r="K61" s="227"/>
      <c r="L61" s="603"/>
      <c r="M61" s="604"/>
      <c r="N61" s="228"/>
    </row>
    <row r="62" spans="2:14">
      <c r="B62" s="595"/>
      <c r="C62" s="596"/>
      <c r="D62" s="596"/>
      <c r="E62" s="596"/>
      <c r="F62" s="596"/>
      <c r="G62" s="596"/>
      <c r="H62" s="596"/>
      <c r="I62" s="157"/>
      <c r="J62" s="226"/>
      <c r="K62" s="227"/>
      <c r="L62" s="603"/>
      <c r="M62" s="604"/>
      <c r="N62" s="228"/>
    </row>
    <row r="63" spans="2:14" ht="14.4" thickBot="1">
      <c r="B63" s="605"/>
      <c r="C63" s="606"/>
      <c r="D63" s="606"/>
      <c r="E63" s="606"/>
      <c r="F63" s="606"/>
      <c r="G63" s="606"/>
      <c r="H63" s="606"/>
      <c r="I63" s="246"/>
      <c r="J63" s="242"/>
      <c r="K63" s="217"/>
      <c r="L63" s="607"/>
      <c r="M63" s="608"/>
      <c r="N63" s="228"/>
    </row>
    <row r="64" spans="2:14" ht="14.4" thickBot="1">
      <c r="B64" s="586" t="s">
        <v>254</v>
      </c>
      <c r="C64" s="587"/>
      <c r="D64" s="587"/>
      <c r="E64" s="587"/>
      <c r="F64" s="587"/>
      <c r="G64" s="587"/>
      <c r="H64" s="587"/>
      <c r="I64" s="587"/>
      <c r="J64" s="587"/>
      <c r="K64" s="587"/>
      <c r="L64" s="587"/>
      <c r="M64" s="588"/>
      <c r="N64" s="179">
        <v>0</v>
      </c>
    </row>
    <row r="65" spans="2:14">
      <c r="B65" s="612" t="s">
        <v>261</v>
      </c>
      <c r="C65" s="613"/>
      <c r="D65" s="613"/>
      <c r="E65" s="613"/>
      <c r="F65" s="613"/>
      <c r="G65" s="613"/>
      <c r="H65" s="613"/>
      <c r="I65" s="613"/>
      <c r="J65" s="613"/>
      <c r="K65" s="613"/>
      <c r="L65" s="613"/>
      <c r="M65" s="613"/>
      <c r="N65" s="614"/>
    </row>
    <row r="66" spans="2:14">
      <c r="B66" s="612"/>
      <c r="C66" s="613"/>
      <c r="D66" s="613"/>
      <c r="E66" s="613"/>
      <c r="F66" s="613"/>
      <c r="G66" s="613"/>
      <c r="H66" s="613"/>
      <c r="I66" s="613"/>
      <c r="J66" s="613"/>
      <c r="K66" s="613"/>
      <c r="L66" s="613"/>
      <c r="M66" s="613"/>
      <c r="N66" s="614"/>
    </row>
    <row r="67" spans="2:14" ht="14.4" thickBot="1">
      <c r="B67" s="615"/>
      <c r="C67" s="616"/>
      <c r="D67" s="616"/>
      <c r="E67" s="616"/>
      <c r="F67" s="616"/>
      <c r="G67" s="616"/>
      <c r="H67" s="616"/>
      <c r="I67" s="616"/>
      <c r="J67" s="616"/>
      <c r="K67" s="616"/>
      <c r="L67" s="616"/>
      <c r="M67" s="616"/>
      <c r="N67" s="617"/>
    </row>
    <row r="68" spans="2:14">
      <c r="B68" s="597" t="s">
        <v>262</v>
      </c>
      <c r="C68" s="598"/>
      <c r="D68" s="598"/>
      <c r="E68" s="598"/>
      <c r="F68" s="598"/>
      <c r="G68" s="598"/>
      <c r="H68" s="598"/>
      <c r="I68" s="145" t="s">
        <v>263</v>
      </c>
      <c r="J68" s="162" t="s">
        <v>231</v>
      </c>
      <c r="K68" s="163" t="s">
        <v>264</v>
      </c>
      <c r="L68" s="622" t="s">
        <v>248</v>
      </c>
      <c r="M68" s="623"/>
      <c r="N68" s="146" t="s">
        <v>249</v>
      </c>
    </row>
    <row r="69" spans="2:14">
      <c r="B69" s="172" t="s">
        <v>328</v>
      </c>
      <c r="C69" s="173"/>
      <c r="D69" s="173"/>
      <c r="E69" s="173"/>
      <c r="F69" s="173"/>
      <c r="G69" s="173"/>
      <c r="H69" s="173"/>
      <c r="I69" s="174">
        <v>128000</v>
      </c>
      <c r="J69" s="175">
        <v>1.85</v>
      </c>
      <c r="K69" s="176">
        <v>236800</v>
      </c>
      <c r="L69" s="601">
        <v>16</v>
      </c>
      <c r="M69" s="602"/>
      <c r="N69" s="177">
        <v>14800</v>
      </c>
    </row>
    <row r="70" spans="2:14">
      <c r="B70" s="172" t="s">
        <v>329</v>
      </c>
      <c r="C70" s="173"/>
      <c r="D70" s="173"/>
      <c r="E70" s="173"/>
      <c r="F70" s="173"/>
      <c r="G70" s="173"/>
      <c r="H70" s="173"/>
      <c r="I70" s="174">
        <v>58000</v>
      </c>
      <c r="J70" s="175">
        <v>1.85</v>
      </c>
      <c r="K70" s="176">
        <v>107300</v>
      </c>
      <c r="L70" s="601">
        <v>16</v>
      </c>
      <c r="M70" s="602"/>
      <c r="N70" s="177">
        <v>6706.25</v>
      </c>
    </row>
    <row r="71" spans="2:14">
      <c r="B71" s="172"/>
      <c r="C71" s="173"/>
      <c r="D71" s="173"/>
      <c r="E71" s="173"/>
      <c r="F71" s="173"/>
      <c r="G71" s="173"/>
      <c r="H71" s="173"/>
      <c r="I71" s="174"/>
      <c r="J71" s="175"/>
      <c r="K71" s="176"/>
      <c r="L71" s="603"/>
      <c r="M71" s="604"/>
      <c r="N71" s="177"/>
    </row>
    <row r="72" spans="2:14" ht="14.4" thickBot="1">
      <c r="B72" s="605"/>
      <c r="C72" s="606"/>
      <c r="D72" s="606"/>
      <c r="E72" s="606"/>
      <c r="F72" s="606"/>
      <c r="G72" s="606"/>
      <c r="H72" s="606"/>
      <c r="I72" s="166"/>
      <c r="J72" s="167"/>
      <c r="K72" s="166"/>
      <c r="L72" s="607"/>
      <c r="M72" s="608"/>
      <c r="N72" s="178"/>
    </row>
    <row r="73" spans="2:14" ht="14.4" thickBot="1">
      <c r="B73" s="586" t="s">
        <v>254</v>
      </c>
      <c r="C73" s="587"/>
      <c r="D73" s="587"/>
      <c r="E73" s="587"/>
      <c r="F73" s="587"/>
      <c r="G73" s="587"/>
      <c r="H73" s="587"/>
      <c r="I73" s="587"/>
      <c r="J73" s="587"/>
      <c r="K73" s="587"/>
      <c r="L73" s="587"/>
      <c r="M73" s="588"/>
      <c r="N73" s="179">
        <v>21506.25</v>
      </c>
    </row>
    <row r="74" spans="2:14" ht="14.4" thickBot="1">
      <c r="B74" s="141"/>
      <c r="C74" s="91"/>
      <c r="D74" s="91"/>
      <c r="E74" s="91"/>
      <c r="F74" s="91"/>
      <c r="G74" s="91"/>
      <c r="H74" s="91"/>
      <c r="I74" s="91"/>
      <c r="J74" s="91"/>
      <c r="K74" s="91"/>
      <c r="L74" s="91"/>
      <c r="M74" s="91"/>
      <c r="N74" s="130"/>
    </row>
    <row r="75" spans="2:14" ht="14.4" thickBot="1">
      <c r="B75" s="589" t="s">
        <v>265</v>
      </c>
      <c r="C75" s="590"/>
      <c r="D75" s="590"/>
      <c r="E75" s="590"/>
      <c r="F75" s="590"/>
      <c r="G75" s="590"/>
      <c r="H75" s="590"/>
      <c r="I75" s="590"/>
      <c r="J75" s="590"/>
      <c r="K75" s="590"/>
      <c r="L75" s="590"/>
      <c r="M75" s="591"/>
      <c r="N75" s="180">
        <v>488233.05</v>
      </c>
    </row>
    <row r="76" spans="2:14">
      <c r="B76" s="612" t="s">
        <v>266</v>
      </c>
      <c r="C76" s="613"/>
      <c r="D76" s="613"/>
      <c r="E76" s="613"/>
      <c r="F76" s="613"/>
      <c r="G76" s="613"/>
      <c r="H76" s="613"/>
      <c r="I76" s="613"/>
      <c r="J76" s="613"/>
      <c r="K76" s="613"/>
      <c r="L76" s="613"/>
      <c r="M76" s="613"/>
      <c r="N76" s="614"/>
    </row>
    <row r="77" spans="2:14">
      <c r="B77" s="612"/>
      <c r="C77" s="613"/>
      <c r="D77" s="613"/>
      <c r="E77" s="613"/>
      <c r="F77" s="613"/>
      <c r="G77" s="613"/>
      <c r="H77" s="613"/>
      <c r="I77" s="613"/>
      <c r="J77" s="613"/>
      <c r="K77" s="613"/>
      <c r="L77" s="613"/>
      <c r="M77" s="613"/>
      <c r="N77" s="614"/>
    </row>
    <row r="78" spans="2:14" ht="14.4" thickBot="1">
      <c r="B78" s="615"/>
      <c r="C78" s="616"/>
      <c r="D78" s="616"/>
      <c r="E78" s="616"/>
      <c r="F78" s="616"/>
      <c r="G78" s="616"/>
      <c r="H78" s="616"/>
      <c r="I78" s="616"/>
      <c r="J78" s="616"/>
      <c r="K78" s="616"/>
      <c r="L78" s="616"/>
      <c r="M78" s="616"/>
      <c r="N78" s="617"/>
    </row>
    <row r="79" spans="2:14">
      <c r="B79" s="597" t="s">
        <v>267</v>
      </c>
      <c r="C79" s="598"/>
      <c r="D79" s="598"/>
      <c r="E79" s="598"/>
      <c r="F79" s="598"/>
      <c r="G79" s="598"/>
      <c r="H79" s="598"/>
      <c r="I79" s="162"/>
      <c r="J79" s="181"/>
      <c r="K79" s="170" t="s">
        <v>268</v>
      </c>
      <c r="L79" s="599" t="s">
        <v>269</v>
      </c>
      <c r="M79" s="600"/>
      <c r="N79" s="171"/>
    </row>
    <row r="80" spans="2:14">
      <c r="B80" s="595" t="s">
        <v>193</v>
      </c>
      <c r="C80" s="596"/>
      <c r="D80" s="596"/>
      <c r="E80" s="596"/>
      <c r="F80" s="596"/>
      <c r="G80" s="596"/>
      <c r="H80" s="596"/>
      <c r="I80" s="182"/>
      <c r="J80" s="183"/>
      <c r="K80" s="184">
        <v>0.2</v>
      </c>
      <c r="L80" s="582">
        <v>97646.61</v>
      </c>
      <c r="M80" s="583"/>
      <c r="N80" s="185"/>
    </row>
    <row r="81" spans="2:14">
      <c r="B81" s="149" t="s">
        <v>270</v>
      </c>
      <c r="C81" s="150"/>
      <c r="D81" s="150"/>
      <c r="E81" s="150"/>
      <c r="F81" s="150"/>
      <c r="G81" s="150"/>
      <c r="H81" s="150"/>
      <c r="I81" s="182"/>
      <c r="J81" s="183"/>
      <c r="K81" s="184">
        <v>0.05</v>
      </c>
      <c r="L81" s="582">
        <v>24411.6525</v>
      </c>
      <c r="M81" s="583"/>
      <c r="N81" s="185"/>
    </row>
    <row r="82" spans="2:14" ht="14.4" thickBot="1">
      <c r="B82" s="186" t="s">
        <v>230</v>
      </c>
      <c r="C82" s="187"/>
      <c r="D82" s="187"/>
      <c r="E82" s="187"/>
      <c r="F82" s="187"/>
      <c r="G82" s="187"/>
      <c r="H82" s="187"/>
      <c r="I82" s="188"/>
      <c r="J82" s="189"/>
      <c r="K82" s="184">
        <v>0.05</v>
      </c>
      <c r="L82" s="584">
        <v>24411.6525</v>
      </c>
      <c r="M82" s="585"/>
      <c r="N82" s="185"/>
    </row>
    <row r="83" spans="2:14" ht="14.4" thickBot="1">
      <c r="B83" s="586" t="s">
        <v>254</v>
      </c>
      <c r="C83" s="587"/>
      <c r="D83" s="587"/>
      <c r="E83" s="587"/>
      <c r="F83" s="587"/>
      <c r="G83" s="587"/>
      <c r="H83" s="587"/>
      <c r="I83" s="587"/>
      <c r="J83" s="587"/>
      <c r="K83" s="587"/>
      <c r="L83" s="587"/>
      <c r="M83" s="588"/>
      <c r="N83" s="190">
        <v>146469.91500000001</v>
      </c>
    </row>
    <row r="84" spans="2:14" ht="14.4" thickBot="1">
      <c r="B84" s="141"/>
      <c r="C84" s="91"/>
      <c r="D84" s="91"/>
      <c r="E84" s="91"/>
      <c r="F84" s="91"/>
      <c r="G84" s="91"/>
      <c r="H84" s="91"/>
      <c r="I84" s="91"/>
      <c r="J84" s="91"/>
      <c r="K84" s="91"/>
      <c r="L84" s="91"/>
      <c r="M84" s="91"/>
      <c r="N84" s="130"/>
    </row>
    <row r="85" spans="2:14" ht="14.4" thickBot="1">
      <c r="B85" s="589" t="s">
        <v>271</v>
      </c>
      <c r="C85" s="590"/>
      <c r="D85" s="590"/>
      <c r="E85" s="590"/>
      <c r="F85" s="590"/>
      <c r="G85" s="590"/>
      <c r="H85" s="590"/>
      <c r="I85" s="590"/>
      <c r="J85" s="590"/>
      <c r="K85" s="590"/>
      <c r="L85" s="590"/>
      <c r="M85" s="591"/>
      <c r="N85" s="191">
        <v>634703</v>
      </c>
    </row>
    <row r="86" spans="2:14">
      <c r="B86" s="122"/>
      <c r="C86" s="123"/>
      <c r="D86" s="123"/>
      <c r="E86" s="123"/>
      <c r="F86" s="123"/>
      <c r="G86" s="123"/>
      <c r="H86" s="123"/>
      <c r="I86" s="123"/>
      <c r="J86" s="123"/>
      <c r="K86" s="123"/>
      <c r="L86" s="123"/>
      <c r="M86" s="123"/>
      <c r="N86" s="124"/>
    </row>
    <row r="87" spans="2:14">
      <c r="B87" s="141"/>
      <c r="C87" s="91"/>
      <c r="D87" s="91"/>
      <c r="E87" s="91"/>
      <c r="F87" s="91"/>
      <c r="G87" s="91"/>
      <c r="H87" s="91"/>
      <c r="I87" s="91"/>
      <c r="J87" s="91"/>
      <c r="K87" s="91"/>
      <c r="L87" s="91"/>
      <c r="M87" s="91"/>
      <c r="N87" s="130"/>
    </row>
    <row r="88" spans="2:14">
      <c r="B88" s="141"/>
      <c r="C88" s="91"/>
      <c r="D88" s="91"/>
      <c r="E88" s="91"/>
      <c r="F88" s="91"/>
      <c r="G88" s="91"/>
      <c r="H88" s="91"/>
      <c r="I88" s="91"/>
      <c r="J88" s="91"/>
      <c r="K88" s="91"/>
      <c r="L88" s="91"/>
      <c r="M88" s="91"/>
      <c r="N88" s="130"/>
    </row>
    <row r="89" spans="2:14">
      <c r="B89" s="141"/>
      <c r="C89" s="91"/>
      <c r="D89" s="91"/>
      <c r="E89" s="91"/>
      <c r="F89" s="91"/>
      <c r="G89" s="128" t="s">
        <v>272</v>
      </c>
      <c r="H89" s="128"/>
      <c r="I89" s="128"/>
      <c r="J89" s="128"/>
      <c r="K89" s="91"/>
      <c r="L89" s="91"/>
      <c r="M89" s="91"/>
      <c r="N89" s="130"/>
    </row>
    <row r="90" spans="2:14">
      <c r="B90" s="192"/>
      <c r="C90" s="193"/>
      <c r="D90" s="193"/>
      <c r="E90" s="193"/>
      <c r="F90" s="193"/>
      <c r="G90" s="128" t="s">
        <v>273</v>
      </c>
      <c r="H90" s="193"/>
      <c r="I90" s="193"/>
      <c r="J90" s="193"/>
      <c r="K90" s="193"/>
      <c r="L90" s="193"/>
      <c r="M90" s="193"/>
      <c r="N90" s="194"/>
    </row>
    <row r="91" spans="2:14">
      <c r="B91" s="192"/>
      <c r="C91" s="193"/>
      <c r="D91" s="193"/>
      <c r="E91" s="193"/>
      <c r="F91" s="193"/>
      <c r="G91" s="128" t="s">
        <v>274</v>
      </c>
      <c r="J91" s="193"/>
      <c r="K91" s="193"/>
      <c r="L91" s="193"/>
      <c r="M91" s="193"/>
      <c r="N91" s="194"/>
    </row>
    <row r="92" spans="2:14">
      <c r="B92" s="107"/>
      <c r="C92" s="137"/>
      <c r="D92" s="137"/>
      <c r="E92" s="137"/>
      <c r="F92" s="137"/>
      <c r="G92" s="128" t="s">
        <v>275</v>
      </c>
      <c r="H92" s="137"/>
      <c r="I92" s="137"/>
      <c r="J92" s="137"/>
      <c r="K92" s="137"/>
      <c r="L92" s="137"/>
      <c r="M92" s="137"/>
      <c r="N92" s="136"/>
    </row>
    <row r="93" spans="2:14">
      <c r="B93" s="141"/>
      <c r="C93" s="91"/>
      <c r="D93" s="91"/>
      <c r="E93" s="91"/>
      <c r="F93" s="91"/>
      <c r="G93" s="91" t="s">
        <v>276</v>
      </c>
      <c r="H93" s="91"/>
      <c r="I93" s="91"/>
      <c r="J93" s="91"/>
      <c r="K93" s="91"/>
      <c r="L93" s="91"/>
      <c r="M93" s="91"/>
      <c r="N93" s="130"/>
    </row>
    <row r="94" spans="2:14">
      <c r="B94" s="195" t="s">
        <v>277</v>
      </c>
      <c r="C94" s="196"/>
      <c r="D94" s="196"/>
      <c r="E94" s="196"/>
      <c r="F94" s="196"/>
      <c r="G94" s="196"/>
      <c r="H94" s="196"/>
      <c r="I94" s="196"/>
      <c r="J94" s="196"/>
      <c r="K94" s="196"/>
      <c r="L94" s="196"/>
      <c r="M94" s="196"/>
      <c r="N94" s="197"/>
    </row>
    <row r="95" spans="2:14">
      <c r="B95" s="592"/>
      <c r="C95" s="593"/>
      <c r="D95" s="593"/>
      <c r="E95" s="593"/>
      <c r="F95" s="593"/>
      <c r="G95" s="593"/>
      <c r="H95" s="593"/>
      <c r="I95" s="593"/>
      <c r="J95" s="593"/>
      <c r="K95" s="593"/>
      <c r="L95" s="593"/>
      <c r="M95" s="593"/>
      <c r="N95" s="594"/>
    </row>
    <row r="96" spans="2:14">
      <c r="B96" s="592"/>
      <c r="C96" s="593"/>
      <c r="D96" s="593"/>
      <c r="E96" s="593"/>
      <c r="F96" s="593"/>
      <c r="G96" s="593"/>
      <c r="H96" s="593"/>
      <c r="I96" s="593"/>
      <c r="J96" s="593"/>
      <c r="K96" s="593"/>
      <c r="L96" s="593"/>
      <c r="M96" s="593"/>
      <c r="N96" s="594"/>
    </row>
    <row r="97" spans="2:14">
      <c r="B97" s="107"/>
      <c r="C97" s="137"/>
      <c r="D97" s="137"/>
      <c r="E97" s="137"/>
      <c r="F97" s="137"/>
      <c r="G97" s="137"/>
      <c r="H97" s="137"/>
      <c r="I97" s="137"/>
      <c r="J97" s="137"/>
      <c r="K97" s="137"/>
      <c r="L97" s="137"/>
      <c r="M97" s="137"/>
      <c r="N97" s="136"/>
    </row>
    <row r="98" spans="2:14">
      <c r="B98" s="198" t="s">
        <v>278</v>
      </c>
      <c r="C98" s="137"/>
      <c r="D98" s="137"/>
      <c r="E98" s="137"/>
      <c r="F98" s="137"/>
      <c r="G98" s="137"/>
      <c r="H98" s="137"/>
      <c r="I98" s="137"/>
      <c r="J98" s="137"/>
      <c r="K98" s="137"/>
      <c r="L98" s="137"/>
      <c r="M98" s="137"/>
      <c r="N98" s="136"/>
    </row>
    <row r="99" spans="2:14" ht="12.75" customHeight="1">
      <c r="B99" s="573" t="s">
        <v>279</v>
      </c>
      <c r="C99" s="574"/>
      <c r="D99" s="574"/>
      <c r="E99" s="574"/>
      <c r="F99" s="574"/>
      <c r="G99" s="574"/>
      <c r="H99" s="574"/>
      <c r="I99" s="574"/>
      <c r="J99" s="574"/>
      <c r="K99" s="574"/>
      <c r="L99" s="574"/>
      <c r="M99" s="574"/>
      <c r="N99" s="575"/>
    </row>
    <row r="100" spans="2:14">
      <c r="B100" s="573"/>
      <c r="C100" s="574"/>
      <c r="D100" s="574"/>
      <c r="E100" s="574"/>
      <c r="F100" s="574"/>
      <c r="G100" s="574"/>
      <c r="H100" s="574"/>
      <c r="I100" s="574"/>
      <c r="J100" s="574"/>
      <c r="K100" s="574"/>
      <c r="L100" s="574"/>
      <c r="M100" s="574"/>
      <c r="N100" s="575"/>
    </row>
    <row r="101" spans="2:14">
      <c r="B101" s="573" t="s">
        <v>280</v>
      </c>
      <c r="C101" s="574"/>
      <c r="D101" s="574"/>
      <c r="E101" s="574"/>
      <c r="F101" s="574"/>
      <c r="G101" s="574"/>
      <c r="H101" s="574"/>
      <c r="I101" s="574"/>
      <c r="J101" s="574"/>
      <c r="K101" s="574"/>
      <c r="L101" s="574"/>
      <c r="M101" s="574"/>
      <c r="N101" s="575"/>
    </row>
    <row r="102" spans="2:14">
      <c r="B102" s="573"/>
      <c r="C102" s="574"/>
      <c r="D102" s="574"/>
      <c r="E102" s="574"/>
      <c r="F102" s="574"/>
      <c r="G102" s="574"/>
      <c r="H102" s="574"/>
      <c r="I102" s="574"/>
      <c r="J102" s="574"/>
      <c r="K102" s="574"/>
      <c r="L102" s="574"/>
      <c r="M102" s="574"/>
      <c r="N102" s="575"/>
    </row>
    <row r="103" spans="2:14">
      <c r="B103" s="107"/>
      <c r="C103" s="137"/>
      <c r="D103" s="137"/>
      <c r="E103" s="137"/>
      <c r="F103" s="137"/>
      <c r="G103" s="137"/>
      <c r="H103" s="137"/>
      <c r="I103" s="137"/>
      <c r="J103" s="137"/>
      <c r="K103" s="137"/>
      <c r="L103" s="137"/>
      <c r="M103" s="137"/>
      <c r="N103" s="136"/>
    </row>
    <row r="104" spans="2:14">
      <c r="B104" s="141"/>
      <c r="C104" s="91"/>
      <c r="D104" s="91"/>
      <c r="E104" s="91"/>
      <c r="F104" s="91"/>
      <c r="G104" s="128" t="s">
        <v>272</v>
      </c>
      <c r="H104" s="91"/>
      <c r="I104" s="91"/>
      <c r="J104" s="91"/>
      <c r="K104" s="91"/>
      <c r="L104" s="91"/>
      <c r="M104" s="91"/>
      <c r="N104" s="130"/>
    </row>
    <row r="105" spans="2:14">
      <c r="B105" s="141"/>
      <c r="C105" s="91"/>
      <c r="D105" s="91"/>
      <c r="E105" s="91"/>
      <c r="F105" s="91"/>
      <c r="G105" s="91" t="s">
        <v>273</v>
      </c>
      <c r="H105" s="158"/>
      <c r="I105" s="158"/>
      <c r="J105" s="158"/>
      <c r="K105" s="91"/>
      <c r="L105" s="91"/>
      <c r="M105" s="91"/>
      <c r="N105" s="130"/>
    </row>
    <row r="106" spans="2:14">
      <c r="B106" s="141"/>
      <c r="C106" s="91"/>
      <c r="D106" s="91"/>
      <c r="E106" s="91"/>
      <c r="F106" s="91"/>
      <c r="G106" s="91" t="s">
        <v>281</v>
      </c>
      <c r="H106" s="92"/>
      <c r="I106" s="92"/>
      <c r="J106" s="92"/>
      <c r="M106" s="91"/>
      <c r="N106" s="130"/>
    </row>
    <row r="107" spans="2:14">
      <c r="B107" s="199"/>
      <c r="C107" s="137"/>
      <c r="D107" s="137"/>
      <c r="E107" s="137"/>
      <c r="F107" s="137"/>
      <c r="G107" s="91" t="s">
        <v>275</v>
      </c>
      <c r="K107" s="137"/>
      <c r="L107" s="137"/>
      <c r="M107" s="137"/>
      <c r="N107" s="136"/>
    </row>
    <row r="108" spans="2:14" ht="17.25" customHeight="1">
      <c r="B108" s="200" t="s">
        <v>282</v>
      </c>
      <c r="C108" s="201"/>
      <c r="D108" s="201"/>
      <c r="E108" s="91"/>
      <c r="F108" s="91"/>
      <c r="G108" s="91"/>
      <c r="H108" s="91"/>
      <c r="I108" s="91"/>
      <c r="J108" s="576"/>
      <c r="K108" s="576"/>
      <c r="L108" s="576"/>
      <c r="M108" s="576"/>
      <c r="N108" s="577"/>
    </row>
    <row r="109" spans="2:14" ht="18.75" customHeight="1" thickBot="1">
      <c r="B109" s="580" t="s">
        <v>283</v>
      </c>
      <c r="C109" s="581"/>
      <c r="D109" s="581"/>
      <c r="E109" s="167"/>
      <c r="F109" s="167"/>
      <c r="G109" s="167"/>
      <c r="H109" s="167"/>
      <c r="I109" s="167"/>
      <c r="J109" s="578"/>
      <c r="K109" s="578"/>
      <c r="L109" s="578"/>
      <c r="M109" s="578"/>
      <c r="N109" s="579"/>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M56"/>
    <mergeCell ref="B57:N59"/>
    <mergeCell ref="B60:H60"/>
    <mergeCell ref="L60:M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464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3"/>
      </mc:Fallback>
    </mc:AlternateContent>
  </oleObjects>
  <mc:AlternateContent xmlns:mc="http://schemas.openxmlformats.org/markup-compatibility/2006">
    <mc:Choice Requires="x14">
      <controls>
        <mc:AlternateContent xmlns:mc="http://schemas.openxmlformats.org/markup-compatibility/2006">
          <mc:Choice Requires="x14">
            <control shapeId="1464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3D00-000000000000}">
          <x14:formula1>
            <xm:f>'641.1'!$R$124:$R$1125</xm:f>
          </x14:formula1>
          <xm:sqref>B20:B27</xm:sqref>
        </x14:dataValidation>
      </x14:dataValidations>
    </ext>
  </extLs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B1:N105"/>
  <sheetViews>
    <sheetView showGridLines="0" topLeftCell="A39" zoomScale="55" zoomScaleNormal="55" workbookViewId="0">
      <selection activeCell="A25"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3.5546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ht="12" customHeight="1">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134</v>
      </c>
      <c r="C34" s="703" t="s">
        <v>135</v>
      </c>
      <c r="D34" s="704"/>
      <c r="E34" s="704"/>
      <c r="F34" s="704"/>
      <c r="G34" s="704"/>
      <c r="H34" s="704"/>
      <c r="I34" s="704"/>
      <c r="J34" s="704"/>
      <c r="K34" s="705"/>
      <c r="L34" s="703" t="s">
        <v>48</v>
      </c>
      <c r="M34" s="705"/>
      <c r="N34" s="216">
        <v>344</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292</v>
      </c>
      <c r="C39" s="596"/>
      <c r="D39" s="596"/>
      <c r="E39" s="596"/>
      <c r="F39" s="618"/>
      <c r="G39" s="641"/>
      <c r="H39" s="618"/>
      <c r="I39" s="641"/>
      <c r="J39" s="618"/>
      <c r="K39" s="147"/>
      <c r="L39" s="726"/>
      <c r="M39" s="727"/>
      <c r="N39" s="148">
        <v>237.85714285714286</v>
      </c>
    </row>
    <row r="40" spans="2:14">
      <c r="B40" s="595"/>
      <c r="C40" s="596"/>
      <c r="D40" s="596"/>
      <c r="E40" s="596"/>
      <c r="F40" s="618"/>
      <c r="G40" s="641"/>
      <c r="H40" s="618"/>
      <c r="I40" s="641"/>
      <c r="J40" s="618"/>
      <c r="K40" s="147"/>
      <c r="L40" s="726"/>
      <c r="M40" s="727"/>
      <c r="N40" s="148"/>
    </row>
    <row r="41" spans="2:14" ht="14.4" thickBot="1">
      <c r="B41" s="605"/>
      <c r="C41" s="606"/>
      <c r="D41" s="606"/>
      <c r="E41" s="606"/>
      <c r="F41" s="621"/>
      <c r="G41" s="631"/>
      <c r="H41" s="621"/>
      <c r="I41" s="631"/>
      <c r="J41" s="621"/>
      <c r="K41" s="147"/>
      <c r="L41" s="744"/>
      <c r="M41" s="745"/>
      <c r="N41" s="148"/>
    </row>
    <row r="42" spans="2:14" ht="14.4" thickBot="1">
      <c r="B42" s="586" t="s">
        <v>254</v>
      </c>
      <c r="C42" s="587"/>
      <c r="D42" s="587"/>
      <c r="E42" s="587"/>
      <c r="F42" s="587"/>
      <c r="G42" s="587"/>
      <c r="H42" s="587"/>
      <c r="I42" s="587"/>
      <c r="J42" s="587"/>
      <c r="K42" s="587"/>
      <c r="L42" s="587"/>
      <c r="M42" s="588"/>
      <c r="N42" s="154">
        <v>237.85714285714286</v>
      </c>
    </row>
    <row r="43" spans="2:14">
      <c r="B43" s="612" t="s">
        <v>252</v>
      </c>
      <c r="C43" s="613"/>
      <c r="D43" s="613"/>
      <c r="E43" s="613"/>
      <c r="F43" s="613"/>
      <c r="G43" s="613"/>
      <c r="H43" s="613"/>
      <c r="I43" s="613"/>
      <c r="J43" s="613"/>
      <c r="K43" s="613"/>
      <c r="L43" s="613"/>
      <c r="M43" s="613"/>
      <c r="N43" s="614"/>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694" t="s">
        <v>446</v>
      </c>
      <c r="C47" s="695"/>
      <c r="D47" s="695"/>
      <c r="E47" s="695"/>
      <c r="F47" s="695"/>
      <c r="G47" s="695"/>
      <c r="H47" s="695"/>
      <c r="I47" s="715"/>
      <c r="J47" s="210" t="s">
        <v>214</v>
      </c>
      <c r="K47" s="211">
        <v>1.02</v>
      </c>
      <c r="L47" s="619">
        <v>25386.48</v>
      </c>
      <c r="M47" s="620"/>
      <c r="N47" s="148">
        <v>25894.209599999998</v>
      </c>
    </row>
    <row r="48" spans="2:14">
      <c r="B48" s="694" t="s">
        <v>447</v>
      </c>
      <c r="C48" s="695"/>
      <c r="D48" s="695"/>
      <c r="E48" s="695"/>
      <c r="F48" s="695"/>
      <c r="G48" s="695"/>
      <c r="H48" s="695"/>
      <c r="I48" s="715"/>
      <c r="J48" s="210" t="s">
        <v>198</v>
      </c>
      <c r="K48" s="211">
        <v>0.2</v>
      </c>
      <c r="L48" s="619">
        <v>9453</v>
      </c>
      <c r="M48" s="620"/>
      <c r="N48" s="148">
        <v>1890.6000000000001</v>
      </c>
    </row>
    <row r="49" spans="2:14">
      <c r="B49" s="694"/>
      <c r="C49" s="695"/>
      <c r="D49" s="695"/>
      <c r="E49" s="695"/>
      <c r="F49" s="695"/>
      <c r="G49" s="695"/>
      <c r="H49" s="695"/>
      <c r="I49" s="715"/>
      <c r="J49" s="210"/>
      <c r="K49" s="211"/>
      <c r="L49" s="619"/>
      <c r="M49" s="620"/>
      <c r="N49" s="148"/>
    </row>
    <row r="50" spans="2:14">
      <c r="B50" s="694"/>
      <c r="C50" s="695"/>
      <c r="D50" s="695"/>
      <c r="E50" s="695"/>
      <c r="F50" s="695"/>
      <c r="G50" s="695"/>
      <c r="H50" s="695"/>
      <c r="I50" s="715"/>
      <c r="J50" s="210"/>
      <c r="K50" s="229"/>
      <c r="L50" s="619"/>
      <c r="M50" s="620"/>
      <c r="N50" s="148"/>
    </row>
    <row r="51" spans="2:14" ht="14.4" thickBot="1">
      <c r="B51" s="694"/>
      <c r="C51" s="695"/>
      <c r="D51" s="695"/>
      <c r="E51" s="695"/>
      <c r="F51" s="695"/>
      <c r="G51" s="695"/>
      <c r="H51" s="695"/>
      <c r="I51" s="715"/>
      <c r="J51" s="210"/>
      <c r="K51" s="229"/>
      <c r="L51" s="619"/>
      <c r="M51" s="620"/>
      <c r="N51" s="148"/>
    </row>
    <row r="52" spans="2:14" ht="14.4" thickBot="1">
      <c r="B52" s="586" t="s">
        <v>254</v>
      </c>
      <c r="C52" s="587"/>
      <c r="D52" s="587"/>
      <c r="E52" s="587"/>
      <c r="F52" s="587"/>
      <c r="G52" s="587"/>
      <c r="H52" s="587"/>
      <c r="I52" s="587"/>
      <c r="J52" s="587"/>
      <c r="K52" s="587"/>
      <c r="L52" s="587"/>
      <c r="M52" s="588"/>
      <c r="N52" s="161">
        <v>27784.809599999997</v>
      </c>
    </row>
    <row r="53" spans="2:14">
      <c r="B53" s="612" t="s">
        <v>255</v>
      </c>
      <c r="C53" s="613"/>
      <c r="D53" s="613"/>
      <c r="E53" s="613"/>
      <c r="F53" s="613"/>
      <c r="G53" s="613"/>
      <c r="H53" s="613"/>
      <c r="I53" s="613"/>
      <c r="J53" s="613"/>
      <c r="K53" s="613"/>
      <c r="L53" s="613"/>
      <c r="M53" s="613"/>
      <c r="N53" s="614"/>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c r="C57" s="596"/>
      <c r="D57" s="596"/>
      <c r="E57" s="596"/>
      <c r="F57" s="596"/>
      <c r="G57" s="596"/>
      <c r="H57" s="596"/>
      <c r="I57" s="157"/>
      <c r="J57" s="226"/>
      <c r="K57" s="227"/>
      <c r="L57" s="603"/>
      <c r="M57" s="604"/>
      <c r="N57" s="228"/>
    </row>
    <row r="58" spans="2:14">
      <c r="B58" s="595"/>
      <c r="C58" s="596"/>
      <c r="D58" s="596"/>
      <c r="E58" s="596"/>
      <c r="F58" s="596"/>
      <c r="G58" s="596"/>
      <c r="H58" s="596"/>
      <c r="I58" s="157"/>
      <c r="J58" s="226"/>
      <c r="K58" s="227"/>
      <c r="L58" s="603"/>
      <c r="M58" s="604"/>
      <c r="N58" s="228"/>
    </row>
    <row r="59" spans="2:14" ht="14.4" thickBot="1">
      <c r="B59" s="605"/>
      <c r="C59" s="606"/>
      <c r="D59" s="606"/>
      <c r="E59" s="606"/>
      <c r="F59" s="606"/>
      <c r="G59" s="606"/>
      <c r="H59" s="606"/>
      <c r="I59" s="246"/>
      <c r="J59" s="242"/>
      <c r="K59" s="217"/>
      <c r="L59" s="607"/>
      <c r="M59" s="608"/>
      <c r="N59" s="228"/>
    </row>
    <row r="60" spans="2:14" ht="14.4" thickBot="1">
      <c r="B60" s="586" t="s">
        <v>254</v>
      </c>
      <c r="C60" s="587"/>
      <c r="D60" s="587"/>
      <c r="E60" s="587"/>
      <c r="F60" s="587"/>
      <c r="G60" s="587"/>
      <c r="H60" s="587"/>
      <c r="I60" s="587"/>
      <c r="J60" s="587"/>
      <c r="K60" s="587"/>
      <c r="L60" s="587"/>
      <c r="M60" s="588"/>
      <c r="N60" s="179">
        <v>0</v>
      </c>
    </row>
    <row r="61" spans="2:14">
      <c r="B61" s="612" t="s">
        <v>261</v>
      </c>
      <c r="C61" s="613"/>
      <c r="D61" s="613"/>
      <c r="E61" s="613"/>
      <c r="F61" s="613"/>
      <c r="G61" s="613"/>
      <c r="H61" s="613"/>
      <c r="I61" s="613"/>
      <c r="J61" s="613"/>
      <c r="K61" s="613"/>
      <c r="L61" s="613"/>
      <c r="M61" s="613"/>
      <c r="N61" s="614"/>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t="s">
        <v>360</v>
      </c>
      <c r="C65" s="173"/>
      <c r="D65" s="173"/>
      <c r="E65" s="173"/>
      <c r="F65" s="173"/>
      <c r="G65" s="173"/>
      <c r="H65" s="173"/>
      <c r="I65" s="174">
        <v>32000</v>
      </c>
      <c r="J65" s="175">
        <v>1.85</v>
      </c>
      <c r="K65" s="176">
        <v>59200</v>
      </c>
      <c r="L65" s="601">
        <v>70</v>
      </c>
      <c r="M65" s="602"/>
      <c r="N65" s="177">
        <v>845.71428571428567</v>
      </c>
    </row>
    <row r="66" spans="2:14">
      <c r="B66" s="172" t="s">
        <v>329</v>
      </c>
      <c r="C66" s="173"/>
      <c r="D66" s="173"/>
      <c r="E66" s="173"/>
      <c r="F66" s="173"/>
      <c r="G66" s="173"/>
      <c r="H66" s="173"/>
      <c r="I66" s="174">
        <v>58000</v>
      </c>
      <c r="J66" s="175">
        <v>1.85</v>
      </c>
      <c r="K66" s="176">
        <v>107300</v>
      </c>
      <c r="L66" s="601">
        <v>70</v>
      </c>
      <c r="M66" s="602"/>
      <c r="N66" s="177">
        <v>1532.8571428571429</v>
      </c>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2378.5714285714284</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30401.238171428566</v>
      </c>
    </row>
    <row r="72" spans="2:14">
      <c r="B72" s="612" t="s">
        <v>266</v>
      </c>
      <c r="C72" s="613"/>
      <c r="D72" s="613"/>
      <c r="E72" s="613"/>
      <c r="F72" s="613"/>
      <c r="G72" s="613"/>
      <c r="H72" s="613"/>
      <c r="I72" s="613"/>
      <c r="J72" s="613"/>
      <c r="K72" s="613"/>
      <c r="L72" s="613"/>
      <c r="M72" s="613"/>
      <c r="N72" s="614"/>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6080.2476342857135</v>
      </c>
      <c r="M76" s="583"/>
      <c r="N76" s="185"/>
    </row>
    <row r="77" spans="2:14">
      <c r="B77" s="149" t="s">
        <v>270</v>
      </c>
      <c r="C77" s="150"/>
      <c r="D77" s="150"/>
      <c r="E77" s="150"/>
      <c r="F77" s="150"/>
      <c r="G77" s="150"/>
      <c r="H77" s="150"/>
      <c r="I77" s="182"/>
      <c r="J77" s="183"/>
      <c r="K77" s="184">
        <v>0.05</v>
      </c>
      <c r="L77" s="582">
        <v>1520.0619085714284</v>
      </c>
      <c r="M77" s="583"/>
      <c r="N77" s="185"/>
    </row>
    <row r="78" spans="2:14" ht="14.4" thickBot="1">
      <c r="B78" s="186" t="s">
        <v>230</v>
      </c>
      <c r="C78" s="187"/>
      <c r="D78" s="187"/>
      <c r="E78" s="187"/>
      <c r="F78" s="187"/>
      <c r="G78" s="187"/>
      <c r="H78" s="187"/>
      <c r="I78" s="188"/>
      <c r="J78" s="189"/>
      <c r="K78" s="184">
        <v>0.05</v>
      </c>
      <c r="L78" s="584">
        <v>1520.0619085714284</v>
      </c>
      <c r="M78" s="585"/>
      <c r="N78" s="185"/>
    </row>
    <row r="79" spans="2:14" ht="14.4" thickBot="1">
      <c r="B79" s="586" t="s">
        <v>254</v>
      </c>
      <c r="C79" s="587"/>
      <c r="D79" s="587"/>
      <c r="E79" s="587"/>
      <c r="F79" s="587"/>
      <c r="G79" s="587"/>
      <c r="H79" s="587"/>
      <c r="I79" s="587"/>
      <c r="J79" s="587"/>
      <c r="K79" s="587"/>
      <c r="L79" s="587"/>
      <c r="M79" s="588"/>
      <c r="N79" s="190">
        <v>9120.3714514285693</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39522</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546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4625" r:id="rId3"/>
      </mc:Fallback>
    </mc:AlternateContent>
  </oleObjects>
  <mc:AlternateContent xmlns:mc="http://schemas.openxmlformats.org/markup-compatibility/2006">
    <mc:Choice Requires="x14">
      <controls>
        <mc:AlternateContent xmlns:mc="http://schemas.openxmlformats.org/markup-compatibility/2006">
          <mc:Choice Requires="x14">
            <control shapeId="1546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46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3E00-000000000000}">
          <x14:formula1>
            <xm:f>'641.1'!$R$124:$R$1125</xm:f>
          </x14:formula1>
          <xm:sqref>B20:B27</xm:sqref>
        </x14:dataValidation>
      </x14:dataValidations>
    </ext>
  </extLst>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B1:N104"/>
  <sheetViews>
    <sheetView showGridLines="0" topLeftCell="A17" zoomScale="70" zoomScaleNormal="70" workbookViewId="0">
      <selection activeCell="A25" sqref="A1:XFD1048576"/>
    </sheetView>
  </sheetViews>
  <sheetFormatPr baseColWidth="10" defaultColWidth="11.44140625" defaultRowHeight="13.8"/>
  <cols>
    <col min="1" max="1" width="3.109375" style="90" customWidth="1"/>
    <col min="2" max="2" width="11.5546875" style="90" bestFit="1" customWidth="1"/>
    <col min="3" max="8" width="11.44140625" style="90"/>
    <col min="9" max="10" width="11.5546875" style="90" bestFit="1" customWidth="1"/>
    <col min="11" max="11" width="12.44140625" style="90" customWidth="1"/>
    <col min="12" max="12" width="11.5546875" style="90" bestFit="1" customWidth="1"/>
    <col min="13" max="13" width="11.44140625" style="90"/>
    <col min="14" max="14" width="16.332031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136</v>
      </c>
      <c r="C34" s="703" t="s">
        <v>502</v>
      </c>
      <c r="D34" s="704"/>
      <c r="E34" s="704"/>
      <c r="F34" s="704"/>
      <c r="G34" s="704"/>
      <c r="H34" s="704"/>
      <c r="I34" s="704"/>
      <c r="J34" s="704"/>
      <c r="K34" s="705"/>
      <c r="L34" s="703" t="s">
        <v>48</v>
      </c>
      <c r="M34" s="705"/>
      <c r="N34" s="216">
        <v>50</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450</v>
      </c>
      <c r="C39" s="596"/>
      <c r="D39" s="596"/>
      <c r="E39" s="596"/>
      <c r="F39" s="618"/>
      <c r="G39" s="641"/>
      <c r="H39" s="618"/>
      <c r="I39" s="641"/>
      <c r="J39" s="618"/>
      <c r="K39" s="147">
        <v>9450</v>
      </c>
      <c r="L39" s="740">
        <v>10</v>
      </c>
      <c r="M39" s="741"/>
      <c r="N39" s="148">
        <v>945</v>
      </c>
    </row>
    <row r="40" spans="2:14">
      <c r="B40" s="595" t="s">
        <v>303</v>
      </c>
      <c r="C40" s="596"/>
      <c r="D40" s="596"/>
      <c r="E40" s="596"/>
      <c r="F40" s="618"/>
      <c r="G40" s="641"/>
      <c r="H40" s="618"/>
      <c r="I40" s="641"/>
      <c r="J40" s="618"/>
      <c r="K40" s="147"/>
      <c r="L40" s="740"/>
      <c r="M40" s="741"/>
      <c r="N40" s="148">
        <v>7261.25</v>
      </c>
    </row>
    <row r="41" spans="2:14" ht="14.4" thickBot="1">
      <c r="B41" s="595"/>
      <c r="C41" s="596"/>
      <c r="D41" s="596"/>
      <c r="E41" s="596"/>
      <c r="F41" s="618"/>
      <c r="G41" s="641"/>
      <c r="H41" s="618"/>
      <c r="I41" s="641"/>
      <c r="J41" s="618"/>
      <c r="K41" s="147"/>
      <c r="L41" s="726"/>
      <c r="M41" s="727"/>
      <c r="N41" s="148"/>
    </row>
    <row r="42" spans="2:14" ht="14.4" thickBot="1">
      <c r="B42" s="586" t="s">
        <v>254</v>
      </c>
      <c r="C42" s="587"/>
      <c r="D42" s="587"/>
      <c r="E42" s="587"/>
      <c r="F42" s="587"/>
      <c r="G42" s="587"/>
      <c r="H42" s="587"/>
      <c r="I42" s="587"/>
      <c r="J42" s="587"/>
      <c r="K42" s="587"/>
      <c r="L42" s="587"/>
      <c r="M42" s="588"/>
      <c r="N42" s="154">
        <v>8206.25</v>
      </c>
    </row>
    <row r="43" spans="2:14">
      <c r="B43" s="612" t="s">
        <v>252</v>
      </c>
      <c r="C43" s="613"/>
      <c r="D43" s="613"/>
      <c r="E43" s="613"/>
      <c r="F43" s="613"/>
      <c r="G43" s="613"/>
      <c r="H43" s="613"/>
      <c r="I43" s="613"/>
      <c r="J43" s="613"/>
      <c r="K43" s="613"/>
      <c r="L43" s="613"/>
      <c r="M43" s="613"/>
      <c r="N43" s="614"/>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498</v>
      </c>
      <c r="C47" s="596"/>
      <c r="D47" s="596"/>
      <c r="E47" s="596"/>
      <c r="F47" s="596"/>
      <c r="G47" s="596"/>
      <c r="H47" s="596"/>
      <c r="I47" s="618"/>
      <c r="J47" s="210" t="s">
        <v>212</v>
      </c>
      <c r="K47" s="211">
        <v>1.05</v>
      </c>
      <c r="L47" s="619">
        <v>372241.24</v>
      </c>
      <c r="M47" s="620"/>
      <c r="N47" s="148">
        <v>390853.30200000003</v>
      </c>
    </row>
    <row r="48" spans="2:14">
      <c r="B48" s="595" t="s">
        <v>451</v>
      </c>
      <c r="C48" s="596"/>
      <c r="D48" s="596"/>
      <c r="E48" s="596"/>
      <c r="F48" s="596"/>
      <c r="G48" s="596"/>
      <c r="H48" s="596"/>
      <c r="I48" s="618"/>
      <c r="J48" s="210" t="s">
        <v>217</v>
      </c>
      <c r="K48" s="211">
        <v>2</v>
      </c>
      <c r="L48" s="619">
        <v>9000</v>
      </c>
      <c r="M48" s="620"/>
      <c r="N48" s="148">
        <v>18000</v>
      </c>
    </row>
    <row r="49" spans="2:14">
      <c r="B49" s="595"/>
      <c r="C49" s="596"/>
      <c r="D49" s="596"/>
      <c r="E49" s="596"/>
      <c r="F49" s="596"/>
      <c r="G49" s="596"/>
      <c r="H49" s="596"/>
      <c r="I49" s="618"/>
      <c r="J49" s="210"/>
      <c r="K49" s="211"/>
      <c r="L49" s="619"/>
      <c r="M49" s="620"/>
      <c r="N49" s="148"/>
    </row>
    <row r="50" spans="2:14" ht="14.4" thickBot="1">
      <c r="B50" s="595"/>
      <c r="C50" s="596"/>
      <c r="D50" s="596"/>
      <c r="E50" s="596"/>
      <c r="F50" s="596"/>
      <c r="G50" s="596"/>
      <c r="H50" s="596"/>
      <c r="I50" s="618"/>
      <c r="J50" s="210"/>
      <c r="K50" s="211"/>
      <c r="L50" s="619"/>
      <c r="M50" s="620"/>
      <c r="N50" s="148"/>
    </row>
    <row r="51" spans="2:14" ht="14.4" thickBot="1">
      <c r="B51" s="586" t="s">
        <v>254</v>
      </c>
      <c r="C51" s="587"/>
      <c r="D51" s="587"/>
      <c r="E51" s="587"/>
      <c r="F51" s="587"/>
      <c r="G51" s="587"/>
      <c r="H51" s="587"/>
      <c r="I51" s="587"/>
      <c r="J51" s="587"/>
      <c r="K51" s="587"/>
      <c r="L51" s="587"/>
      <c r="M51" s="588"/>
      <c r="N51" s="161">
        <v>408853.30200000003</v>
      </c>
    </row>
    <row r="52" spans="2:14">
      <c r="B52" s="612" t="s">
        <v>255</v>
      </c>
      <c r="C52" s="613"/>
      <c r="D52" s="613"/>
      <c r="E52" s="613"/>
      <c r="F52" s="613"/>
      <c r="G52" s="613"/>
      <c r="H52" s="613"/>
      <c r="I52" s="613"/>
      <c r="J52" s="613"/>
      <c r="K52" s="613"/>
      <c r="L52" s="613"/>
      <c r="M52" s="613"/>
      <c r="N52" s="614"/>
    </row>
    <row r="53" spans="2:14">
      <c r="B53" s="612"/>
      <c r="C53" s="613"/>
      <c r="D53" s="613"/>
      <c r="E53" s="613"/>
      <c r="F53" s="613"/>
      <c r="G53" s="613"/>
      <c r="H53" s="613"/>
      <c r="I53" s="613"/>
      <c r="J53" s="613"/>
      <c r="K53" s="613"/>
      <c r="L53" s="613"/>
      <c r="M53" s="613"/>
      <c r="N53" s="614"/>
    </row>
    <row r="54" spans="2:14" ht="14.4" thickBot="1">
      <c r="B54" s="615"/>
      <c r="C54" s="616"/>
      <c r="D54" s="616"/>
      <c r="E54" s="616"/>
      <c r="F54" s="616"/>
      <c r="G54" s="616"/>
      <c r="H54" s="616"/>
      <c r="I54" s="616"/>
      <c r="J54" s="616"/>
      <c r="K54" s="616"/>
      <c r="L54" s="616"/>
      <c r="M54" s="616"/>
      <c r="N54" s="617"/>
    </row>
    <row r="55" spans="2:14">
      <c r="B55" s="597" t="s">
        <v>256</v>
      </c>
      <c r="C55" s="598"/>
      <c r="D55" s="598"/>
      <c r="E55" s="598"/>
      <c r="F55" s="598"/>
      <c r="G55" s="598"/>
      <c r="H55" s="598"/>
      <c r="I55" s="145" t="s">
        <v>257</v>
      </c>
      <c r="J55" s="162" t="s">
        <v>258</v>
      </c>
      <c r="K55" s="163" t="s">
        <v>259</v>
      </c>
      <c r="L55" s="622" t="s">
        <v>199</v>
      </c>
      <c r="M55" s="623"/>
      <c r="N55" s="146" t="s">
        <v>249</v>
      </c>
    </row>
    <row r="56" spans="2:14">
      <c r="B56" s="595"/>
      <c r="C56" s="596"/>
      <c r="D56" s="596"/>
      <c r="E56" s="596"/>
      <c r="F56" s="596"/>
      <c r="G56" s="596"/>
      <c r="H56" s="596"/>
      <c r="I56" s="157"/>
      <c r="J56" s="226"/>
      <c r="K56" s="227"/>
      <c r="L56" s="603"/>
      <c r="M56" s="604"/>
      <c r="N56" s="228"/>
    </row>
    <row r="57" spans="2:14">
      <c r="B57" s="595"/>
      <c r="C57" s="596"/>
      <c r="D57" s="596"/>
      <c r="E57" s="596"/>
      <c r="F57" s="596"/>
      <c r="G57" s="596"/>
      <c r="H57" s="596"/>
      <c r="I57" s="157"/>
      <c r="J57" s="226"/>
      <c r="K57" s="227"/>
      <c r="L57" s="603"/>
      <c r="M57" s="604"/>
      <c r="N57" s="228"/>
    </row>
    <row r="58" spans="2:14" ht="14.4" thickBot="1">
      <c r="B58" s="605"/>
      <c r="C58" s="606"/>
      <c r="D58" s="606"/>
      <c r="E58" s="606"/>
      <c r="F58" s="606"/>
      <c r="G58" s="606"/>
      <c r="H58" s="606"/>
      <c r="I58" s="246"/>
      <c r="J58" s="242"/>
      <c r="K58" s="217"/>
      <c r="L58" s="607"/>
      <c r="M58" s="608"/>
      <c r="N58" s="228"/>
    </row>
    <row r="59" spans="2:14" ht="14.4" thickBot="1">
      <c r="B59" s="586" t="s">
        <v>254</v>
      </c>
      <c r="C59" s="587"/>
      <c r="D59" s="587"/>
      <c r="E59" s="587"/>
      <c r="F59" s="587"/>
      <c r="G59" s="587"/>
      <c r="H59" s="587"/>
      <c r="I59" s="587"/>
      <c r="J59" s="587"/>
      <c r="K59" s="587"/>
      <c r="L59" s="587"/>
      <c r="M59" s="588"/>
      <c r="N59" s="179">
        <v>0</v>
      </c>
    </row>
    <row r="60" spans="2:14">
      <c r="B60" s="612" t="s">
        <v>261</v>
      </c>
      <c r="C60" s="613"/>
      <c r="D60" s="613"/>
      <c r="E60" s="613"/>
      <c r="F60" s="613"/>
      <c r="G60" s="613"/>
      <c r="H60" s="613"/>
      <c r="I60" s="613"/>
      <c r="J60" s="613"/>
      <c r="K60" s="613"/>
      <c r="L60" s="613"/>
      <c r="M60" s="613"/>
      <c r="N60" s="614"/>
    </row>
    <row r="61" spans="2:14">
      <c r="B61" s="612"/>
      <c r="C61" s="613"/>
      <c r="D61" s="613"/>
      <c r="E61" s="613"/>
      <c r="F61" s="613"/>
      <c r="G61" s="613"/>
      <c r="H61" s="613"/>
      <c r="I61" s="613"/>
      <c r="J61" s="613"/>
      <c r="K61" s="613"/>
      <c r="L61" s="613"/>
      <c r="M61" s="613"/>
      <c r="N61" s="614"/>
    </row>
    <row r="62" spans="2:14" ht="14.4" thickBot="1">
      <c r="B62" s="615"/>
      <c r="C62" s="616"/>
      <c r="D62" s="616"/>
      <c r="E62" s="616"/>
      <c r="F62" s="616"/>
      <c r="G62" s="616"/>
      <c r="H62" s="616"/>
      <c r="I62" s="616"/>
      <c r="J62" s="616"/>
      <c r="K62" s="616"/>
      <c r="L62" s="616"/>
      <c r="M62" s="616"/>
      <c r="N62" s="617"/>
    </row>
    <row r="63" spans="2:14">
      <c r="B63" s="597" t="s">
        <v>262</v>
      </c>
      <c r="C63" s="598"/>
      <c r="D63" s="598"/>
      <c r="E63" s="598"/>
      <c r="F63" s="598"/>
      <c r="G63" s="598"/>
      <c r="H63" s="598"/>
      <c r="I63" s="145" t="s">
        <v>263</v>
      </c>
      <c r="J63" s="162" t="s">
        <v>231</v>
      </c>
      <c r="K63" s="163" t="s">
        <v>264</v>
      </c>
      <c r="L63" s="622" t="s">
        <v>248</v>
      </c>
      <c r="M63" s="623"/>
      <c r="N63" s="146" t="s">
        <v>249</v>
      </c>
    </row>
    <row r="64" spans="2:14">
      <c r="B64" s="172" t="s">
        <v>337</v>
      </c>
      <c r="C64" s="173"/>
      <c r="D64" s="173"/>
      <c r="E64" s="173"/>
      <c r="F64" s="173"/>
      <c r="G64" s="173"/>
      <c r="H64" s="173"/>
      <c r="I64" s="174">
        <v>256000</v>
      </c>
      <c r="J64" s="175">
        <v>1.85</v>
      </c>
      <c r="K64" s="176">
        <v>473600</v>
      </c>
      <c r="L64" s="601">
        <v>4</v>
      </c>
      <c r="M64" s="602"/>
      <c r="N64" s="177">
        <v>118400</v>
      </c>
    </row>
    <row r="65" spans="2:14">
      <c r="B65" s="172" t="s">
        <v>329</v>
      </c>
      <c r="C65" s="173"/>
      <c r="D65" s="173"/>
      <c r="E65" s="173"/>
      <c r="F65" s="173"/>
      <c r="G65" s="173"/>
      <c r="H65" s="173"/>
      <c r="I65" s="174">
        <v>58000</v>
      </c>
      <c r="J65" s="175">
        <v>1.85</v>
      </c>
      <c r="K65" s="176">
        <v>107300</v>
      </c>
      <c r="L65" s="601">
        <v>4</v>
      </c>
      <c r="M65" s="602"/>
      <c r="N65" s="177">
        <v>26825</v>
      </c>
    </row>
    <row r="66" spans="2:14">
      <c r="B66" s="172"/>
      <c r="C66" s="173"/>
      <c r="D66" s="173"/>
      <c r="E66" s="173"/>
      <c r="F66" s="173"/>
      <c r="G66" s="173"/>
      <c r="H66" s="173"/>
      <c r="I66" s="174"/>
      <c r="J66" s="175"/>
      <c r="K66" s="176"/>
      <c r="L66" s="603"/>
      <c r="M66" s="604"/>
      <c r="N66" s="177"/>
    </row>
    <row r="67" spans="2:14" ht="14.4" thickBot="1">
      <c r="B67" s="605"/>
      <c r="C67" s="606"/>
      <c r="D67" s="606"/>
      <c r="E67" s="606"/>
      <c r="F67" s="606"/>
      <c r="G67" s="606"/>
      <c r="H67" s="606"/>
      <c r="I67" s="166"/>
      <c r="J67" s="167"/>
      <c r="K67" s="166"/>
      <c r="L67" s="607"/>
      <c r="M67" s="608"/>
      <c r="N67" s="178"/>
    </row>
    <row r="68" spans="2:14" ht="14.4" thickBot="1">
      <c r="B68" s="586" t="s">
        <v>254</v>
      </c>
      <c r="C68" s="587"/>
      <c r="D68" s="587"/>
      <c r="E68" s="587"/>
      <c r="F68" s="587"/>
      <c r="G68" s="587"/>
      <c r="H68" s="587"/>
      <c r="I68" s="587"/>
      <c r="J68" s="587"/>
      <c r="K68" s="587"/>
      <c r="L68" s="587"/>
      <c r="M68" s="588"/>
      <c r="N68" s="179">
        <v>145225</v>
      </c>
    </row>
    <row r="69" spans="2:14" ht="14.4" thickBot="1">
      <c r="B69" s="141"/>
      <c r="C69" s="91"/>
      <c r="D69" s="91"/>
      <c r="E69" s="91"/>
      <c r="F69" s="91"/>
      <c r="G69" s="91"/>
      <c r="H69" s="91"/>
      <c r="I69" s="91"/>
      <c r="J69" s="91"/>
      <c r="K69" s="91"/>
      <c r="L69" s="91"/>
      <c r="M69" s="91"/>
      <c r="N69" s="130"/>
    </row>
    <row r="70" spans="2:14" ht="14.4" thickBot="1">
      <c r="B70" s="589" t="s">
        <v>265</v>
      </c>
      <c r="C70" s="590"/>
      <c r="D70" s="590"/>
      <c r="E70" s="590"/>
      <c r="F70" s="590"/>
      <c r="G70" s="590"/>
      <c r="H70" s="590"/>
      <c r="I70" s="590"/>
      <c r="J70" s="590"/>
      <c r="K70" s="590"/>
      <c r="L70" s="590"/>
      <c r="M70" s="591"/>
      <c r="N70" s="180">
        <v>562284.55200000003</v>
      </c>
    </row>
    <row r="71" spans="2:14">
      <c r="B71" s="612" t="s">
        <v>266</v>
      </c>
      <c r="C71" s="613"/>
      <c r="D71" s="613"/>
      <c r="E71" s="613"/>
      <c r="F71" s="613"/>
      <c r="G71" s="613"/>
      <c r="H71" s="613"/>
      <c r="I71" s="613"/>
      <c r="J71" s="613"/>
      <c r="K71" s="613"/>
      <c r="L71" s="613"/>
      <c r="M71" s="613"/>
      <c r="N71" s="614"/>
    </row>
    <row r="72" spans="2:14">
      <c r="B72" s="612"/>
      <c r="C72" s="613"/>
      <c r="D72" s="613"/>
      <c r="E72" s="613"/>
      <c r="F72" s="613"/>
      <c r="G72" s="613"/>
      <c r="H72" s="613"/>
      <c r="I72" s="613"/>
      <c r="J72" s="613"/>
      <c r="K72" s="613"/>
      <c r="L72" s="613"/>
      <c r="M72" s="613"/>
      <c r="N72" s="614"/>
    </row>
    <row r="73" spans="2:14" ht="14.4" thickBot="1">
      <c r="B73" s="615"/>
      <c r="C73" s="616"/>
      <c r="D73" s="616"/>
      <c r="E73" s="616"/>
      <c r="F73" s="616"/>
      <c r="G73" s="616"/>
      <c r="H73" s="616"/>
      <c r="I73" s="616"/>
      <c r="J73" s="616"/>
      <c r="K73" s="616"/>
      <c r="L73" s="616"/>
      <c r="M73" s="616"/>
      <c r="N73" s="617"/>
    </row>
    <row r="74" spans="2:14">
      <c r="B74" s="597" t="s">
        <v>267</v>
      </c>
      <c r="C74" s="598"/>
      <c r="D74" s="598"/>
      <c r="E74" s="598"/>
      <c r="F74" s="598"/>
      <c r="G74" s="598"/>
      <c r="H74" s="598"/>
      <c r="I74" s="162"/>
      <c r="J74" s="181"/>
      <c r="K74" s="170" t="s">
        <v>268</v>
      </c>
      <c r="L74" s="599" t="s">
        <v>269</v>
      </c>
      <c r="M74" s="600"/>
      <c r="N74" s="171"/>
    </row>
    <row r="75" spans="2:14">
      <c r="B75" s="595" t="s">
        <v>193</v>
      </c>
      <c r="C75" s="596"/>
      <c r="D75" s="596"/>
      <c r="E75" s="596"/>
      <c r="F75" s="596"/>
      <c r="G75" s="596"/>
      <c r="H75" s="596"/>
      <c r="I75" s="182"/>
      <c r="J75" s="183"/>
      <c r="K75" s="184">
        <v>0.2</v>
      </c>
      <c r="L75" s="582">
        <v>112456.91040000001</v>
      </c>
      <c r="M75" s="583"/>
      <c r="N75" s="185"/>
    </row>
    <row r="76" spans="2:14">
      <c r="B76" s="149" t="s">
        <v>270</v>
      </c>
      <c r="C76" s="150"/>
      <c r="D76" s="150"/>
      <c r="E76" s="150"/>
      <c r="F76" s="150"/>
      <c r="G76" s="150"/>
      <c r="H76" s="150"/>
      <c r="I76" s="182"/>
      <c r="J76" s="183"/>
      <c r="K76" s="184">
        <v>0.05</v>
      </c>
      <c r="L76" s="582">
        <v>28114.227600000002</v>
      </c>
      <c r="M76" s="583"/>
      <c r="N76" s="185"/>
    </row>
    <row r="77" spans="2:14" ht="14.4" thickBot="1">
      <c r="B77" s="186" t="s">
        <v>230</v>
      </c>
      <c r="C77" s="187"/>
      <c r="D77" s="187"/>
      <c r="E77" s="187"/>
      <c r="F77" s="187"/>
      <c r="G77" s="187"/>
      <c r="H77" s="187"/>
      <c r="I77" s="188"/>
      <c r="J77" s="189"/>
      <c r="K77" s="184">
        <v>0.05</v>
      </c>
      <c r="L77" s="584">
        <v>28114.227600000002</v>
      </c>
      <c r="M77" s="585"/>
      <c r="N77" s="185"/>
    </row>
    <row r="78" spans="2:14" ht="14.4" thickBot="1">
      <c r="B78" s="586" t="s">
        <v>254</v>
      </c>
      <c r="C78" s="587"/>
      <c r="D78" s="587"/>
      <c r="E78" s="587"/>
      <c r="F78" s="587"/>
      <c r="G78" s="587"/>
      <c r="H78" s="587"/>
      <c r="I78" s="587"/>
      <c r="J78" s="587"/>
      <c r="K78" s="587"/>
      <c r="L78" s="587"/>
      <c r="M78" s="588"/>
      <c r="N78" s="190">
        <v>168685.36560000002</v>
      </c>
    </row>
    <row r="79" spans="2:14" ht="14.4" thickBot="1">
      <c r="B79" s="141"/>
      <c r="C79" s="91"/>
      <c r="D79" s="91"/>
      <c r="E79" s="91"/>
      <c r="F79" s="91"/>
      <c r="G79" s="91"/>
      <c r="H79" s="91"/>
      <c r="I79" s="91"/>
      <c r="J79" s="91"/>
      <c r="K79" s="91"/>
      <c r="L79" s="91"/>
      <c r="M79" s="91"/>
      <c r="N79" s="130"/>
    </row>
    <row r="80" spans="2:14" ht="14.4" thickBot="1">
      <c r="B80" s="589" t="s">
        <v>271</v>
      </c>
      <c r="C80" s="590"/>
      <c r="D80" s="590"/>
      <c r="E80" s="590"/>
      <c r="F80" s="590"/>
      <c r="G80" s="590"/>
      <c r="H80" s="590"/>
      <c r="I80" s="590"/>
      <c r="J80" s="590"/>
      <c r="K80" s="590"/>
      <c r="L80" s="590"/>
      <c r="M80" s="591"/>
      <c r="N80" s="191">
        <v>730970</v>
      </c>
    </row>
    <row r="81" spans="2:14">
      <c r="B81" s="122"/>
      <c r="C81" s="123"/>
      <c r="D81" s="123"/>
      <c r="E81" s="123"/>
      <c r="F81" s="123"/>
      <c r="G81" s="123"/>
      <c r="H81" s="123"/>
      <c r="I81" s="123"/>
      <c r="J81" s="123"/>
      <c r="K81" s="123"/>
      <c r="L81" s="123"/>
      <c r="M81" s="123"/>
      <c r="N81" s="124"/>
    </row>
    <row r="82" spans="2:14">
      <c r="B82" s="141"/>
      <c r="C82" s="91"/>
      <c r="D82" s="91"/>
      <c r="E82" s="91"/>
      <c r="F82" s="91"/>
      <c r="G82" s="91"/>
      <c r="H82" s="91"/>
      <c r="I82" s="91"/>
      <c r="J82" s="91"/>
      <c r="K82" s="91"/>
      <c r="L82" s="91"/>
      <c r="M82" s="91"/>
      <c r="N82" s="130"/>
    </row>
    <row r="83" spans="2:14">
      <c r="B83" s="141"/>
      <c r="C83" s="91"/>
      <c r="D83" s="91"/>
      <c r="E83" s="91"/>
      <c r="F83" s="91"/>
      <c r="G83" s="91"/>
      <c r="H83" s="91"/>
      <c r="I83" s="91"/>
      <c r="J83" s="91"/>
      <c r="K83" s="91"/>
      <c r="L83" s="91"/>
      <c r="M83" s="91"/>
      <c r="N83" s="130"/>
    </row>
    <row r="84" spans="2:14">
      <c r="B84" s="141"/>
      <c r="C84" s="91"/>
      <c r="D84" s="91"/>
      <c r="E84" s="91"/>
      <c r="F84" s="91"/>
      <c r="G84" s="128" t="s">
        <v>272</v>
      </c>
      <c r="H84" s="128"/>
      <c r="I84" s="128"/>
      <c r="J84" s="128"/>
      <c r="K84" s="91"/>
      <c r="L84" s="91"/>
      <c r="M84" s="91"/>
      <c r="N84" s="130"/>
    </row>
    <row r="85" spans="2:14">
      <c r="B85" s="192"/>
      <c r="C85" s="193"/>
      <c r="D85" s="193"/>
      <c r="E85" s="193"/>
      <c r="F85" s="193"/>
      <c r="G85" s="128" t="s">
        <v>273</v>
      </c>
      <c r="H85" s="193"/>
      <c r="I85" s="193"/>
      <c r="J85" s="193"/>
      <c r="K85" s="193"/>
      <c r="L85" s="193"/>
      <c r="M85" s="193"/>
      <c r="N85" s="194"/>
    </row>
    <row r="86" spans="2:14">
      <c r="B86" s="192"/>
      <c r="C86" s="193"/>
      <c r="D86" s="193"/>
      <c r="E86" s="193"/>
      <c r="F86" s="193"/>
      <c r="G86" s="128" t="s">
        <v>274</v>
      </c>
      <c r="J86" s="193"/>
      <c r="K86" s="193"/>
      <c r="L86" s="193"/>
      <c r="M86" s="193"/>
      <c r="N86" s="194"/>
    </row>
    <row r="87" spans="2:14">
      <c r="B87" s="107"/>
      <c r="C87" s="137"/>
      <c r="D87" s="137"/>
      <c r="E87" s="137"/>
      <c r="F87" s="137"/>
      <c r="G87" s="128" t="s">
        <v>275</v>
      </c>
      <c r="H87" s="137"/>
      <c r="I87" s="137"/>
      <c r="J87" s="137"/>
      <c r="K87" s="137"/>
      <c r="L87" s="137"/>
      <c r="M87" s="137"/>
      <c r="N87" s="136"/>
    </row>
    <row r="88" spans="2:14">
      <c r="B88" s="141"/>
      <c r="C88" s="91"/>
      <c r="D88" s="91"/>
      <c r="E88" s="91"/>
      <c r="F88" s="91"/>
      <c r="G88" s="91" t="s">
        <v>276</v>
      </c>
      <c r="H88" s="91"/>
      <c r="I88" s="91"/>
      <c r="J88" s="91"/>
      <c r="K88" s="91"/>
      <c r="L88" s="91"/>
      <c r="M88" s="91"/>
      <c r="N88" s="130"/>
    </row>
    <row r="89" spans="2:14">
      <c r="B89" s="195" t="s">
        <v>277</v>
      </c>
      <c r="C89" s="196"/>
      <c r="D89" s="196"/>
      <c r="E89" s="196"/>
      <c r="F89" s="196"/>
      <c r="G89" s="196"/>
      <c r="H89" s="196"/>
      <c r="I89" s="196"/>
      <c r="J89" s="196"/>
      <c r="K89" s="196"/>
      <c r="L89" s="196"/>
      <c r="M89" s="196"/>
      <c r="N89" s="197"/>
    </row>
    <row r="90" spans="2:14">
      <c r="B90" s="592"/>
      <c r="C90" s="593"/>
      <c r="D90" s="593"/>
      <c r="E90" s="593"/>
      <c r="F90" s="593"/>
      <c r="G90" s="593"/>
      <c r="H90" s="593"/>
      <c r="I90" s="593"/>
      <c r="J90" s="593"/>
      <c r="K90" s="593"/>
      <c r="L90" s="593"/>
      <c r="M90" s="593"/>
      <c r="N90" s="594"/>
    </row>
    <row r="91" spans="2:14">
      <c r="B91" s="592"/>
      <c r="C91" s="593"/>
      <c r="D91" s="593"/>
      <c r="E91" s="593"/>
      <c r="F91" s="593"/>
      <c r="G91" s="593"/>
      <c r="H91" s="593"/>
      <c r="I91" s="593"/>
      <c r="J91" s="593"/>
      <c r="K91" s="593"/>
      <c r="L91" s="593"/>
      <c r="M91" s="593"/>
      <c r="N91" s="594"/>
    </row>
    <row r="92" spans="2:14">
      <c r="B92" s="107"/>
      <c r="C92" s="137"/>
      <c r="D92" s="137"/>
      <c r="E92" s="137"/>
      <c r="F92" s="137"/>
      <c r="G92" s="137"/>
      <c r="H92" s="137"/>
      <c r="I92" s="137"/>
      <c r="J92" s="137"/>
      <c r="K92" s="137"/>
      <c r="L92" s="137"/>
      <c r="M92" s="137"/>
      <c r="N92" s="136"/>
    </row>
    <row r="93" spans="2:14">
      <c r="B93" s="198" t="s">
        <v>278</v>
      </c>
      <c r="C93" s="137"/>
      <c r="D93" s="137"/>
      <c r="E93" s="137"/>
      <c r="F93" s="137"/>
      <c r="G93" s="137"/>
      <c r="H93" s="137"/>
      <c r="I93" s="137"/>
      <c r="J93" s="137"/>
      <c r="K93" s="137"/>
      <c r="L93" s="137"/>
      <c r="M93" s="137"/>
      <c r="N93" s="136"/>
    </row>
    <row r="94" spans="2:14" ht="12.75" customHeight="1">
      <c r="B94" s="573" t="s">
        <v>279</v>
      </c>
      <c r="C94" s="574"/>
      <c r="D94" s="574"/>
      <c r="E94" s="574"/>
      <c r="F94" s="574"/>
      <c r="G94" s="574"/>
      <c r="H94" s="574"/>
      <c r="I94" s="574"/>
      <c r="J94" s="574"/>
      <c r="K94" s="574"/>
      <c r="L94" s="574"/>
      <c r="M94" s="574"/>
      <c r="N94" s="575"/>
    </row>
    <row r="95" spans="2:14">
      <c r="B95" s="573"/>
      <c r="C95" s="574"/>
      <c r="D95" s="574"/>
      <c r="E95" s="574"/>
      <c r="F95" s="574"/>
      <c r="G95" s="574"/>
      <c r="H95" s="574"/>
      <c r="I95" s="574"/>
      <c r="J95" s="574"/>
      <c r="K95" s="574"/>
      <c r="L95" s="574"/>
      <c r="M95" s="574"/>
      <c r="N95" s="575"/>
    </row>
    <row r="96" spans="2:14">
      <c r="B96" s="573" t="s">
        <v>280</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107"/>
      <c r="C98" s="137"/>
      <c r="D98" s="137"/>
      <c r="E98" s="137"/>
      <c r="F98" s="137"/>
      <c r="G98" s="137"/>
      <c r="H98" s="137"/>
      <c r="I98" s="137"/>
      <c r="J98" s="137"/>
      <c r="K98" s="137"/>
      <c r="L98" s="137"/>
      <c r="M98" s="137"/>
      <c r="N98" s="136"/>
    </row>
    <row r="99" spans="2:14">
      <c r="B99" s="141"/>
      <c r="C99" s="91"/>
      <c r="D99" s="91"/>
      <c r="E99" s="91"/>
      <c r="F99" s="91"/>
      <c r="G99" s="128" t="s">
        <v>272</v>
      </c>
      <c r="H99" s="91"/>
      <c r="I99" s="91"/>
      <c r="J99" s="91"/>
      <c r="K99" s="91"/>
      <c r="L99" s="91"/>
      <c r="M99" s="91"/>
      <c r="N99" s="130"/>
    </row>
    <row r="100" spans="2:14">
      <c r="B100" s="141"/>
      <c r="C100" s="91"/>
      <c r="D100" s="91"/>
      <c r="E100" s="91"/>
      <c r="F100" s="91"/>
      <c r="G100" s="91" t="s">
        <v>273</v>
      </c>
      <c r="H100" s="158"/>
      <c r="I100" s="158"/>
      <c r="J100" s="158"/>
      <c r="K100" s="91"/>
      <c r="L100" s="91"/>
      <c r="M100" s="91"/>
      <c r="N100" s="130"/>
    </row>
    <row r="101" spans="2:14">
      <c r="B101" s="141"/>
      <c r="C101" s="91"/>
      <c r="D101" s="91"/>
      <c r="E101" s="91"/>
      <c r="F101" s="91"/>
      <c r="G101" s="91" t="s">
        <v>281</v>
      </c>
      <c r="H101" s="92"/>
      <c r="I101" s="92"/>
      <c r="J101" s="92"/>
      <c r="M101" s="91"/>
      <c r="N101" s="130"/>
    </row>
    <row r="102" spans="2:14">
      <c r="B102" s="199"/>
      <c r="C102" s="137"/>
      <c r="D102" s="137"/>
      <c r="E102" s="137"/>
      <c r="F102" s="137"/>
      <c r="G102" s="91" t="s">
        <v>275</v>
      </c>
      <c r="K102" s="137"/>
      <c r="L102" s="137"/>
      <c r="M102" s="137"/>
      <c r="N102" s="136"/>
    </row>
    <row r="103" spans="2:14" ht="17.25" customHeight="1">
      <c r="B103" s="200" t="s">
        <v>282</v>
      </c>
      <c r="C103" s="201"/>
      <c r="D103" s="201"/>
      <c r="E103" s="91"/>
      <c r="F103" s="91"/>
      <c r="G103" s="91"/>
      <c r="H103" s="91"/>
      <c r="I103" s="91"/>
      <c r="J103" s="576"/>
      <c r="K103" s="576"/>
      <c r="L103" s="576"/>
      <c r="M103" s="576"/>
      <c r="N103" s="577"/>
    </row>
    <row r="104" spans="2:14" ht="18.75" customHeight="1" thickBot="1">
      <c r="B104" s="580" t="s">
        <v>283</v>
      </c>
      <c r="C104" s="581"/>
      <c r="D104" s="581"/>
      <c r="E104" s="167"/>
      <c r="F104" s="167"/>
      <c r="G104" s="167"/>
      <c r="H104" s="167"/>
      <c r="I104" s="167"/>
      <c r="J104" s="578"/>
      <c r="K104" s="578"/>
      <c r="L104" s="578"/>
      <c r="M104" s="578"/>
      <c r="N104" s="579"/>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55:H55"/>
    <mergeCell ref="L55:M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5667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6673" r:id="rId3"/>
      </mc:Fallback>
    </mc:AlternateContent>
  </oleObjects>
  <mc:AlternateContent xmlns:mc="http://schemas.openxmlformats.org/markup-compatibility/2006">
    <mc:Choice Requires="x14">
      <controls>
        <mc:AlternateContent xmlns:mc="http://schemas.openxmlformats.org/markup-compatibility/2006">
          <mc:Choice Requires="x14">
            <control shapeId="15667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667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B1:AE104"/>
  <sheetViews>
    <sheetView topLeftCell="A38" zoomScale="55" zoomScaleNormal="55" workbookViewId="0">
      <selection activeCell="A25" sqref="A1:XFD1048576"/>
    </sheetView>
  </sheetViews>
  <sheetFormatPr baseColWidth="10" defaultColWidth="11.44140625" defaultRowHeight="14.4"/>
  <cols>
    <col min="1" max="1" width="3.109375" style="90" customWidth="1"/>
    <col min="2" max="2" width="11.5546875" style="90" bestFit="1" customWidth="1"/>
    <col min="3" max="8" width="11.44140625" style="90"/>
    <col min="9" max="10" width="11.5546875" style="90" bestFit="1" customWidth="1"/>
    <col min="11" max="11" width="12.109375" style="90" customWidth="1"/>
    <col min="12" max="12" width="11.5546875" style="90" bestFit="1" customWidth="1"/>
    <col min="13" max="13" width="11.44140625" style="90"/>
    <col min="14" max="14" width="12.88671875" style="90" bestFit="1" customWidth="1"/>
    <col min="15" max="31" width="11.5546875" customWidth="1"/>
    <col min="32" max="16384" width="11.44140625" style="90"/>
  </cols>
  <sheetData>
    <row r="1" spans="2:14" ht="15"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5" thickBot="1">
      <c r="B9" s="422"/>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405"/>
      <c r="C11" s="406"/>
      <c r="D11" s="406"/>
      <c r="E11" s="406"/>
      <c r="F11" s="406"/>
      <c r="G11" s="406"/>
      <c r="H11" s="406"/>
      <c r="I11" s="406"/>
      <c r="J11" s="406"/>
      <c r="K11" s="109"/>
      <c r="L11" s="110" t="s">
        <v>15</v>
      </c>
      <c r="M11" s="110" t="s">
        <v>15</v>
      </c>
      <c r="N11" s="111" t="s">
        <v>15</v>
      </c>
    </row>
    <row r="12" spans="2:14">
      <c r="B12" s="653" t="s">
        <v>239</v>
      </c>
      <c r="C12" s="654"/>
      <c r="D12" s="654"/>
      <c r="E12" s="654"/>
      <c r="F12" s="406"/>
      <c r="G12" s="406"/>
      <c r="H12" s="406" t="s">
        <v>240</v>
      </c>
      <c r="J12" s="406"/>
      <c r="K12" s="109"/>
      <c r="N12" s="112"/>
    </row>
    <row r="13" spans="2:14">
      <c r="B13" s="113" t="s">
        <v>16</v>
      </c>
      <c r="C13" s="114"/>
      <c r="D13" s="642" t="s">
        <v>17</v>
      </c>
      <c r="E13" s="642"/>
      <c r="F13" s="642"/>
      <c r="G13" s="642"/>
      <c r="H13" s="114"/>
      <c r="I13" s="114" t="s">
        <v>18</v>
      </c>
      <c r="J13" s="642" t="s">
        <v>17</v>
      </c>
      <c r="K13" s="642"/>
      <c r="L13" s="642"/>
      <c r="M13" s="642"/>
      <c r="N13" s="408"/>
    </row>
    <row r="14" spans="2:14">
      <c r="B14" s="113"/>
      <c r="C14" s="114"/>
      <c r="D14" s="407"/>
      <c r="E14" s="407"/>
      <c r="F14" s="407"/>
      <c r="G14" s="407"/>
      <c r="H14" s="114"/>
      <c r="I14" s="407"/>
      <c r="J14" s="114"/>
      <c r="K14" s="407"/>
      <c r="L14" s="643"/>
      <c r="M14" s="643"/>
      <c r="N14" s="644"/>
    </row>
    <row r="15" spans="2:14">
      <c r="B15" s="113"/>
      <c r="C15" s="114"/>
      <c r="D15" s="407"/>
      <c r="E15" s="407"/>
      <c r="F15" s="407"/>
      <c r="G15" s="407"/>
      <c r="H15" s="114"/>
      <c r="I15" s="407"/>
      <c r="J15" s="114"/>
      <c r="K15" s="407"/>
      <c r="L15" s="407"/>
      <c r="M15" s="407"/>
      <c r="N15" s="408"/>
    </row>
    <row r="16" spans="2:14">
      <c r="B16" s="117"/>
      <c r="C16" s="118"/>
      <c r="D16" s="118"/>
      <c r="E16" s="118"/>
      <c r="F16" s="118"/>
      <c r="G16" s="118"/>
      <c r="H16" s="118"/>
      <c r="I16" s="118"/>
      <c r="J16" s="118"/>
      <c r="K16" s="118"/>
      <c r="L16" s="118"/>
      <c r="M16" s="118"/>
      <c r="N16" s="119"/>
    </row>
    <row r="17" spans="2:14" ht="15"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424"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ht="22.5" customHeight="1">
      <c r="B21" s="131"/>
      <c r="C21" s="132"/>
      <c r="D21" s="647"/>
      <c r="E21" s="647"/>
      <c r="F21" s="647"/>
      <c r="G21" s="647"/>
      <c r="H21" s="647"/>
      <c r="I21" s="647"/>
      <c r="J21" s="647"/>
      <c r="K21" s="647"/>
      <c r="L21" s="647"/>
      <c r="M21" s="647"/>
      <c r="N21" s="133"/>
    </row>
    <row r="22" spans="2:14">
      <c r="B22" s="131"/>
      <c r="C22" s="132"/>
      <c r="D22" s="409"/>
      <c r="E22" s="409"/>
      <c r="F22" s="409"/>
      <c r="G22" s="409"/>
      <c r="H22" s="409"/>
      <c r="I22" s="409"/>
      <c r="J22" s="409"/>
      <c r="K22" s="409"/>
      <c r="L22" s="409"/>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5"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5" thickBot="1">
      <c r="B32" s="141"/>
      <c r="C32" s="91"/>
      <c r="D32" s="91"/>
      <c r="E32" s="91"/>
      <c r="F32" s="91"/>
      <c r="G32" s="91"/>
      <c r="H32" s="91"/>
      <c r="I32" s="91"/>
      <c r="J32" s="91"/>
      <c r="K32" s="91"/>
      <c r="L32" s="91"/>
      <c r="M32" s="91"/>
      <c r="N32" s="130"/>
    </row>
    <row r="33" spans="2:31">
      <c r="B33" s="207" t="s">
        <v>242</v>
      </c>
      <c r="C33" s="699" t="s">
        <v>243</v>
      </c>
      <c r="D33" s="700"/>
      <c r="E33" s="700"/>
      <c r="F33" s="700"/>
      <c r="G33" s="700"/>
      <c r="H33" s="700"/>
      <c r="I33" s="700"/>
      <c r="J33" s="700"/>
      <c r="K33" s="701" t="s">
        <v>310</v>
      </c>
      <c r="L33" s="597" t="s">
        <v>198</v>
      </c>
      <c r="M33" s="702"/>
      <c r="N33" s="207" t="s">
        <v>33</v>
      </c>
    </row>
    <row r="34" spans="2:31" ht="15" thickBot="1">
      <c r="B34" s="208" t="s">
        <v>527</v>
      </c>
      <c r="C34" s="703" t="s">
        <v>525</v>
      </c>
      <c r="D34" s="704"/>
      <c r="E34" s="704"/>
      <c r="F34" s="704"/>
      <c r="G34" s="704"/>
      <c r="H34" s="704"/>
      <c r="I34" s="704"/>
      <c r="J34" s="704"/>
      <c r="K34" s="705"/>
      <c r="L34" s="703" t="s">
        <v>46</v>
      </c>
      <c r="M34" s="705"/>
      <c r="N34" s="216">
        <v>60</v>
      </c>
    </row>
    <row r="35" spans="2:31">
      <c r="B35" s="612" t="s">
        <v>244</v>
      </c>
      <c r="C35" s="613"/>
      <c r="D35" s="613"/>
      <c r="E35" s="613"/>
      <c r="F35" s="613"/>
      <c r="G35" s="613"/>
      <c r="H35" s="613"/>
      <c r="I35" s="613"/>
      <c r="J35" s="613"/>
      <c r="K35" s="613"/>
      <c r="L35" s="613"/>
      <c r="M35" s="613"/>
      <c r="N35" s="614"/>
    </row>
    <row r="36" spans="2:31">
      <c r="B36" s="612"/>
      <c r="C36" s="613"/>
      <c r="D36" s="613"/>
      <c r="E36" s="613"/>
      <c r="F36" s="613"/>
      <c r="G36" s="613"/>
      <c r="H36" s="613"/>
      <c r="I36" s="613"/>
      <c r="J36" s="613"/>
      <c r="K36" s="613"/>
      <c r="L36" s="613"/>
      <c r="M36" s="613"/>
      <c r="N36" s="614"/>
    </row>
    <row r="37" spans="2:31" ht="15" thickBot="1">
      <c r="B37" s="615"/>
      <c r="C37" s="616"/>
      <c r="D37" s="616"/>
      <c r="E37" s="616"/>
      <c r="F37" s="616"/>
      <c r="G37" s="616"/>
      <c r="H37" s="616"/>
      <c r="I37" s="616"/>
      <c r="J37" s="616"/>
      <c r="K37" s="616"/>
      <c r="L37" s="616"/>
      <c r="M37" s="616"/>
      <c r="N37" s="617"/>
    </row>
    <row r="38" spans="2:31">
      <c r="B38" s="597" t="s">
        <v>243</v>
      </c>
      <c r="C38" s="637"/>
      <c r="D38" s="637"/>
      <c r="E38" s="637"/>
      <c r="F38" s="638"/>
      <c r="G38" s="622" t="s">
        <v>245</v>
      </c>
      <c r="H38" s="637"/>
      <c r="I38" s="639" t="s">
        <v>246</v>
      </c>
      <c r="J38" s="640"/>
      <c r="K38" s="145" t="s">
        <v>247</v>
      </c>
      <c r="L38" s="622" t="s">
        <v>248</v>
      </c>
      <c r="M38" s="623"/>
      <c r="N38" s="146" t="s">
        <v>249</v>
      </c>
    </row>
    <row r="39" spans="2:31">
      <c r="B39" s="595" t="s">
        <v>303</v>
      </c>
      <c r="C39" s="596"/>
      <c r="D39" s="596"/>
      <c r="E39" s="596"/>
      <c r="F39" s="618"/>
      <c r="G39" s="641"/>
      <c r="H39" s="618"/>
      <c r="I39" s="641"/>
      <c r="J39" s="618"/>
      <c r="K39" s="279"/>
      <c r="L39" s="740"/>
      <c r="M39" s="741"/>
      <c r="N39" s="280">
        <v>3630.625</v>
      </c>
    </row>
    <row r="40" spans="2:31" ht="13.8">
      <c r="B40" s="595" t="s">
        <v>350</v>
      </c>
      <c r="C40" s="596"/>
      <c r="D40" s="596"/>
      <c r="E40" s="596"/>
      <c r="F40" s="618"/>
      <c r="G40" s="641"/>
      <c r="H40" s="618"/>
      <c r="I40" s="641"/>
      <c r="J40" s="618"/>
      <c r="K40" s="279">
        <v>9450</v>
      </c>
      <c r="L40" s="740">
        <v>1</v>
      </c>
      <c r="M40" s="741">
        <v>1.01</v>
      </c>
      <c r="N40" s="280">
        <v>9450</v>
      </c>
      <c r="O40" s="90"/>
      <c r="P40" s="90"/>
      <c r="Q40" s="90"/>
      <c r="R40" s="90"/>
      <c r="S40" s="90"/>
      <c r="T40" s="90"/>
      <c r="U40" s="90"/>
      <c r="V40" s="90"/>
      <c r="W40" s="90"/>
      <c r="X40" s="90"/>
      <c r="Y40" s="90"/>
      <c r="Z40" s="90"/>
      <c r="AA40" s="90"/>
      <c r="AB40" s="90"/>
      <c r="AC40" s="90"/>
      <c r="AD40" s="90"/>
      <c r="AE40" s="90"/>
    </row>
    <row r="41" spans="2:31" ht="15" thickBot="1">
      <c r="B41" s="595"/>
      <c r="C41" s="596"/>
      <c r="D41" s="596"/>
      <c r="E41" s="596"/>
      <c r="F41" s="618"/>
      <c r="G41" s="641"/>
      <c r="H41" s="618"/>
      <c r="I41" s="641"/>
      <c r="J41" s="618"/>
      <c r="K41" s="279"/>
      <c r="L41" s="726"/>
      <c r="M41" s="727"/>
      <c r="N41" s="280"/>
    </row>
    <row r="42" spans="2:31" ht="15" thickBot="1">
      <c r="B42" s="586" t="s">
        <v>254</v>
      </c>
      <c r="C42" s="587"/>
      <c r="D42" s="587"/>
      <c r="E42" s="587"/>
      <c r="F42" s="587"/>
      <c r="G42" s="587"/>
      <c r="H42" s="587"/>
      <c r="I42" s="587"/>
      <c r="J42" s="587"/>
      <c r="K42" s="587"/>
      <c r="L42" s="587"/>
      <c r="M42" s="588"/>
      <c r="N42" s="154">
        <v>13080.625</v>
      </c>
    </row>
    <row r="43" spans="2:31">
      <c r="B43" s="612" t="s">
        <v>252</v>
      </c>
      <c r="C43" s="613"/>
      <c r="D43" s="613"/>
      <c r="E43" s="613"/>
      <c r="F43" s="613"/>
      <c r="G43" s="613"/>
      <c r="H43" s="613"/>
      <c r="I43" s="613"/>
      <c r="J43" s="613"/>
      <c r="K43" s="613"/>
      <c r="L43" s="613"/>
      <c r="M43" s="613"/>
      <c r="N43" s="613"/>
    </row>
    <row r="44" spans="2:31">
      <c r="B44" s="612"/>
      <c r="C44" s="613"/>
      <c r="D44" s="613"/>
      <c r="E44" s="613"/>
      <c r="F44" s="613"/>
      <c r="G44" s="613"/>
      <c r="H44" s="613"/>
      <c r="I44" s="613"/>
      <c r="J44" s="613"/>
      <c r="K44" s="613"/>
      <c r="L44" s="613"/>
      <c r="M44" s="613"/>
      <c r="N44" s="613"/>
    </row>
    <row r="45" spans="2:31" ht="15" thickBot="1">
      <c r="B45" s="615"/>
      <c r="C45" s="616"/>
      <c r="D45" s="616"/>
      <c r="E45" s="616"/>
      <c r="F45" s="616"/>
      <c r="G45" s="616"/>
      <c r="H45" s="616"/>
      <c r="I45" s="616"/>
      <c r="J45" s="616"/>
      <c r="K45" s="616"/>
      <c r="L45" s="616"/>
      <c r="M45" s="616"/>
      <c r="N45" s="617"/>
    </row>
    <row r="46" spans="2:31">
      <c r="B46" s="597" t="s">
        <v>243</v>
      </c>
      <c r="C46" s="598"/>
      <c r="D46" s="598"/>
      <c r="E46" s="598"/>
      <c r="F46" s="598"/>
      <c r="G46" s="598"/>
      <c r="H46" s="598"/>
      <c r="I46" s="623"/>
      <c r="J46" s="412" t="s">
        <v>198</v>
      </c>
      <c r="K46" s="145" t="s">
        <v>33</v>
      </c>
      <c r="L46" s="622" t="s">
        <v>253</v>
      </c>
      <c r="M46" s="623"/>
      <c r="N46" s="146" t="s">
        <v>249</v>
      </c>
    </row>
    <row r="47" spans="2:31">
      <c r="B47" s="595" t="s">
        <v>529</v>
      </c>
      <c r="C47" s="596"/>
      <c r="D47" s="596"/>
      <c r="E47" s="596"/>
      <c r="F47" s="596"/>
      <c r="G47" s="596"/>
      <c r="H47" s="596"/>
      <c r="I47" s="618"/>
      <c r="J47" s="210" t="s">
        <v>212</v>
      </c>
      <c r="K47" s="211">
        <v>1.05</v>
      </c>
      <c r="L47" s="619">
        <v>372241.24</v>
      </c>
      <c r="M47" s="620"/>
      <c r="N47" s="280">
        <v>390853.30200000003</v>
      </c>
    </row>
    <row r="48" spans="2:31">
      <c r="B48" s="595" t="s">
        <v>452</v>
      </c>
      <c r="C48" s="596"/>
      <c r="D48" s="596"/>
      <c r="E48" s="596"/>
      <c r="F48" s="596"/>
      <c r="G48" s="596"/>
      <c r="H48" s="596"/>
      <c r="I48" s="618"/>
      <c r="J48" s="210" t="s">
        <v>217</v>
      </c>
      <c r="K48" s="211">
        <v>0.3</v>
      </c>
      <c r="L48" s="619">
        <v>9000</v>
      </c>
      <c r="M48" s="620"/>
      <c r="N48" s="280">
        <v>2700</v>
      </c>
    </row>
    <row r="49" spans="2:14">
      <c r="B49" s="595" t="s">
        <v>454</v>
      </c>
      <c r="C49" s="596"/>
      <c r="D49" s="596"/>
      <c r="E49" s="596"/>
      <c r="F49" s="596"/>
      <c r="G49" s="596"/>
      <c r="H49" s="596"/>
      <c r="I49" s="618"/>
      <c r="J49" s="210" t="s">
        <v>205</v>
      </c>
      <c r="K49" s="211">
        <v>0.05</v>
      </c>
      <c r="L49" s="619">
        <v>2060</v>
      </c>
      <c r="M49" s="620"/>
      <c r="N49" s="280">
        <v>103</v>
      </c>
    </row>
    <row r="50" spans="2:14" ht="15" thickBot="1">
      <c r="B50" s="595"/>
      <c r="C50" s="596"/>
      <c r="D50" s="596"/>
      <c r="E50" s="596"/>
      <c r="F50" s="596"/>
      <c r="G50" s="596"/>
      <c r="H50" s="596"/>
      <c r="I50" s="618"/>
      <c r="J50" s="210"/>
      <c r="K50" s="211"/>
      <c r="L50" s="619"/>
      <c r="M50" s="620"/>
      <c r="N50" s="280"/>
    </row>
    <row r="51" spans="2:14" ht="15" thickBot="1">
      <c r="B51" s="586" t="s">
        <v>254</v>
      </c>
      <c r="C51" s="587"/>
      <c r="D51" s="587"/>
      <c r="E51" s="587"/>
      <c r="F51" s="587"/>
      <c r="G51" s="587"/>
      <c r="H51" s="587"/>
      <c r="I51" s="587"/>
      <c r="J51" s="587"/>
      <c r="K51" s="587"/>
      <c r="L51" s="587"/>
      <c r="M51" s="588"/>
      <c r="N51" s="281">
        <v>393656.30200000003</v>
      </c>
    </row>
    <row r="52" spans="2:14">
      <c r="B52" s="612" t="s">
        <v>255</v>
      </c>
      <c r="C52" s="613"/>
      <c r="D52" s="613"/>
      <c r="E52" s="613"/>
      <c r="F52" s="613"/>
      <c r="G52" s="613"/>
      <c r="H52" s="613"/>
      <c r="I52" s="613"/>
      <c r="J52" s="613"/>
      <c r="K52" s="613"/>
      <c r="L52" s="613"/>
      <c r="M52" s="613"/>
      <c r="N52" s="614"/>
    </row>
    <row r="53" spans="2:14">
      <c r="B53" s="612"/>
      <c r="C53" s="613"/>
      <c r="D53" s="613"/>
      <c r="E53" s="613"/>
      <c r="F53" s="613"/>
      <c r="G53" s="613"/>
      <c r="H53" s="613"/>
      <c r="I53" s="613"/>
      <c r="J53" s="613"/>
      <c r="K53" s="613"/>
      <c r="L53" s="613"/>
      <c r="M53" s="613"/>
      <c r="N53" s="614"/>
    </row>
    <row r="54" spans="2:14" ht="15" thickBot="1">
      <c r="B54" s="615"/>
      <c r="C54" s="616"/>
      <c r="D54" s="616"/>
      <c r="E54" s="616"/>
      <c r="F54" s="616"/>
      <c r="G54" s="616"/>
      <c r="H54" s="616"/>
      <c r="I54" s="616"/>
      <c r="J54" s="616"/>
      <c r="K54" s="616"/>
      <c r="L54" s="616"/>
      <c r="M54" s="616"/>
      <c r="N54" s="617"/>
    </row>
    <row r="55" spans="2:14">
      <c r="B55" s="597" t="s">
        <v>256</v>
      </c>
      <c r="C55" s="598"/>
      <c r="D55" s="598"/>
      <c r="E55" s="598"/>
      <c r="F55" s="598"/>
      <c r="G55" s="598"/>
      <c r="H55" s="598"/>
      <c r="I55" s="145" t="s">
        <v>257</v>
      </c>
      <c r="J55" s="417" t="s">
        <v>258</v>
      </c>
      <c r="K55" s="163" t="s">
        <v>259</v>
      </c>
      <c r="L55" s="622" t="s">
        <v>199</v>
      </c>
      <c r="M55" s="623"/>
      <c r="N55" s="146" t="s">
        <v>249</v>
      </c>
    </row>
    <row r="56" spans="2:14">
      <c r="B56" s="595"/>
      <c r="C56" s="596"/>
      <c r="D56" s="596"/>
      <c r="E56" s="596"/>
      <c r="F56" s="596"/>
      <c r="G56" s="596"/>
      <c r="H56" s="596"/>
      <c r="I56" s="157"/>
      <c r="J56" s="226"/>
      <c r="K56" s="227"/>
      <c r="L56" s="603"/>
      <c r="M56" s="604"/>
      <c r="N56" s="287"/>
    </row>
    <row r="57" spans="2:14">
      <c r="B57" s="595"/>
      <c r="C57" s="596"/>
      <c r="D57" s="596"/>
      <c r="E57" s="596"/>
      <c r="F57" s="596"/>
      <c r="G57" s="596"/>
      <c r="H57" s="596"/>
      <c r="I57" s="157"/>
      <c r="J57" s="226"/>
      <c r="K57" s="227"/>
      <c r="L57" s="603"/>
      <c r="M57" s="604"/>
      <c r="N57" s="287"/>
    </row>
    <row r="58" spans="2:14" ht="15" thickBot="1">
      <c r="B58" s="605"/>
      <c r="C58" s="606"/>
      <c r="D58" s="606"/>
      <c r="E58" s="606"/>
      <c r="F58" s="606"/>
      <c r="G58" s="606"/>
      <c r="H58" s="606"/>
      <c r="I58" s="246"/>
      <c r="J58" s="242"/>
      <c r="K58" s="217"/>
      <c r="L58" s="607"/>
      <c r="M58" s="608"/>
      <c r="N58" s="287"/>
    </row>
    <row r="59" spans="2:14" ht="15" thickBot="1">
      <c r="B59" s="586" t="s">
        <v>254</v>
      </c>
      <c r="C59" s="587"/>
      <c r="D59" s="587"/>
      <c r="E59" s="587"/>
      <c r="F59" s="587"/>
      <c r="G59" s="587"/>
      <c r="H59" s="587"/>
      <c r="I59" s="587"/>
      <c r="J59" s="587"/>
      <c r="K59" s="587"/>
      <c r="L59" s="587"/>
      <c r="M59" s="588"/>
      <c r="N59" s="284">
        <v>0</v>
      </c>
    </row>
    <row r="60" spans="2:14">
      <c r="B60" s="612" t="s">
        <v>261</v>
      </c>
      <c r="C60" s="613"/>
      <c r="D60" s="613"/>
      <c r="E60" s="613"/>
      <c r="F60" s="613"/>
      <c r="G60" s="613"/>
      <c r="H60" s="613"/>
      <c r="I60" s="613"/>
      <c r="J60" s="613"/>
      <c r="K60" s="613"/>
      <c r="L60" s="613"/>
      <c r="M60" s="613"/>
      <c r="N60" s="614"/>
    </row>
    <row r="61" spans="2:14">
      <c r="B61" s="612"/>
      <c r="C61" s="613"/>
      <c r="D61" s="613"/>
      <c r="E61" s="613"/>
      <c r="F61" s="613"/>
      <c r="G61" s="613"/>
      <c r="H61" s="613"/>
      <c r="I61" s="613"/>
      <c r="J61" s="613"/>
      <c r="K61" s="613"/>
      <c r="L61" s="613"/>
      <c r="M61" s="613"/>
      <c r="N61" s="614"/>
    </row>
    <row r="62" spans="2:14" ht="15" thickBot="1">
      <c r="B62" s="615"/>
      <c r="C62" s="616"/>
      <c r="D62" s="616"/>
      <c r="E62" s="616"/>
      <c r="F62" s="616"/>
      <c r="G62" s="616"/>
      <c r="H62" s="616"/>
      <c r="I62" s="616"/>
      <c r="J62" s="616"/>
      <c r="K62" s="616"/>
      <c r="L62" s="616"/>
      <c r="M62" s="616"/>
      <c r="N62" s="617"/>
    </row>
    <row r="63" spans="2:14">
      <c r="B63" s="597" t="s">
        <v>262</v>
      </c>
      <c r="C63" s="598"/>
      <c r="D63" s="598"/>
      <c r="E63" s="598"/>
      <c r="F63" s="598"/>
      <c r="G63" s="598"/>
      <c r="H63" s="598"/>
      <c r="I63" s="145" t="s">
        <v>263</v>
      </c>
      <c r="J63" s="417" t="s">
        <v>231</v>
      </c>
      <c r="K63" s="163" t="s">
        <v>264</v>
      </c>
      <c r="L63" s="622" t="s">
        <v>248</v>
      </c>
      <c r="M63" s="623"/>
      <c r="N63" s="146" t="s">
        <v>249</v>
      </c>
    </row>
    <row r="64" spans="2:14">
      <c r="B64" s="420" t="s">
        <v>337</v>
      </c>
      <c r="C64" s="421"/>
      <c r="D64" s="421"/>
      <c r="E64" s="421"/>
      <c r="F64" s="421"/>
      <c r="G64" s="421"/>
      <c r="H64" s="421"/>
      <c r="I64" s="174">
        <v>256000</v>
      </c>
      <c r="J64" s="175">
        <v>1.85</v>
      </c>
      <c r="K64" s="176">
        <v>473600</v>
      </c>
      <c r="L64" s="601">
        <v>8</v>
      </c>
      <c r="M64" s="602"/>
      <c r="N64" s="282">
        <v>59200</v>
      </c>
    </row>
    <row r="65" spans="2:14">
      <c r="B65" s="420" t="s">
        <v>329</v>
      </c>
      <c r="C65" s="421"/>
      <c r="D65" s="421"/>
      <c r="E65" s="421"/>
      <c r="F65" s="421"/>
      <c r="G65" s="421"/>
      <c r="H65" s="421"/>
      <c r="I65" s="174">
        <v>58000</v>
      </c>
      <c r="J65" s="175">
        <v>1.85</v>
      </c>
      <c r="K65" s="176">
        <v>107300</v>
      </c>
      <c r="L65" s="601">
        <v>8</v>
      </c>
      <c r="M65" s="602"/>
      <c r="N65" s="282">
        <v>13412.5</v>
      </c>
    </row>
    <row r="66" spans="2:14">
      <c r="B66" s="420"/>
      <c r="C66" s="421"/>
      <c r="D66" s="421"/>
      <c r="E66" s="421"/>
      <c r="F66" s="421"/>
      <c r="G66" s="421"/>
      <c r="H66" s="421"/>
      <c r="I66" s="174"/>
      <c r="J66" s="175"/>
      <c r="K66" s="176"/>
      <c r="L66" s="603"/>
      <c r="M66" s="604"/>
      <c r="N66" s="282"/>
    </row>
    <row r="67" spans="2:14" ht="15" thickBot="1">
      <c r="B67" s="605"/>
      <c r="C67" s="606"/>
      <c r="D67" s="606"/>
      <c r="E67" s="606"/>
      <c r="F67" s="606"/>
      <c r="G67" s="606"/>
      <c r="H67" s="606"/>
      <c r="I67" s="166"/>
      <c r="J67" s="167"/>
      <c r="K67" s="166"/>
      <c r="L67" s="607"/>
      <c r="M67" s="608"/>
      <c r="N67" s="283"/>
    </row>
    <row r="68" spans="2:14" ht="15" thickBot="1">
      <c r="B68" s="586" t="s">
        <v>254</v>
      </c>
      <c r="C68" s="587"/>
      <c r="D68" s="587"/>
      <c r="E68" s="587"/>
      <c r="F68" s="587"/>
      <c r="G68" s="587"/>
      <c r="H68" s="587"/>
      <c r="I68" s="587"/>
      <c r="J68" s="587"/>
      <c r="K68" s="587"/>
      <c r="L68" s="587"/>
      <c r="M68" s="588"/>
      <c r="N68" s="284">
        <v>72612.5</v>
      </c>
    </row>
    <row r="69" spans="2:14" ht="15" thickBot="1">
      <c r="B69" s="141"/>
      <c r="C69" s="91"/>
      <c r="D69" s="91"/>
      <c r="E69" s="91"/>
      <c r="F69" s="91"/>
      <c r="G69" s="91"/>
      <c r="H69" s="91"/>
      <c r="I69" s="91"/>
      <c r="J69" s="91"/>
      <c r="K69" s="91"/>
      <c r="L69" s="91"/>
      <c r="M69" s="91"/>
      <c r="N69" s="130"/>
    </row>
    <row r="70" spans="2:14" ht="15" thickBot="1">
      <c r="B70" s="589" t="s">
        <v>265</v>
      </c>
      <c r="C70" s="590"/>
      <c r="D70" s="590"/>
      <c r="E70" s="590"/>
      <c r="F70" s="590"/>
      <c r="G70" s="590"/>
      <c r="H70" s="590"/>
      <c r="I70" s="590"/>
      <c r="J70" s="590"/>
      <c r="K70" s="590"/>
      <c r="L70" s="590"/>
      <c r="M70" s="591"/>
      <c r="N70" s="180">
        <v>479349.42700000003</v>
      </c>
    </row>
    <row r="71" spans="2:14">
      <c r="B71" s="612" t="s">
        <v>266</v>
      </c>
      <c r="C71" s="613"/>
      <c r="D71" s="613"/>
      <c r="E71" s="613"/>
      <c r="F71" s="613"/>
      <c r="G71" s="613"/>
      <c r="H71" s="613"/>
      <c r="I71" s="613"/>
      <c r="J71" s="613"/>
      <c r="K71" s="613"/>
      <c r="L71" s="613"/>
      <c r="M71" s="613"/>
      <c r="N71" s="614"/>
    </row>
    <row r="72" spans="2:14">
      <c r="B72" s="612"/>
      <c r="C72" s="613"/>
      <c r="D72" s="613"/>
      <c r="E72" s="613"/>
      <c r="F72" s="613"/>
      <c r="G72" s="613"/>
      <c r="H72" s="613"/>
      <c r="I72" s="613"/>
      <c r="J72" s="613"/>
      <c r="K72" s="613"/>
      <c r="L72" s="613"/>
      <c r="M72" s="613"/>
      <c r="N72" s="614"/>
    </row>
    <row r="73" spans="2:14" ht="15" thickBot="1">
      <c r="B73" s="615"/>
      <c r="C73" s="616"/>
      <c r="D73" s="616"/>
      <c r="E73" s="616"/>
      <c r="F73" s="616"/>
      <c r="G73" s="616"/>
      <c r="H73" s="616"/>
      <c r="I73" s="616"/>
      <c r="J73" s="616"/>
      <c r="K73" s="616"/>
      <c r="L73" s="616"/>
      <c r="M73" s="616"/>
      <c r="N73" s="617"/>
    </row>
    <row r="74" spans="2:14">
      <c r="B74" s="597" t="s">
        <v>267</v>
      </c>
      <c r="C74" s="598"/>
      <c r="D74" s="598"/>
      <c r="E74" s="598"/>
      <c r="F74" s="598"/>
      <c r="G74" s="598"/>
      <c r="H74" s="598"/>
      <c r="I74" s="417"/>
      <c r="J74" s="418"/>
      <c r="K74" s="170" t="s">
        <v>268</v>
      </c>
      <c r="L74" s="599" t="s">
        <v>269</v>
      </c>
      <c r="M74" s="600"/>
      <c r="N74" s="171"/>
    </row>
    <row r="75" spans="2:14">
      <c r="B75" s="595" t="s">
        <v>193</v>
      </c>
      <c r="C75" s="596"/>
      <c r="D75" s="596"/>
      <c r="E75" s="596"/>
      <c r="F75" s="596"/>
      <c r="G75" s="596"/>
      <c r="H75" s="596"/>
      <c r="I75" s="182"/>
      <c r="J75" s="183"/>
      <c r="K75" s="285">
        <v>0.2</v>
      </c>
      <c r="L75" s="582">
        <v>95869.885400000014</v>
      </c>
      <c r="M75" s="583"/>
      <c r="N75" s="286"/>
    </row>
    <row r="76" spans="2:14">
      <c r="B76" s="149" t="s">
        <v>270</v>
      </c>
      <c r="C76" s="150"/>
      <c r="D76" s="150"/>
      <c r="E76" s="150"/>
      <c r="F76" s="150"/>
      <c r="G76" s="150"/>
      <c r="H76" s="150"/>
      <c r="I76" s="182"/>
      <c r="J76" s="183"/>
      <c r="K76" s="285">
        <v>0.05</v>
      </c>
      <c r="L76" s="582">
        <v>23967.471350000003</v>
      </c>
      <c r="M76" s="583"/>
      <c r="N76" s="286"/>
    </row>
    <row r="77" spans="2:14" ht="15" thickBot="1">
      <c r="B77" s="410" t="s">
        <v>230</v>
      </c>
      <c r="C77" s="411"/>
      <c r="D77" s="411"/>
      <c r="E77" s="411"/>
      <c r="F77" s="411"/>
      <c r="G77" s="411"/>
      <c r="H77" s="411"/>
      <c r="I77" s="188"/>
      <c r="J77" s="189"/>
      <c r="K77" s="285">
        <v>0.05</v>
      </c>
      <c r="L77" s="584">
        <v>23967.471350000003</v>
      </c>
      <c r="M77" s="585"/>
      <c r="N77" s="286"/>
    </row>
    <row r="78" spans="2:14" ht="15" thickBot="1">
      <c r="B78" s="586" t="s">
        <v>254</v>
      </c>
      <c r="C78" s="587"/>
      <c r="D78" s="587"/>
      <c r="E78" s="587"/>
      <c r="F78" s="587"/>
      <c r="G78" s="587"/>
      <c r="H78" s="587"/>
      <c r="I78" s="587"/>
      <c r="J78" s="587"/>
      <c r="K78" s="587"/>
      <c r="L78" s="587"/>
      <c r="M78" s="588"/>
      <c r="N78" s="190">
        <v>143804.82810000001</v>
      </c>
    </row>
    <row r="79" spans="2:14" ht="15" thickBot="1">
      <c r="B79" s="141"/>
      <c r="C79" s="91"/>
      <c r="D79" s="91"/>
      <c r="E79" s="91"/>
      <c r="F79" s="91"/>
      <c r="G79" s="91"/>
      <c r="H79" s="91"/>
      <c r="I79" s="91"/>
      <c r="J79" s="91"/>
      <c r="K79" s="91"/>
      <c r="L79" s="91"/>
      <c r="M79" s="91"/>
      <c r="N79" s="130"/>
    </row>
    <row r="80" spans="2:14" ht="15" thickBot="1">
      <c r="B80" s="589" t="s">
        <v>271</v>
      </c>
      <c r="C80" s="590"/>
      <c r="D80" s="590"/>
      <c r="E80" s="590"/>
      <c r="F80" s="590"/>
      <c r="G80" s="590"/>
      <c r="H80" s="590"/>
      <c r="I80" s="590"/>
      <c r="J80" s="590"/>
      <c r="K80" s="590"/>
      <c r="L80" s="590"/>
      <c r="M80" s="591"/>
      <c r="N80" s="191">
        <v>623154</v>
      </c>
    </row>
    <row r="81" spans="2:14">
      <c r="B81" s="122"/>
      <c r="C81" s="123"/>
      <c r="D81" s="123"/>
      <c r="E81" s="123"/>
      <c r="F81" s="123"/>
      <c r="G81" s="123"/>
      <c r="H81" s="123"/>
      <c r="I81" s="123"/>
      <c r="J81" s="123"/>
      <c r="K81" s="123"/>
      <c r="L81" s="123"/>
      <c r="M81" s="123"/>
      <c r="N81" s="124"/>
    </row>
    <row r="82" spans="2:14">
      <c r="B82" s="141"/>
      <c r="C82" s="91"/>
      <c r="D82" s="91"/>
      <c r="E82" s="91"/>
      <c r="F82" s="91"/>
      <c r="G82" s="91"/>
      <c r="H82" s="91"/>
      <c r="I82" s="91"/>
      <c r="J82" s="91"/>
      <c r="K82" s="91"/>
      <c r="L82" s="91"/>
      <c r="M82" s="91"/>
      <c r="N82" s="130"/>
    </row>
    <row r="83" spans="2:14">
      <c r="B83" s="141"/>
      <c r="C83" s="91"/>
      <c r="D83" s="91"/>
      <c r="E83" s="91"/>
      <c r="F83" s="91"/>
      <c r="G83" s="91"/>
      <c r="H83" s="91"/>
      <c r="I83" s="91"/>
      <c r="J83" s="91"/>
      <c r="K83" s="91"/>
      <c r="L83" s="91"/>
      <c r="M83" s="91"/>
      <c r="N83" s="130"/>
    </row>
    <row r="84" spans="2:14">
      <c r="B84" s="141"/>
      <c r="C84" s="91"/>
      <c r="D84" s="91"/>
      <c r="E84" s="91"/>
      <c r="F84" s="91"/>
      <c r="G84" s="128" t="s">
        <v>272</v>
      </c>
      <c r="H84" s="128"/>
      <c r="I84" s="128"/>
      <c r="J84" s="128"/>
      <c r="K84" s="91"/>
      <c r="L84" s="91"/>
      <c r="M84" s="91"/>
      <c r="N84" s="130"/>
    </row>
    <row r="85" spans="2:14">
      <c r="B85" s="192"/>
      <c r="C85" s="193"/>
      <c r="D85" s="193"/>
      <c r="E85" s="193"/>
      <c r="F85" s="193"/>
      <c r="G85" s="128" t="s">
        <v>273</v>
      </c>
      <c r="H85" s="193"/>
      <c r="I85" s="193"/>
      <c r="J85" s="193"/>
      <c r="K85" s="193"/>
      <c r="L85" s="193"/>
      <c r="M85" s="193"/>
      <c r="N85" s="194"/>
    </row>
    <row r="86" spans="2:14">
      <c r="B86" s="192"/>
      <c r="C86" s="193"/>
      <c r="D86" s="193"/>
      <c r="E86" s="193"/>
      <c r="F86" s="193"/>
      <c r="G86" s="128" t="s">
        <v>274</v>
      </c>
      <c r="J86" s="193"/>
      <c r="K86" s="193"/>
      <c r="L86" s="193"/>
      <c r="M86" s="193"/>
      <c r="N86" s="194"/>
    </row>
    <row r="87" spans="2:14">
      <c r="B87" s="405"/>
      <c r="C87" s="337"/>
      <c r="D87" s="337"/>
      <c r="E87" s="337"/>
      <c r="F87" s="337"/>
      <c r="G87" s="128" t="s">
        <v>275</v>
      </c>
      <c r="H87" s="337"/>
      <c r="I87" s="337"/>
      <c r="J87" s="337"/>
      <c r="K87" s="337"/>
      <c r="L87" s="337"/>
      <c r="M87" s="337"/>
      <c r="N87" s="136"/>
    </row>
    <row r="88" spans="2:14">
      <c r="B88" s="141"/>
      <c r="C88" s="91"/>
      <c r="D88" s="91"/>
      <c r="E88" s="91"/>
      <c r="F88" s="91"/>
      <c r="G88" s="91" t="s">
        <v>276</v>
      </c>
      <c r="H88" s="91"/>
      <c r="I88" s="91"/>
      <c r="J88" s="91"/>
      <c r="K88" s="91"/>
      <c r="L88" s="91"/>
      <c r="M88" s="91"/>
      <c r="N88" s="130"/>
    </row>
    <row r="89" spans="2:14">
      <c r="B89" s="195" t="s">
        <v>277</v>
      </c>
      <c r="C89" s="196"/>
      <c r="D89" s="196"/>
      <c r="E89" s="196"/>
      <c r="F89" s="196"/>
      <c r="G89" s="196"/>
      <c r="H89" s="196"/>
      <c r="I89" s="196"/>
      <c r="J89" s="196"/>
      <c r="K89" s="196"/>
      <c r="L89" s="196"/>
      <c r="M89" s="196"/>
      <c r="N89" s="197"/>
    </row>
    <row r="90" spans="2:14">
      <c r="B90" s="592"/>
      <c r="C90" s="593"/>
      <c r="D90" s="593"/>
      <c r="E90" s="593"/>
      <c r="F90" s="593"/>
      <c r="G90" s="593"/>
      <c r="H90" s="593"/>
      <c r="I90" s="593"/>
      <c r="J90" s="593"/>
      <c r="K90" s="593"/>
      <c r="L90" s="593"/>
      <c r="M90" s="593"/>
      <c r="N90" s="594"/>
    </row>
    <row r="91" spans="2:14">
      <c r="B91" s="592"/>
      <c r="C91" s="593"/>
      <c r="D91" s="593"/>
      <c r="E91" s="593"/>
      <c r="F91" s="593"/>
      <c r="G91" s="593"/>
      <c r="H91" s="593"/>
      <c r="I91" s="593"/>
      <c r="J91" s="593"/>
      <c r="K91" s="593"/>
      <c r="L91" s="593"/>
      <c r="M91" s="593"/>
      <c r="N91" s="594"/>
    </row>
    <row r="92" spans="2:14">
      <c r="B92" s="405"/>
      <c r="C92" s="337"/>
      <c r="D92" s="337"/>
      <c r="E92" s="337"/>
      <c r="F92" s="337"/>
      <c r="G92" s="337"/>
      <c r="H92" s="337"/>
      <c r="I92" s="337"/>
      <c r="J92" s="337"/>
      <c r="K92" s="337"/>
      <c r="L92" s="337"/>
      <c r="M92" s="337"/>
      <c r="N92" s="136"/>
    </row>
    <row r="93" spans="2:14">
      <c r="B93" s="198" t="s">
        <v>278</v>
      </c>
      <c r="C93" s="337"/>
      <c r="D93" s="337"/>
      <c r="E93" s="337"/>
      <c r="F93" s="337"/>
      <c r="G93" s="337"/>
      <c r="H93" s="337"/>
      <c r="I93" s="337"/>
      <c r="J93" s="337"/>
      <c r="K93" s="337"/>
      <c r="L93" s="337"/>
      <c r="M93" s="337"/>
      <c r="N93" s="136"/>
    </row>
    <row r="94" spans="2:14" ht="12.75" customHeight="1">
      <c r="B94" s="573" t="s">
        <v>279</v>
      </c>
      <c r="C94" s="574"/>
      <c r="D94" s="574"/>
      <c r="E94" s="574"/>
      <c r="F94" s="574"/>
      <c r="G94" s="574"/>
      <c r="H94" s="574"/>
      <c r="I94" s="574"/>
      <c r="J94" s="574"/>
      <c r="K94" s="574"/>
      <c r="L94" s="574"/>
      <c r="M94" s="574"/>
      <c r="N94" s="575"/>
    </row>
    <row r="95" spans="2:14">
      <c r="B95" s="573"/>
      <c r="C95" s="574"/>
      <c r="D95" s="574"/>
      <c r="E95" s="574"/>
      <c r="F95" s="574"/>
      <c r="G95" s="574"/>
      <c r="H95" s="574"/>
      <c r="I95" s="574"/>
      <c r="J95" s="574"/>
      <c r="K95" s="574"/>
      <c r="L95" s="574"/>
      <c r="M95" s="574"/>
      <c r="N95" s="575"/>
    </row>
    <row r="96" spans="2:14">
      <c r="B96" s="573" t="s">
        <v>280</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405"/>
      <c r="C98" s="337"/>
      <c r="D98" s="337"/>
      <c r="E98" s="337"/>
      <c r="F98" s="337"/>
      <c r="G98" s="337"/>
      <c r="H98" s="337"/>
      <c r="I98" s="337"/>
      <c r="J98" s="337"/>
      <c r="K98" s="337"/>
      <c r="L98" s="337"/>
      <c r="M98" s="337"/>
      <c r="N98" s="136"/>
    </row>
    <row r="99" spans="2:14">
      <c r="B99" s="141"/>
      <c r="C99" s="91"/>
      <c r="D99" s="91"/>
      <c r="E99" s="91"/>
      <c r="F99" s="91"/>
      <c r="G99" s="128" t="s">
        <v>272</v>
      </c>
      <c r="H99" s="91"/>
      <c r="I99" s="91"/>
      <c r="J99" s="91"/>
      <c r="K99" s="91"/>
      <c r="L99" s="91"/>
      <c r="M99" s="91"/>
      <c r="N99" s="130"/>
    </row>
    <row r="100" spans="2:14">
      <c r="B100" s="141"/>
      <c r="C100" s="91"/>
      <c r="D100" s="91"/>
      <c r="E100" s="91"/>
      <c r="F100" s="91"/>
      <c r="G100" s="91" t="s">
        <v>273</v>
      </c>
      <c r="H100" s="158"/>
      <c r="I100" s="158"/>
      <c r="J100" s="158"/>
      <c r="K100" s="91"/>
      <c r="L100" s="91"/>
      <c r="M100" s="91"/>
      <c r="N100" s="130"/>
    </row>
    <row r="101" spans="2:14">
      <c r="B101" s="141"/>
      <c r="C101" s="91"/>
      <c r="D101" s="91"/>
      <c r="E101" s="91"/>
      <c r="F101" s="91"/>
      <c r="G101" s="91" t="s">
        <v>281</v>
      </c>
      <c r="H101" s="92"/>
      <c r="I101" s="92"/>
      <c r="J101" s="92"/>
      <c r="M101" s="91"/>
      <c r="N101" s="130"/>
    </row>
    <row r="102" spans="2:14">
      <c r="B102" s="199"/>
      <c r="C102" s="337"/>
      <c r="D102" s="337"/>
      <c r="E102" s="337"/>
      <c r="F102" s="337"/>
      <c r="G102" s="91" t="s">
        <v>275</v>
      </c>
      <c r="K102" s="337"/>
      <c r="L102" s="337"/>
      <c r="M102" s="337"/>
      <c r="N102" s="136"/>
    </row>
    <row r="103" spans="2:14" ht="17.25" customHeight="1">
      <c r="B103" s="200" t="s">
        <v>282</v>
      </c>
      <c r="C103" s="201"/>
      <c r="D103" s="201"/>
      <c r="E103" s="91"/>
      <c r="F103" s="91"/>
      <c r="G103" s="91"/>
      <c r="H103" s="91"/>
      <c r="I103" s="91"/>
      <c r="J103" s="576"/>
      <c r="K103" s="576"/>
      <c r="L103" s="576"/>
      <c r="M103" s="576"/>
      <c r="N103" s="577"/>
    </row>
    <row r="104" spans="2:14" ht="18.75" customHeight="1" thickBot="1">
      <c r="B104" s="580" t="s">
        <v>283</v>
      </c>
      <c r="C104" s="581"/>
      <c r="D104" s="581"/>
      <c r="E104" s="167"/>
      <c r="F104" s="167"/>
      <c r="G104" s="167"/>
      <c r="H104" s="167"/>
      <c r="I104" s="167"/>
      <c r="J104" s="578"/>
      <c r="K104" s="578"/>
      <c r="L104" s="578"/>
      <c r="M104" s="578"/>
      <c r="N104" s="579"/>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68:M68"/>
    <mergeCell ref="B58:H58"/>
    <mergeCell ref="L58:M58"/>
    <mergeCell ref="B59:M59"/>
    <mergeCell ref="B60:N62"/>
    <mergeCell ref="B63:H63"/>
    <mergeCell ref="L63:M63"/>
    <mergeCell ref="L64:M64"/>
    <mergeCell ref="L65:M65"/>
    <mergeCell ref="L66:M66"/>
    <mergeCell ref="B67:H67"/>
    <mergeCell ref="L67:M67"/>
    <mergeCell ref="B55:H55"/>
    <mergeCell ref="L55:M55"/>
    <mergeCell ref="B56:H56"/>
    <mergeCell ref="L56:M56"/>
    <mergeCell ref="B57:H57"/>
    <mergeCell ref="L57:M57"/>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141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4177" r:id="rId3"/>
      </mc:Fallback>
    </mc:AlternateContent>
  </oleObjects>
  <mc:AlternateContent xmlns:mc="http://schemas.openxmlformats.org/markup-compatibility/2006">
    <mc:Choice Requires="x14">
      <controls>
        <mc:AlternateContent xmlns:mc="http://schemas.openxmlformats.org/markup-compatibility/2006">
          <mc:Choice Requires="x14">
            <control shapeId="1714178"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14179"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B1:O104"/>
  <sheetViews>
    <sheetView topLeftCell="A39" zoomScale="55" zoomScaleNormal="55" workbookViewId="0">
      <selection activeCell="A25" sqref="A1:XFD1048576"/>
    </sheetView>
  </sheetViews>
  <sheetFormatPr baseColWidth="10" defaultColWidth="11.44140625" defaultRowHeight="13.8"/>
  <cols>
    <col min="1" max="1" width="3.109375" style="90" customWidth="1"/>
    <col min="2" max="2" width="11.5546875" style="90" bestFit="1" customWidth="1"/>
    <col min="3" max="6" width="11.44140625" style="90"/>
    <col min="7" max="8" width="11.44140625" style="90" customWidth="1"/>
    <col min="9" max="10" width="11.5546875" style="90" customWidth="1"/>
    <col min="11" max="11" width="12.109375" style="90" customWidth="1"/>
    <col min="12" max="12" width="11.5546875" style="90" customWidth="1"/>
    <col min="13" max="13" width="11.44140625" style="90" customWidth="1"/>
    <col min="14" max="14" width="12.88671875" style="90" customWidth="1"/>
    <col min="15" max="15" width="10.44140625" style="90" customWidth="1"/>
    <col min="16"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422"/>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405"/>
      <c r="C11" s="406"/>
      <c r="D11" s="406"/>
      <c r="E11" s="406"/>
      <c r="F11" s="406"/>
      <c r="G11" s="406"/>
      <c r="H11" s="406"/>
      <c r="I11" s="406"/>
      <c r="J11" s="406"/>
      <c r="K11" s="109"/>
      <c r="L11" s="110" t="s">
        <v>15</v>
      </c>
      <c r="M11" s="110" t="s">
        <v>15</v>
      </c>
      <c r="N11" s="111" t="s">
        <v>15</v>
      </c>
    </row>
    <row r="12" spans="2:14">
      <c r="B12" s="653" t="s">
        <v>239</v>
      </c>
      <c r="C12" s="654"/>
      <c r="D12" s="654"/>
      <c r="E12" s="654"/>
      <c r="F12" s="406"/>
      <c r="G12" s="406"/>
      <c r="H12" s="406" t="s">
        <v>240</v>
      </c>
      <c r="J12" s="406"/>
      <c r="K12" s="109"/>
      <c r="N12" s="112"/>
    </row>
    <row r="13" spans="2:14">
      <c r="B13" s="113" t="s">
        <v>16</v>
      </c>
      <c r="C13" s="114"/>
      <c r="D13" s="642" t="s">
        <v>17</v>
      </c>
      <c r="E13" s="642"/>
      <c r="F13" s="642"/>
      <c r="G13" s="642"/>
      <c r="H13" s="114"/>
      <c r="I13" s="114" t="s">
        <v>18</v>
      </c>
      <c r="J13" s="642" t="s">
        <v>17</v>
      </c>
      <c r="K13" s="642"/>
      <c r="L13" s="642"/>
      <c r="M13" s="642"/>
      <c r="N13" s="408"/>
    </row>
    <row r="14" spans="2:14">
      <c r="B14" s="113"/>
      <c r="C14" s="114"/>
      <c r="D14" s="407"/>
      <c r="E14" s="407"/>
      <c r="F14" s="407"/>
      <c r="G14" s="407"/>
      <c r="H14" s="114"/>
      <c r="I14" s="407"/>
      <c r="J14" s="114"/>
      <c r="K14" s="407"/>
      <c r="L14" s="643"/>
      <c r="M14" s="643"/>
      <c r="N14" s="644"/>
    </row>
    <row r="15" spans="2:14">
      <c r="B15" s="113"/>
      <c r="C15" s="114"/>
      <c r="D15" s="407"/>
      <c r="E15" s="407"/>
      <c r="F15" s="407"/>
      <c r="G15" s="407"/>
      <c r="H15" s="114"/>
      <c r="I15" s="407"/>
      <c r="J15" s="114"/>
      <c r="K15" s="407"/>
      <c r="L15" s="407"/>
      <c r="M15" s="407"/>
      <c r="N15" s="408"/>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424"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409"/>
      <c r="E22" s="409"/>
      <c r="F22" s="409"/>
      <c r="G22" s="409"/>
      <c r="H22" s="409"/>
      <c r="I22" s="409"/>
      <c r="J22" s="409"/>
      <c r="K22" s="409"/>
      <c r="L22" s="409"/>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5">
      <c r="B33" s="207" t="s">
        <v>242</v>
      </c>
      <c r="C33" s="699" t="s">
        <v>243</v>
      </c>
      <c r="D33" s="700"/>
      <c r="E33" s="700"/>
      <c r="F33" s="700"/>
      <c r="G33" s="700"/>
      <c r="H33" s="700"/>
      <c r="I33" s="700"/>
      <c r="J33" s="700"/>
      <c r="K33" s="701" t="s">
        <v>310</v>
      </c>
      <c r="L33" s="597" t="s">
        <v>198</v>
      </c>
      <c r="M33" s="702"/>
      <c r="N33" s="207" t="s">
        <v>33</v>
      </c>
    </row>
    <row r="34" spans="2:15" ht="14.4" thickBot="1">
      <c r="B34" s="208" t="s">
        <v>528</v>
      </c>
      <c r="C34" s="703" t="s">
        <v>526</v>
      </c>
      <c r="D34" s="704"/>
      <c r="E34" s="704"/>
      <c r="F34" s="704"/>
      <c r="G34" s="704"/>
      <c r="H34" s="704"/>
      <c r="I34" s="704"/>
      <c r="J34" s="704"/>
      <c r="K34" s="705"/>
      <c r="L34" s="703" t="s">
        <v>46</v>
      </c>
      <c r="M34" s="705"/>
      <c r="N34" s="216">
        <v>180</v>
      </c>
    </row>
    <row r="35" spans="2:15">
      <c r="B35" s="612" t="s">
        <v>244</v>
      </c>
      <c r="C35" s="613"/>
      <c r="D35" s="613"/>
      <c r="E35" s="613"/>
      <c r="F35" s="613"/>
      <c r="G35" s="613"/>
      <c r="H35" s="613"/>
      <c r="I35" s="613"/>
      <c r="J35" s="613"/>
      <c r="K35" s="613"/>
      <c r="L35" s="613"/>
      <c r="M35" s="613"/>
      <c r="N35" s="614"/>
    </row>
    <row r="36" spans="2:15">
      <c r="B36" s="612"/>
      <c r="C36" s="613"/>
      <c r="D36" s="613"/>
      <c r="E36" s="613"/>
      <c r="F36" s="613"/>
      <c r="G36" s="613"/>
      <c r="H36" s="613"/>
      <c r="I36" s="613"/>
      <c r="J36" s="613"/>
      <c r="K36" s="613"/>
      <c r="L36" s="613"/>
      <c r="M36" s="613"/>
      <c r="N36" s="614"/>
    </row>
    <row r="37" spans="2:15" ht="14.4" thickBot="1">
      <c r="B37" s="615"/>
      <c r="C37" s="616"/>
      <c r="D37" s="616"/>
      <c r="E37" s="616"/>
      <c r="F37" s="616"/>
      <c r="G37" s="616"/>
      <c r="H37" s="616"/>
      <c r="I37" s="616"/>
      <c r="J37" s="616"/>
      <c r="K37" s="616"/>
      <c r="L37" s="616"/>
      <c r="M37" s="616"/>
      <c r="N37" s="617"/>
    </row>
    <row r="38" spans="2:15">
      <c r="B38" s="597" t="s">
        <v>243</v>
      </c>
      <c r="C38" s="637"/>
      <c r="D38" s="637"/>
      <c r="E38" s="637"/>
      <c r="F38" s="638"/>
      <c r="G38" s="622" t="s">
        <v>245</v>
      </c>
      <c r="H38" s="637"/>
      <c r="I38" s="639" t="s">
        <v>246</v>
      </c>
      <c r="J38" s="640"/>
      <c r="K38" s="145" t="s">
        <v>247</v>
      </c>
      <c r="L38" s="622" t="s">
        <v>248</v>
      </c>
      <c r="M38" s="623"/>
      <c r="N38" s="146" t="s">
        <v>249</v>
      </c>
    </row>
    <row r="39" spans="2:15">
      <c r="B39" s="595" t="s">
        <v>303</v>
      </c>
      <c r="C39" s="596"/>
      <c r="D39" s="596"/>
      <c r="E39" s="596"/>
      <c r="F39" s="618"/>
      <c r="G39" s="641"/>
      <c r="H39" s="618"/>
      <c r="I39" s="641"/>
      <c r="J39" s="618"/>
      <c r="K39" s="279"/>
      <c r="L39" s="740"/>
      <c r="M39" s="741"/>
      <c r="N39" s="280">
        <v>3630.625</v>
      </c>
    </row>
    <row r="40" spans="2:15">
      <c r="B40" s="595" t="s">
        <v>361</v>
      </c>
      <c r="C40" s="596"/>
      <c r="D40" s="596"/>
      <c r="E40" s="596"/>
      <c r="F40" s="618"/>
      <c r="G40" s="641"/>
      <c r="H40" s="618"/>
      <c r="I40" s="641"/>
      <c r="J40" s="618"/>
      <c r="K40" s="279">
        <v>11300</v>
      </c>
      <c r="L40" s="726">
        <v>1</v>
      </c>
      <c r="M40" s="727"/>
      <c r="N40" s="280">
        <v>11300</v>
      </c>
    </row>
    <row r="41" spans="2:15" ht="14.4" thickBot="1">
      <c r="B41" s="595" t="s">
        <v>350</v>
      </c>
      <c r="C41" s="596"/>
      <c r="D41" s="596"/>
      <c r="E41" s="596"/>
      <c r="F41" s="618"/>
      <c r="G41" s="641"/>
      <c r="H41" s="618"/>
      <c r="I41" s="641"/>
      <c r="J41" s="618"/>
      <c r="K41" s="279">
        <v>9450</v>
      </c>
      <c r="L41" s="740">
        <v>1</v>
      </c>
      <c r="M41" s="741">
        <v>1.01</v>
      </c>
      <c r="N41" s="280">
        <v>9450</v>
      </c>
    </row>
    <row r="42" spans="2:15" ht="14.4" thickBot="1">
      <c r="B42" s="586" t="s">
        <v>254</v>
      </c>
      <c r="C42" s="587"/>
      <c r="D42" s="587"/>
      <c r="E42" s="587"/>
      <c r="F42" s="587"/>
      <c r="G42" s="587"/>
      <c r="H42" s="587"/>
      <c r="I42" s="587"/>
      <c r="J42" s="587"/>
      <c r="K42" s="587"/>
      <c r="L42" s="587"/>
      <c r="M42" s="588"/>
      <c r="N42" s="154">
        <v>24380.625</v>
      </c>
    </row>
    <row r="43" spans="2:15">
      <c r="B43" s="612" t="s">
        <v>252</v>
      </c>
      <c r="C43" s="613"/>
      <c r="D43" s="613"/>
      <c r="E43" s="613"/>
      <c r="F43" s="613"/>
      <c r="G43" s="613"/>
      <c r="H43" s="613"/>
      <c r="I43" s="613"/>
      <c r="J43" s="613"/>
      <c r="K43" s="613"/>
      <c r="L43" s="613"/>
      <c r="M43" s="613"/>
      <c r="N43" s="614"/>
      <c r="O43" s="91"/>
    </row>
    <row r="44" spans="2:15">
      <c r="B44" s="612"/>
      <c r="C44" s="613"/>
      <c r="D44" s="613"/>
      <c r="E44" s="613"/>
      <c r="F44" s="613"/>
      <c r="G44" s="613"/>
      <c r="H44" s="613"/>
      <c r="I44" s="613"/>
      <c r="J44" s="613"/>
      <c r="K44" s="613"/>
      <c r="L44" s="613"/>
      <c r="M44" s="613"/>
      <c r="N44" s="614"/>
      <c r="O44" s="91"/>
    </row>
    <row r="45" spans="2:15" ht="14.4" thickBot="1">
      <c r="B45" s="615"/>
      <c r="C45" s="616"/>
      <c r="D45" s="616"/>
      <c r="E45" s="616"/>
      <c r="F45" s="616"/>
      <c r="G45" s="616"/>
      <c r="H45" s="616"/>
      <c r="I45" s="616"/>
      <c r="J45" s="616"/>
      <c r="K45" s="616"/>
      <c r="L45" s="616"/>
      <c r="M45" s="616"/>
      <c r="N45" s="617"/>
    </row>
    <row r="46" spans="2:15">
      <c r="B46" s="597" t="s">
        <v>243</v>
      </c>
      <c r="C46" s="598"/>
      <c r="D46" s="598"/>
      <c r="E46" s="598"/>
      <c r="F46" s="598"/>
      <c r="G46" s="598"/>
      <c r="H46" s="598"/>
      <c r="I46" s="623"/>
      <c r="J46" s="412" t="s">
        <v>198</v>
      </c>
      <c r="K46" s="145" t="s">
        <v>33</v>
      </c>
      <c r="L46" s="622" t="s">
        <v>253</v>
      </c>
      <c r="M46" s="623"/>
      <c r="N46" s="146" t="s">
        <v>249</v>
      </c>
    </row>
    <row r="47" spans="2:15">
      <c r="B47" s="595" t="s">
        <v>529</v>
      </c>
      <c r="C47" s="596"/>
      <c r="D47" s="596"/>
      <c r="E47" s="596"/>
      <c r="F47" s="596"/>
      <c r="G47" s="596"/>
      <c r="H47" s="596"/>
      <c r="I47" s="618"/>
      <c r="J47" s="210" t="s">
        <v>212</v>
      </c>
      <c r="K47" s="211">
        <v>1.05</v>
      </c>
      <c r="L47" s="619">
        <v>372241.24</v>
      </c>
      <c r="M47" s="620"/>
      <c r="N47" s="280">
        <v>390853.30200000003</v>
      </c>
    </row>
    <row r="48" spans="2:15">
      <c r="B48" s="595" t="s">
        <v>452</v>
      </c>
      <c r="C48" s="596"/>
      <c r="D48" s="596"/>
      <c r="E48" s="596"/>
      <c r="F48" s="596"/>
      <c r="G48" s="596"/>
      <c r="H48" s="596"/>
      <c r="I48" s="618"/>
      <c r="J48" s="210" t="s">
        <v>217</v>
      </c>
      <c r="K48" s="211">
        <v>0.3</v>
      </c>
      <c r="L48" s="619">
        <v>9000</v>
      </c>
      <c r="M48" s="620"/>
      <c r="N48" s="280">
        <v>2700</v>
      </c>
    </row>
    <row r="49" spans="2:14">
      <c r="B49" s="595" t="s">
        <v>454</v>
      </c>
      <c r="C49" s="596"/>
      <c r="D49" s="596"/>
      <c r="E49" s="596"/>
      <c r="F49" s="596"/>
      <c r="G49" s="596"/>
      <c r="H49" s="596"/>
      <c r="I49" s="618"/>
      <c r="J49" s="210" t="s">
        <v>205</v>
      </c>
      <c r="K49" s="211">
        <v>0.05</v>
      </c>
      <c r="L49" s="619">
        <v>2060</v>
      </c>
      <c r="M49" s="620"/>
      <c r="N49" s="280">
        <v>103</v>
      </c>
    </row>
    <row r="50" spans="2:14" ht="14.4" thickBot="1">
      <c r="B50" s="595" t="s">
        <v>362</v>
      </c>
      <c r="C50" s="596"/>
      <c r="D50" s="596"/>
      <c r="E50" s="596"/>
      <c r="F50" s="596"/>
      <c r="G50" s="596"/>
      <c r="H50" s="596"/>
      <c r="I50" s="618"/>
      <c r="J50" s="210" t="s">
        <v>212</v>
      </c>
      <c r="K50" s="211">
        <v>0.8</v>
      </c>
      <c r="L50" s="619">
        <v>20000</v>
      </c>
      <c r="M50" s="620"/>
      <c r="N50" s="280">
        <v>16000</v>
      </c>
    </row>
    <row r="51" spans="2:14" ht="14.4" thickBot="1">
      <c r="B51" s="586" t="s">
        <v>254</v>
      </c>
      <c r="C51" s="587"/>
      <c r="D51" s="587"/>
      <c r="E51" s="587"/>
      <c r="F51" s="587"/>
      <c r="G51" s="587"/>
      <c r="H51" s="587"/>
      <c r="I51" s="587"/>
      <c r="J51" s="587"/>
      <c r="K51" s="587"/>
      <c r="L51" s="587"/>
      <c r="M51" s="588"/>
      <c r="N51" s="281">
        <v>409656.30200000003</v>
      </c>
    </row>
    <row r="52" spans="2:14">
      <c r="B52" s="612" t="s">
        <v>255</v>
      </c>
      <c r="C52" s="613"/>
      <c r="D52" s="613"/>
      <c r="E52" s="613"/>
      <c r="F52" s="613"/>
      <c r="G52" s="613"/>
      <c r="H52" s="613"/>
      <c r="I52" s="613"/>
      <c r="J52" s="613"/>
      <c r="K52" s="613"/>
      <c r="L52" s="613"/>
      <c r="M52" s="613"/>
      <c r="N52" s="614"/>
    </row>
    <row r="53" spans="2:14">
      <c r="B53" s="612"/>
      <c r="C53" s="613"/>
      <c r="D53" s="613"/>
      <c r="E53" s="613"/>
      <c r="F53" s="613"/>
      <c r="G53" s="613"/>
      <c r="H53" s="613"/>
      <c r="I53" s="613"/>
      <c r="J53" s="613"/>
      <c r="K53" s="613"/>
      <c r="L53" s="613"/>
      <c r="M53" s="613"/>
      <c r="N53" s="614"/>
    </row>
    <row r="54" spans="2:14" ht="14.4" thickBot="1">
      <c r="B54" s="615"/>
      <c r="C54" s="616"/>
      <c r="D54" s="616"/>
      <c r="E54" s="616"/>
      <c r="F54" s="616"/>
      <c r="G54" s="616"/>
      <c r="H54" s="616"/>
      <c r="I54" s="616"/>
      <c r="J54" s="616"/>
      <c r="K54" s="616"/>
      <c r="L54" s="616"/>
      <c r="M54" s="616"/>
      <c r="N54" s="617"/>
    </row>
    <row r="55" spans="2:14">
      <c r="B55" s="597" t="s">
        <v>256</v>
      </c>
      <c r="C55" s="598"/>
      <c r="D55" s="598"/>
      <c r="E55" s="598"/>
      <c r="F55" s="598"/>
      <c r="G55" s="598"/>
      <c r="H55" s="598"/>
      <c r="I55" s="145" t="s">
        <v>257</v>
      </c>
      <c r="J55" s="417" t="s">
        <v>258</v>
      </c>
      <c r="K55" s="163" t="s">
        <v>259</v>
      </c>
      <c r="L55" s="622" t="s">
        <v>199</v>
      </c>
      <c r="M55" s="623"/>
      <c r="N55" s="146" t="s">
        <v>249</v>
      </c>
    </row>
    <row r="56" spans="2:14">
      <c r="B56" s="595" t="s">
        <v>455</v>
      </c>
      <c r="C56" s="596"/>
      <c r="D56" s="596"/>
      <c r="E56" s="596"/>
      <c r="F56" s="596"/>
      <c r="G56" s="596"/>
      <c r="H56" s="596"/>
      <c r="I56" s="157">
        <v>0.8</v>
      </c>
      <c r="J56" s="226">
        <v>18</v>
      </c>
      <c r="K56" s="217">
        <v>14.4</v>
      </c>
      <c r="L56" s="624">
        <v>904</v>
      </c>
      <c r="M56" s="625"/>
      <c r="N56" s="218">
        <v>13017.6</v>
      </c>
    </row>
    <row r="57" spans="2:14">
      <c r="B57" s="595"/>
      <c r="C57" s="596"/>
      <c r="D57" s="596"/>
      <c r="E57" s="596"/>
      <c r="F57" s="596"/>
      <c r="G57" s="596"/>
      <c r="H57" s="596"/>
      <c r="I57" s="157"/>
      <c r="J57" s="226"/>
      <c r="K57" s="227"/>
      <c r="L57" s="603"/>
      <c r="M57" s="604"/>
      <c r="N57" s="287"/>
    </row>
    <row r="58" spans="2:14" ht="14.4" thickBot="1">
      <c r="B58" s="605"/>
      <c r="C58" s="606"/>
      <c r="D58" s="606"/>
      <c r="E58" s="606"/>
      <c r="F58" s="606"/>
      <c r="G58" s="606"/>
      <c r="H58" s="606"/>
      <c r="I58" s="246"/>
      <c r="J58" s="242"/>
      <c r="K58" s="217"/>
      <c r="L58" s="607"/>
      <c r="M58" s="608"/>
      <c r="N58" s="287"/>
    </row>
    <row r="59" spans="2:14" ht="14.4" thickBot="1">
      <c r="B59" s="586" t="s">
        <v>254</v>
      </c>
      <c r="C59" s="587"/>
      <c r="D59" s="587"/>
      <c r="E59" s="587"/>
      <c r="F59" s="587"/>
      <c r="G59" s="587"/>
      <c r="H59" s="587"/>
      <c r="I59" s="587"/>
      <c r="J59" s="587"/>
      <c r="K59" s="587"/>
      <c r="L59" s="587"/>
      <c r="M59" s="588"/>
      <c r="N59" s="284">
        <v>13017.6</v>
      </c>
    </row>
    <row r="60" spans="2:14">
      <c r="B60" s="612" t="s">
        <v>261</v>
      </c>
      <c r="C60" s="613"/>
      <c r="D60" s="613"/>
      <c r="E60" s="613"/>
      <c r="F60" s="613"/>
      <c r="G60" s="613"/>
      <c r="H60" s="613"/>
      <c r="I60" s="613"/>
      <c r="J60" s="613"/>
      <c r="K60" s="613"/>
      <c r="L60" s="613"/>
      <c r="M60" s="613"/>
      <c r="N60" s="614"/>
    </row>
    <row r="61" spans="2:14">
      <c r="B61" s="612"/>
      <c r="C61" s="613"/>
      <c r="D61" s="613"/>
      <c r="E61" s="613"/>
      <c r="F61" s="613"/>
      <c r="G61" s="613"/>
      <c r="H61" s="613"/>
      <c r="I61" s="613"/>
      <c r="J61" s="613"/>
      <c r="K61" s="613"/>
      <c r="L61" s="613"/>
      <c r="M61" s="613"/>
      <c r="N61" s="614"/>
    </row>
    <row r="62" spans="2:14" ht="14.4" thickBot="1">
      <c r="B62" s="615"/>
      <c r="C62" s="616"/>
      <c r="D62" s="616"/>
      <c r="E62" s="616"/>
      <c r="F62" s="616"/>
      <c r="G62" s="616"/>
      <c r="H62" s="616"/>
      <c r="I62" s="616"/>
      <c r="J62" s="616"/>
      <c r="K62" s="616"/>
      <c r="L62" s="616"/>
      <c r="M62" s="616"/>
      <c r="N62" s="617"/>
    </row>
    <row r="63" spans="2:14">
      <c r="B63" s="597" t="s">
        <v>262</v>
      </c>
      <c r="C63" s="598"/>
      <c r="D63" s="598"/>
      <c r="E63" s="598"/>
      <c r="F63" s="598"/>
      <c r="G63" s="598"/>
      <c r="H63" s="598"/>
      <c r="I63" s="145" t="s">
        <v>263</v>
      </c>
      <c r="J63" s="417" t="s">
        <v>231</v>
      </c>
      <c r="K63" s="163" t="s">
        <v>264</v>
      </c>
      <c r="L63" s="622" t="s">
        <v>248</v>
      </c>
      <c r="M63" s="623"/>
      <c r="N63" s="146" t="s">
        <v>249</v>
      </c>
    </row>
    <row r="64" spans="2:14">
      <c r="B64" s="420" t="s">
        <v>337</v>
      </c>
      <c r="C64" s="421"/>
      <c r="D64" s="421"/>
      <c r="E64" s="421"/>
      <c r="F64" s="421"/>
      <c r="G64" s="421"/>
      <c r="H64" s="421"/>
      <c r="I64" s="174">
        <v>256000</v>
      </c>
      <c r="J64" s="175">
        <v>1.85</v>
      </c>
      <c r="K64" s="176">
        <v>473600</v>
      </c>
      <c r="L64" s="601">
        <v>8</v>
      </c>
      <c r="M64" s="602"/>
      <c r="N64" s="282">
        <v>59200</v>
      </c>
    </row>
    <row r="65" spans="2:14">
      <c r="B65" s="420" t="s">
        <v>329</v>
      </c>
      <c r="C65" s="421"/>
      <c r="D65" s="421"/>
      <c r="E65" s="421"/>
      <c r="F65" s="421"/>
      <c r="G65" s="421"/>
      <c r="H65" s="421"/>
      <c r="I65" s="174">
        <v>58000</v>
      </c>
      <c r="J65" s="175">
        <v>1.85</v>
      </c>
      <c r="K65" s="176">
        <v>107300</v>
      </c>
      <c r="L65" s="601">
        <v>8</v>
      </c>
      <c r="M65" s="602"/>
      <c r="N65" s="282">
        <v>13412.5</v>
      </c>
    </row>
    <row r="66" spans="2:14">
      <c r="B66" s="420"/>
      <c r="C66" s="421"/>
      <c r="D66" s="421"/>
      <c r="E66" s="421"/>
      <c r="F66" s="421"/>
      <c r="G66" s="421"/>
      <c r="H66" s="421"/>
      <c r="I66" s="174"/>
      <c r="J66" s="175"/>
      <c r="K66" s="176"/>
      <c r="L66" s="603"/>
      <c r="M66" s="604"/>
      <c r="N66" s="282"/>
    </row>
    <row r="67" spans="2:14" ht="14.4" thickBot="1">
      <c r="B67" s="605"/>
      <c r="C67" s="606"/>
      <c r="D67" s="606"/>
      <c r="E67" s="606"/>
      <c r="F67" s="606"/>
      <c r="G67" s="606"/>
      <c r="H67" s="606"/>
      <c r="I67" s="166"/>
      <c r="J67" s="167"/>
      <c r="K67" s="166"/>
      <c r="L67" s="607"/>
      <c r="M67" s="608"/>
      <c r="N67" s="283"/>
    </row>
    <row r="68" spans="2:14" ht="14.4" thickBot="1">
      <c r="B68" s="586" t="s">
        <v>254</v>
      </c>
      <c r="C68" s="587"/>
      <c r="D68" s="587"/>
      <c r="E68" s="587"/>
      <c r="F68" s="587"/>
      <c r="G68" s="587"/>
      <c r="H68" s="587"/>
      <c r="I68" s="587"/>
      <c r="J68" s="587"/>
      <c r="K68" s="587"/>
      <c r="L68" s="587"/>
      <c r="M68" s="588"/>
      <c r="N68" s="284">
        <v>72612.5</v>
      </c>
    </row>
    <row r="69" spans="2:14" ht="14.4" thickBot="1">
      <c r="B69" s="141"/>
      <c r="C69" s="91"/>
      <c r="D69" s="91"/>
      <c r="E69" s="91"/>
      <c r="F69" s="91"/>
      <c r="G69" s="91"/>
      <c r="H69" s="91"/>
      <c r="I69" s="91"/>
      <c r="J69" s="91"/>
      <c r="K69" s="91"/>
      <c r="L69" s="91"/>
      <c r="M69" s="91"/>
      <c r="N69" s="130"/>
    </row>
    <row r="70" spans="2:14" ht="14.4" thickBot="1">
      <c r="B70" s="589" t="s">
        <v>265</v>
      </c>
      <c r="C70" s="590"/>
      <c r="D70" s="590"/>
      <c r="E70" s="590"/>
      <c r="F70" s="590"/>
      <c r="G70" s="590"/>
      <c r="H70" s="590"/>
      <c r="I70" s="590"/>
      <c r="J70" s="590"/>
      <c r="K70" s="590"/>
      <c r="L70" s="590"/>
      <c r="M70" s="591"/>
      <c r="N70" s="180">
        <v>519667.027</v>
      </c>
    </row>
    <row r="71" spans="2:14">
      <c r="B71" s="612" t="s">
        <v>266</v>
      </c>
      <c r="C71" s="613"/>
      <c r="D71" s="613"/>
      <c r="E71" s="613"/>
      <c r="F71" s="613"/>
      <c r="G71" s="613"/>
      <c r="H71" s="613"/>
      <c r="I71" s="613"/>
      <c r="J71" s="613"/>
      <c r="K71" s="613"/>
      <c r="L71" s="613"/>
      <c r="M71" s="613"/>
      <c r="N71" s="614"/>
    </row>
    <row r="72" spans="2:14">
      <c r="B72" s="612"/>
      <c r="C72" s="613"/>
      <c r="D72" s="613"/>
      <c r="E72" s="613"/>
      <c r="F72" s="613"/>
      <c r="G72" s="613"/>
      <c r="H72" s="613"/>
      <c r="I72" s="613"/>
      <c r="J72" s="613"/>
      <c r="K72" s="613"/>
      <c r="L72" s="613"/>
      <c r="M72" s="613"/>
      <c r="N72" s="614"/>
    </row>
    <row r="73" spans="2:14" ht="14.4" thickBot="1">
      <c r="B73" s="615"/>
      <c r="C73" s="616"/>
      <c r="D73" s="616"/>
      <c r="E73" s="616"/>
      <c r="F73" s="616"/>
      <c r="G73" s="616"/>
      <c r="H73" s="616"/>
      <c r="I73" s="616"/>
      <c r="J73" s="616"/>
      <c r="K73" s="616"/>
      <c r="L73" s="616"/>
      <c r="M73" s="616"/>
      <c r="N73" s="617"/>
    </row>
    <row r="74" spans="2:14">
      <c r="B74" s="597" t="s">
        <v>267</v>
      </c>
      <c r="C74" s="598"/>
      <c r="D74" s="598"/>
      <c r="E74" s="598"/>
      <c r="F74" s="598"/>
      <c r="G74" s="598"/>
      <c r="H74" s="598"/>
      <c r="I74" s="417"/>
      <c r="J74" s="418"/>
      <c r="K74" s="170" t="s">
        <v>268</v>
      </c>
      <c r="L74" s="599" t="s">
        <v>269</v>
      </c>
      <c r="M74" s="600"/>
      <c r="N74" s="171"/>
    </row>
    <row r="75" spans="2:14">
      <c r="B75" s="595" t="s">
        <v>193</v>
      </c>
      <c r="C75" s="596"/>
      <c r="D75" s="596"/>
      <c r="E75" s="596"/>
      <c r="F75" s="596"/>
      <c r="G75" s="596"/>
      <c r="H75" s="596"/>
      <c r="I75" s="182"/>
      <c r="J75" s="183"/>
      <c r="K75" s="285">
        <v>0.2</v>
      </c>
      <c r="L75" s="582">
        <v>103933.4054</v>
      </c>
      <c r="M75" s="583"/>
      <c r="N75" s="286"/>
    </row>
    <row r="76" spans="2:14">
      <c r="B76" s="149" t="s">
        <v>270</v>
      </c>
      <c r="C76" s="150"/>
      <c r="D76" s="150"/>
      <c r="E76" s="150"/>
      <c r="F76" s="150"/>
      <c r="G76" s="150"/>
      <c r="H76" s="150"/>
      <c r="I76" s="182"/>
      <c r="J76" s="183"/>
      <c r="K76" s="285">
        <v>0.05</v>
      </c>
      <c r="L76" s="582">
        <v>25983.351350000001</v>
      </c>
      <c r="M76" s="583"/>
      <c r="N76" s="286"/>
    </row>
    <row r="77" spans="2:14" ht="14.4" thickBot="1">
      <c r="B77" s="410" t="s">
        <v>230</v>
      </c>
      <c r="C77" s="411"/>
      <c r="D77" s="411"/>
      <c r="E77" s="411"/>
      <c r="F77" s="411"/>
      <c r="G77" s="411"/>
      <c r="H77" s="411"/>
      <c r="I77" s="188"/>
      <c r="J77" s="189"/>
      <c r="K77" s="285">
        <v>0.05</v>
      </c>
      <c r="L77" s="584">
        <v>25983.351350000001</v>
      </c>
      <c r="M77" s="585"/>
      <c r="N77" s="286"/>
    </row>
    <row r="78" spans="2:14" ht="14.4" thickBot="1">
      <c r="B78" s="586" t="s">
        <v>254</v>
      </c>
      <c r="C78" s="587"/>
      <c r="D78" s="587"/>
      <c r="E78" s="587"/>
      <c r="F78" s="587"/>
      <c r="G78" s="587"/>
      <c r="H78" s="587"/>
      <c r="I78" s="587"/>
      <c r="J78" s="587"/>
      <c r="K78" s="587"/>
      <c r="L78" s="587"/>
      <c r="M78" s="588"/>
      <c r="N78" s="190">
        <v>155900.10810000001</v>
      </c>
    </row>
    <row r="79" spans="2:14" ht="14.4" thickBot="1">
      <c r="B79" s="141"/>
      <c r="C79" s="91"/>
      <c r="D79" s="91"/>
      <c r="E79" s="91"/>
      <c r="F79" s="91"/>
      <c r="G79" s="91"/>
      <c r="H79" s="91"/>
      <c r="I79" s="91"/>
      <c r="J79" s="91"/>
      <c r="K79" s="91"/>
      <c r="L79" s="91"/>
      <c r="M79" s="91"/>
      <c r="N79" s="130"/>
    </row>
    <row r="80" spans="2:14" ht="14.4" thickBot="1">
      <c r="B80" s="589" t="s">
        <v>271</v>
      </c>
      <c r="C80" s="590"/>
      <c r="D80" s="590"/>
      <c r="E80" s="590"/>
      <c r="F80" s="590"/>
      <c r="G80" s="590"/>
      <c r="H80" s="590"/>
      <c r="I80" s="590"/>
      <c r="J80" s="590"/>
      <c r="K80" s="590"/>
      <c r="L80" s="590"/>
      <c r="M80" s="591"/>
      <c r="N80" s="191">
        <v>675567</v>
      </c>
    </row>
    <row r="81" spans="2:14">
      <c r="B81" s="122"/>
      <c r="C81" s="123"/>
      <c r="D81" s="123"/>
      <c r="E81" s="123"/>
      <c r="F81" s="123"/>
      <c r="G81" s="123"/>
      <c r="H81" s="123"/>
      <c r="I81" s="123"/>
      <c r="J81" s="123"/>
      <c r="K81" s="123"/>
      <c r="L81" s="123"/>
      <c r="M81" s="123"/>
      <c r="N81" s="124"/>
    </row>
    <row r="82" spans="2:14">
      <c r="B82" s="141"/>
      <c r="C82" s="91"/>
      <c r="D82" s="91"/>
      <c r="E82" s="91"/>
      <c r="F82" s="91"/>
      <c r="G82" s="91"/>
      <c r="H82" s="91"/>
      <c r="I82" s="91"/>
      <c r="J82" s="91"/>
      <c r="K82" s="91"/>
      <c r="L82" s="91"/>
      <c r="M82" s="91"/>
      <c r="N82" s="130"/>
    </row>
    <row r="83" spans="2:14">
      <c r="B83" s="141"/>
      <c r="C83" s="91"/>
      <c r="D83" s="91"/>
      <c r="E83" s="91"/>
      <c r="F83" s="91"/>
      <c r="G83" s="91"/>
      <c r="H83" s="91"/>
      <c r="I83" s="91"/>
      <c r="J83" s="91"/>
      <c r="K83" s="91"/>
      <c r="L83" s="91"/>
      <c r="M83" s="91"/>
      <c r="N83" s="130"/>
    </row>
    <row r="84" spans="2:14">
      <c r="B84" s="141"/>
      <c r="C84" s="91"/>
      <c r="D84" s="91"/>
      <c r="E84" s="91"/>
      <c r="F84" s="91"/>
      <c r="G84" s="128" t="s">
        <v>272</v>
      </c>
      <c r="H84" s="128"/>
      <c r="I84" s="128"/>
      <c r="J84" s="128"/>
      <c r="K84" s="91"/>
      <c r="L84" s="91"/>
      <c r="M84" s="91"/>
      <c r="N84" s="130"/>
    </row>
    <row r="85" spans="2:14">
      <c r="B85" s="192"/>
      <c r="C85" s="193"/>
      <c r="D85" s="193"/>
      <c r="E85" s="193"/>
      <c r="F85" s="193"/>
      <c r="G85" s="128" t="s">
        <v>273</v>
      </c>
      <c r="H85" s="193"/>
      <c r="I85" s="193"/>
      <c r="J85" s="193"/>
      <c r="K85" s="193"/>
      <c r="L85" s="193"/>
      <c r="M85" s="193"/>
      <c r="N85" s="194"/>
    </row>
    <row r="86" spans="2:14">
      <c r="B86" s="192"/>
      <c r="C86" s="193"/>
      <c r="D86" s="193"/>
      <c r="E86" s="193"/>
      <c r="F86" s="193"/>
      <c r="G86" s="128" t="s">
        <v>274</v>
      </c>
      <c r="J86" s="193"/>
      <c r="K86" s="193"/>
      <c r="L86" s="193"/>
      <c r="M86" s="193"/>
      <c r="N86" s="194"/>
    </row>
    <row r="87" spans="2:14">
      <c r="B87" s="405"/>
      <c r="C87" s="337"/>
      <c r="D87" s="337"/>
      <c r="E87" s="337"/>
      <c r="F87" s="337"/>
      <c r="G87" s="128" t="s">
        <v>275</v>
      </c>
      <c r="H87" s="337"/>
      <c r="I87" s="337"/>
      <c r="J87" s="337"/>
      <c r="K87" s="337"/>
      <c r="L87" s="337"/>
      <c r="M87" s="337"/>
      <c r="N87" s="136"/>
    </row>
    <row r="88" spans="2:14">
      <c r="B88" s="141"/>
      <c r="C88" s="91"/>
      <c r="D88" s="91"/>
      <c r="E88" s="91"/>
      <c r="F88" s="91"/>
      <c r="G88" s="91" t="s">
        <v>276</v>
      </c>
      <c r="H88" s="91"/>
      <c r="I88" s="91"/>
      <c r="J88" s="91"/>
      <c r="K88" s="91"/>
      <c r="L88" s="91"/>
      <c r="M88" s="91"/>
      <c r="N88" s="130"/>
    </row>
    <row r="89" spans="2:14">
      <c r="B89" s="195" t="s">
        <v>277</v>
      </c>
      <c r="C89" s="196"/>
      <c r="D89" s="196"/>
      <c r="E89" s="196"/>
      <c r="F89" s="196"/>
      <c r="G89" s="196"/>
      <c r="H89" s="196"/>
      <c r="I89" s="196"/>
      <c r="J89" s="196"/>
      <c r="K89" s="196"/>
      <c r="L89" s="196"/>
      <c r="M89" s="196"/>
      <c r="N89" s="197"/>
    </row>
    <row r="90" spans="2:14">
      <c r="B90" s="592"/>
      <c r="C90" s="593"/>
      <c r="D90" s="593"/>
      <c r="E90" s="593"/>
      <c r="F90" s="593"/>
      <c r="G90" s="593"/>
      <c r="H90" s="593"/>
      <c r="I90" s="593"/>
      <c r="J90" s="593"/>
      <c r="K90" s="593"/>
      <c r="L90" s="593"/>
      <c r="M90" s="593"/>
      <c r="N90" s="594"/>
    </row>
    <row r="91" spans="2:14">
      <c r="B91" s="592"/>
      <c r="C91" s="593"/>
      <c r="D91" s="593"/>
      <c r="E91" s="593"/>
      <c r="F91" s="593"/>
      <c r="G91" s="593"/>
      <c r="H91" s="593"/>
      <c r="I91" s="593"/>
      <c r="J91" s="593"/>
      <c r="K91" s="593"/>
      <c r="L91" s="593"/>
      <c r="M91" s="593"/>
      <c r="N91" s="594"/>
    </row>
    <row r="92" spans="2:14">
      <c r="B92" s="405"/>
      <c r="C92" s="337"/>
      <c r="D92" s="337"/>
      <c r="E92" s="337"/>
      <c r="F92" s="337"/>
      <c r="G92" s="337"/>
      <c r="H92" s="337"/>
      <c r="I92" s="337"/>
      <c r="J92" s="337"/>
      <c r="K92" s="337"/>
      <c r="L92" s="337"/>
      <c r="M92" s="337"/>
      <c r="N92" s="136"/>
    </row>
    <row r="93" spans="2:14">
      <c r="B93" s="198" t="s">
        <v>278</v>
      </c>
      <c r="C93" s="337"/>
      <c r="D93" s="337"/>
      <c r="E93" s="337"/>
      <c r="F93" s="337"/>
      <c r="G93" s="337"/>
      <c r="H93" s="337"/>
      <c r="I93" s="337"/>
      <c r="J93" s="337"/>
      <c r="K93" s="337"/>
      <c r="L93" s="337"/>
      <c r="M93" s="337"/>
      <c r="N93" s="136"/>
    </row>
    <row r="94" spans="2:14" ht="12.75" customHeight="1">
      <c r="B94" s="573" t="s">
        <v>279</v>
      </c>
      <c r="C94" s="574"/>
      <c r="D94" s="574"/>
      <c r="E94" s="574"/>
      <c r="F94" s="574"/>
      <c r="G94" s="574"/>
      <c r="H94" s="574"/>
      <c r="I94" s="574"/>
      <c r="J94" s="574"/>
      <c r="K94" s="574"/>
      <c r="L94" s="574"/>
      <c r="M94" s="574"/>
      <c r="N94" s="575"/>
    </row>
    <row r="95" spans="2:14">
      <c r="B95" s="573"/>
      <c r="C95" s="574"/>
      <c r="D95" s="574"/>
      <c r="E95" s="574"/>
      <c r="F95" s="574"/>
      <c r="G95" s="574"/>
      <c r="H95" s="574"/>
      <c r="I95" s="574"/>
      <c r="J95" s="574"/>
      <c r="K95" s="574"/>
      <c r="L95" s="574"/>
      <c r="M95" s="574"/>
      <c r="N95" s="575"/>
    </row>
    <row r="96" spans="2:14">
      <c r="B96" s="573" t="s">
        <v>280</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405"/>
      <c r="C98" s="337"/>
      <c r="D98" s="337"/>
      <c r="E98" s="337"/>
      <c r="F98" s="337"/>
      <c r="G98" s="337"/>
      <c r="H98" s="337"/>
      <c r="I98" s="337"/>
      <c r="J98" s="337"/>
      <c r="K98" s="337"/>
      <c r="L98" s="337"/>
      <c r="M98" s="337"/>
      <c r="N98" s="136"/>
    </row>
    <row r="99" spans="2:14">
      <c r="B99" s="141"/>
      <c r="C99" s="91"/>
      <c r="D99" s="91"/>
      <c r="E99" s="91"/>
      <c r="F99" s="91"/>
      <c r="G99" s="128" t="s">
        <v>272</v>
      </c>
      <c r="H99" s="91"/>
      <c r="I99" s="91"/>
      <c r="J99" s="91"/>
      <c r="K99" s="91"/>
      <c r="L99" s="91"/>
      <c r="M99" s="91"/>
      <c r="N99" s="130"/>
    </row>
    <row r="100" spans="2:14">
      <c r="B100" s="141"/>
      <c r="C100" s="91"/>
      <c r="D100" s="91"/>
      <c r="E100" s="91"/>
      <c r="F100" s="91"/>
      <c r="G100" s="91" t="s">
        <v>273</v>
      </c>
      <c r="H100" s="158"/>
      <c r="I100" s="158"/>
      <c r="J100" s="158"/>
      <c r="K100" s="91"/>
      <c r="L100" s="91"/>
      <c r="M100" s="91"/>
      <c r="N100" s="130"/>
    </row>
    <row r="101" spans="2:14">
      <c r="B101" s="141"/>
      <c r="C101" s="91"/>
      <c r="D101" s="91"/>
      <c r="E101" s="91"/>
      <c r="F101" s="91"/>
      <c r="G101" s="91" t="s">
        <v>281</v>
      </c>
      <c r="H101" s="92"/>
      <c r="I101" s="92"/>
      <c r="J101" s="92"/>
      <c r="M101" s="91"/>
      <c r="N101" s="130"/>
    </row>
    <row r="102" spans="2:14">
      <c r="B102" s="199"/>
      <c r="C102" s="337"/>
      <c r="D102" s="337"/>
      <c r="E102" s="337"/>
      <c r="F102" s="337"/>
      <c r="G102" s="91" t="s">
        <v>275</v>
      </c>
      <c r="K102" s="337"/>
      <c r="L102" s="337"/>
      <c r="M102" s="337"/>
      <c r="N102" s="136"/>
    </row>
    <row r="103" spans="2:14" ht="17.25" customHeight="1">
      <c r="B103" s="200" t="s">
        <v>282</v>
      </c>
      <c r="C103" s="201"/>
      <c r="D103" s="201"/>
      <c r="E103" s="91"/>
      <c r="F103" s="91"/>
      <c r="G103" s="91"/>
      <c r="H103" s="91"/>
      <c r="I103" s="91"/>
      <c r="J103" s="576"/>
      <c r="K103" s="576"/>
      <c r="L103" s="576"/>
      <c r="M103" s="576"/>
      <c r="N103" s="577"/>
    </row>
    <row r="104" spans="2:14" ht="18.75" customHeight="1" thickBot="1">
      <c r="B104" s="580" t="s">
        <v>283</v>
      </c>
      <c r="C104" s="581"/>
      <c r="D104" s="581"/>
      <c r="E104" s="167"/>
      <c r="F104" s="167"/>
      <c r="G104" s="167"/>
      <c r="H104" s="167"/>
      <c r="I104" s="167"/>
      <c r="J104" s="578"/>
      <c r="K104" s="578"/>
      <c r="L104" s="578"/>
      <c r="M104" s="578"/>
      <c r="N104" s="579"/>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68:M68"/>
    <mergeCell ref="B58:H58"/>
    <mergeCell ref="L58:M58"/>
    <mergeCell ref="B59:M59"/>
    <mergeCell ref="B60:N62"/>
    <mergeCell ref="B63:H63"/>
    <mergeCell ref="L63:M63"/>
    <mergeCell ref="L64:M64"/>
    <mergeCell ref="L65:M65"/>
    <mergeCell ref="L66:M66"/>
    <mergeCell ref="B67:H67"/>
    <mergeCell ref="L67:M67"/>
    <mergeCell ref="B55:H55"/>
    <mergeCell ref="L55:M55"/>
    <mergeCell ref="B56:H56"/>
    <mergeCell ref="L56:M56"/>
    <mergeCell ref="B57:H57"/>
    <mergeCell ref="L57:M57"/>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1520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5201" r:id="rId3"/>
      </mc:Fallback>
    </mc:AlternateContent>
  </oleObjects>
  <mc:AlternateContent xmlns:mc="http://schemas.openxmlformats.org/markup-compatibility/2006">
    <mc:Choice Requires="x14">
      <controls>
        <mc:AlternateContent xmlns:mc="http://schemas.openxmlformats.org/markup-compatibility/2006">
          <mc:Choice Requires="x14">
            <control shapeId="1715202"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15203"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B1:Q103"/>
  <sheetViews>
    <sheetView showGridLines="0" topLeftCell="A21" zoomScale="55" zoomScaleNormal="55" workbookViewId="0">
      <selection activeCell="A25" sqref="A1:XFD1048576"/>
    </sheetView>
  </sheetViews>
  <sheetFormatPr baseColWidth="10" defaultColWidth="11.44140625" defaultRowHeight="13.8"/>
  <cols>
    <col min="1" max="1" width="3.109375" style="90" customWidth="1"/>
    <col min="2" max="10" width="11.44140625" style="90"/>
    <col min="11" max="11" width="12.44140625" style="90" customWidth="1"/>
    <col min="12" max="13" width="11.44140625" style="90"/>
    <col min="14" max="14" width="15.332031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7">
      <c r="B33" s="207" t="s">
        <v>242</v>
      </c>
      <c r="C33" s="699" t="s">
        <v>243</v>
      </c>
      <c r="D33" s="700"/>
      <c r="E33" s="700"/>
      <c r="F33" s="700"/>
      <c r="G33" s="700"/>
      <c r="H33" s="700"/>
      <c r="I33" s="700"/>
      <c r="J33" s="700"/>
      <c r="K33" s="701" t="s">
        <v>310</v>
      </c>
      <c r="L33" s="597" t="s">
        <v>198</v>
      </c>
      <c r="M33" s="702"/>
      <c r="N33" s="207" t="s">
        <v>33</v>
      </c>
    </row>
    <row r="34" spans="2:17" ht="14.4" thickBot="1">
      <c r="B34" s="208">
        <v>672.1</v>
      </c>
      <c r="C34" s="703" t="s">
        <v>138</v>
      </c>
      <c r="D34" s="704"/>
      <c r="E34" s="704"/>
      <c r="F34" s="704"/>
      <c r="G34" s="704"/>
      <c r="H34" s="704"/>
      <c r="I34" s="704"/>
      <c r="J34" s="704"/>
      <c r="K34" s="705"/>
      <c r="L34" s="703" t="s">
        <v>48</v>
      </c>
      <c r="M34" s="705"/>
      <c r="N34" s="216">
        <v>60</v>
      </c>
    </row>
    <row r="35" spans="2:17">
      <c r="B35" s="612" t="s">
        <v>244</v>
      </c>
      <c r="C35" s="613"/>
      <c r="D35" s="613"/>
      <c r="E35" s="613"/>
      <c r="F35" s="613"/>
      <c r="G35" s="613"/>
      <c r="H35" s="613"/>
      <c r="I35" s="613"/>
      <c r="J35" s="613"/>
      <c r="K35" s="613"/>
      <c r="L35" s="613"/>
      <c r="M35" s="613"/>
      <c r="N35" s="614"/>
    </row>
    <row r="36" spans="2:17">
      <c r="B36" s="612"/>
      <c r="C36" s="613"/>
      <c r="D36" s="613"/>
      <c r="E36" s="613"/>
      <c r="F36" s="613"/>
      <c r="G36" s="613"/>
      <c r="H36" s="613"/>
      <c r="I36" s="613"/>
      <c r="J36" s="613"/>
      <c r="K36" s="613"/>
      <c r="L36" s="613"/>
      <c r="M36" s="613"/>
      <c r="N36" s="614"/>
    </row>
    <row r="37" spans="2:17" ht="14.4" thickBot="1">
      <c r="B37" s="615"/>
      <c r="C37" s="616"/>
      <c r="D37" s="616"/>
      <c r="E37" s="616"/>
      <c r="F37" s="616"/>
      <c r="G37" s="616"/>
      <c r="H37" s="616"/>
      <c r="I37" s="616"/>
      <c r="J37" s="616"/>
      <c r="K37" s="616"/>
      <c r="L37" s="616"/>
      <c r="M37" s="616"/>
      <c r="N37" s="617"/>
    </row>
    <row r="38" spans="2:17">
      <c r="B38" s="597" t="s">
        <v>243</v>
      </c>
      <c r="C38" s="637"/>
      <c r="D38" s="637"/>
      <c r="E38" s="637"/>
      <c r="F38" s="638"/>
      <c r="G38" s="622" t="s">
        <v>245</v>
      </c>
      <c r="H38" s="637"/>
      <c r="I38" s="639" t="s">
        <v>246</v>
      </c>
      <c r="J38" s="640"/>
      <c r="K38" s="145" t="s">
        <v>247</v>
      </c>
      <c r="L38" s="622" t="s">
        <v>248</v>
      </c>
      <c r="M38" s="623"/>
      <c r="N38" s="146" t="s">
        <v>249</v>
      </c>
    </row>
    <row r="39" spans="2:17">
      <c r="B39" s="595" t="s">
        <v>303</v>
      </c>
      <c r="C39" s="596"/>
      <c r="D39" s="596"/>
      <c r="E39" s="596"/>
      <c r="F39" s="618"/>
      <c r="G39" s="641"/>
      <c r="H39" s="618"/>
      <c r="I39" s="641"/>
      <c r="J39" s="618"/>
      <c r="K39" s="147"/>
      <c r="L39" s="740"/>
      <c r="M39" s="741"/>
      <c r="N39" s="148">
        <v>890.3125</v>
      </c>
    </row>
    <row r="40" spans="2:17" ht="14.4" thickBot="1">
      <c r="B40" s="595"/>
      <c r="C40" s="596"/>
      <c r="D40" s="596"/>
      <c r="E40" s="596"/>
      <c r="F40" s="618"/>
      <c r="G40" s="641"/>
      <c r="H40" s="618"/>
      <c r="I40" s="641"/>
      <c r="J40" s="618"/>
      <c r="K40" s="147"/>
      <c r="L40" s="726"/>
      <c r="M40" s="727"/>
      <c r="N40" s="148"/>
      <c r="Q40" s="240"/>
    </row>
    <row r="41" spans="2:17" ht="14.4" thickBot="1">
      <c r="B41" s="586" t="s">
        <v>254</v>
      </c>
      <c r="C41" s="587"/>
      <c r="D41" s="587"/>
      <c r="E41" s="587"/>
      <c r="F41" s="587"/>
      <c r="G41" s="587"/>
      <c r="H41" s="587"/>
      <c r="I41" s="587"/>
      <c r="J41" s="587"/>
      <c r="K41" s="587"/>
      <c r="L41" s="587"/>
      <c r="M41" s="588"/>
      <c r="N41" s="154">
        <v>890.3125</v>
      </c>
    </row>
    <row r="42" spans="2:17">
      <c r="B42" s="612" t="s">
        <v>252</v>
      </c>
      <c r="C42" s="613"/>
      <c r="D42" s="613"/>
      <c r="E42" s="613"/>
      <c r="F42" s="613"/>
      <c r="G42" s="613"/>
      <c r="H42" s="613"/>
      <c r="I42" s="613"/>
      <c r="J42" s="613"/>
      <c r="K42" s="613"/>
      <c r="L42" s="613"/>
      <c r="M42" s="613"/>
      <c r="N42" s="614"/>
    </row>
    <row r="43" spans="2:17">
      <c r="B43" s="612"/>
      <c r="C43" s="613"/>
      <c r="D43" s="613"/>
      <c r="E43" s="613"/>
      <c r="F43" s="613"/>
      <c r="G43" s="613"/>
      <c r="H43" s="613"/>
      <c r="I43" s="613"/>
      <c r="J43" s="613"/>
      <c r="K43" s="613"/>
      <c r="L43" s="613"/>
      <c r="M43" s="613"/>
      <c r="N43" s="614"/>
    </row>
    <row r="44" spans="2:17" ht="14.4" thickBot="1">
      <c r="B44" s="615"/>
      <c r="C44" s="616"/>
      <c r="D44" s="616"/>
      <c r="E44" s="616"/>
      <c r="F44" s="616"/>
      <c r="G44" s="616"/>
      <c r="H44" s="616"/>
      <c r="I44" s="616"/>
      <c r="J44" s="616"/>
      <c r="K44" s="616"/>
      <c r="L44" s="616"/>
      <c r="M44" s="616"/>
      <c r="N44" s="617"/>
    </row>
    <row r="45" spans="2:17">
      <c r="B45" s="597" t="s">
        <v>243</v>
      </c>
      <c r="C45" s="598"/>
      <c r="D45" s="598"/>
      <c r="E45" s="598"/>
      <c r="F45" s="598"/>
      <c r="G45" s="598"/>
      <c r="H45" s="598"/>
      <c r="I45" s="623"/>
      <c r="J45" s="155" t="s">
        <v>198</v>
      </c>
      <c r="K45" s="145" t="s">
        <v>33</v>
      </c>
      <c r="L45" s="622" t="s">
        <v>253</v>
      </c>
      <c r="M45" s="623"/>
      <c r="N45" s="146" t="s">
        <v>249</v>
      </c>
    </row>
    <row r="46" spans="2:17">
      <c r="B46" s="595" t="s">
        <v>453</v>
      </c>
      <c r="C46" s="596"/>
      <c r="D46" s="596"/>
      <c r="E46" s="596"/>
      <c r="F46" s="596"/>
      <c r="G46" s="596"/>
      <c r="H46" s="596"/>
      <c r="I46" s="618"/>
      <c r="J46" s="210" t="s">
        <v>212</v>
      </c>
      <c r="K46" s="211">
        <v>0.08</v>
      </c>
      <c r="L46" s="619">
        <v>322773.46499999997</v>
      </c>
      <c r="M46" s="620"/>
      <c r="N46" s="148">
        <v>25821.877199999999</v>
      </c>
    </row>
    <row r="47" spans="2:17">
      <c r="B47" s="595" t="s">
        <v>456</v>
      </c>
      <c r="C47" s="596"/>
      <c r="D47" s="596"/>
      <c r="E47" s="596"/>
      <c r="F47" s="596"/>
      <c r="G47" s="596"/>
      <c r="H47" s="596"/>
      <c r="I47" s="618"/>
      <c r="J47" s="210" t="s">
        <v>217</v>
      </c>
      <c r="K47" s="211">
        <v>0.01</v>
      </c>
      <c r="L47" s="619">
        <v>459840</v>
      </c>
      <c r="M47" s="620"/>
      <c r="N47" s="148">
        <v>4598.4000000000005</v>
      </c>
    </row>
    <row r="48" spans="2:17">
      <c r="B48" s="595" t="s">
        <v>452</v>
      </c>
      <c r="C48" s="596"/>
      <c r="D48" s="596"/>
      <c r="E48" s="596"/>
      <c r="F48" s="596"/>
      <c r="G48" s="596"/>
      <c r="H48" s="596"/>
      <c r="I48" s="618"/>
      <c r="J48" s="210" t="s">
        <v>217</v>
      </c>
      <c r="K48" s="211">
        <v>0.5</v>
      </c>
      <c r="L48" s="619">
        <v>9000</v>
      </c>
      <c r="M48" s="620"/>
      <c r="N48" s="148">
        <v>4500</v>
      </c>
    </row>
    <row r="49" spans="2:14" ht="14.4" thickBot="1">
      <c r="B49" s="595"/>
      <c r="C49" s="596"/>
      <c r="D49" s="596"/>
      <c r="E49" s="596"/>
      <c r="F49" s="596"/>
      <c r="G49" s="596"/>
      <c r="H49" s="596"/>
      <c r="I49" s="618"/>
      <c r="J49" s="210"/>
      <c r="K49" s="211"/>
      <c r="L49" s="619"/>
      <c r="M49" s="620"/>
      <c r="N49" s="148"/>
    </row>
    <row r="50" spans="2:14" ht="14.4" thickBot="1">
      <c r="B50" s="586" t="s">
        <v>254</v>
      </c>
      <c r="C50" s="587"/>
      <c r="D50" s="587"/>
      <c r="E50" s="587"/>
      <c r="F50" s="587"/>
      <c r="G50" s="587"/>
      <c r="H50" s="587"/>
      <c r="I50" s="587"/>
      <c r="J50" s="587"/>
      <c r="K50" s="587"/>
      <c r="L50" s="587"/>
      <c r="M50" s="588"/>
      <c r="N50" s="161">
        <v>34920.277199999997</v>
      </c>
    </row>
    <row r="51" spans="2:14">
      <c r="B51" s="612" t="s">
        <v>255</v>
      </c>
      <c r="C51" s="613"/>
      <c r="D51" s="613"/>
      <c r="E51" s="613"/>
      <c r="F51" s="613"/>
      <c r="G51" s="613"/>
      <c r="H51" s="613"/>
      <c r="I51" s="613"/>
      <c r="J51" s="613"/>
      <c r="K51" s="613"/>
      <c r="L51" s="613"/>
      <c r="M51" s="613"/>
      <c r="N51" s="614"/>
    </row>
    <row r="52" spans="2:14">
      <c r="B52" s="612"/>
      <c r="C52" s="613"/>
      <c r="D52" s="613"/>
      <c r="E52" s="613"/>
      <c r="F52" s="613"/>
      <c r="G52" s="613"/>
      <c r="H52" s="613"/>
      <c r="I52" s="613"/>
      <c r="J52" s="613"/>
      <c r="K52" s="613"/>
      <c r="L52" s="613"/>
      <c r="M52" s="613"/>
      <c r="N52" s="614"/>
    </row>
    <row r="53" spans="2:14" ht="14.4" thickBot="1">
      <c r="B53" s="615"/>
      <c r="C53" s="616"/>
      <c r="D53" s="616"/>
      <c r="E53" s="616"/>
      <c r="F53" s="616"/>
      <c r="G53" s="616"/>
      <c r="H53" s="616"/>
      <c r="I53" s="616"/>
      <c r="J53" s="616"/>
      <c r="K53" s="616"/>
      <c r="L53" s="616"/>
      <c r="M53" s="616"/>
      <c r="N53" s="617"/>
    </row>
    <row r="54" spans="2:14">
      <c r="B54" s="597" t="s">
        <v>256</v>
      </c>
      <c r="C54" s="598"/>
      <c r="D54" s="598"/>
      <c r="E54" s="598"/>
      <c r="F54" s="598"/>
      <c r="G54" s="598"/>
      <c r="H54" s="598"/>
      <c r="I54" s="145" t="s">
        <v>257</v>
      </c>
      <c r="J54" s="162" t="s">
        <v>258</v>
      </c>
      <c r="K54" s="163" t="s">
        <v>259</v>
      </c>
      <c r="L54" s="622" t="s">
        <v>199</v>
      </c>
      <c r="M54" s="623"/>
      <c r="N54" s="146" t="s">
        <v>249</v>
      </c>
    </row>
    <row r="55" spans="2:14">
      <c r="B55" s="595"/>
      <c r="C55" s="596"/>
      <c r="D55" s="596"/>
      <c r="E55" s="596"/>
      <c r="F55" s="596"/>
      <c r="G55" s="596"/>
      <c r="H55" s="596"/>
      <c r="I55" s="157"/>
      <c r="J55" s="226"/>
      <c r="K55" s="227"/>
      <c r="L55" s="603"/>
      <c r="M55" s="604"/>
      <c r="N55" s="228"/>
    </row>
    <row r="56" spans="2:14">
      <c r="B56" s="595"/>
      <c r="C56" s="596"/>
      <c r="D56" s="596"/>
      <c r="E56" s="596"/>
      <c r="F56" s="596"/>
      <c r="G56" s="596"/>
      <c r="H56" s="596"/>
      <c r="I56" s="157"/>
      <c r="J56" s="226"/>
      <c r="K56" s="227"/>
      <c r="L56" s="603"/>
      <c r="M56" s="604"/>
      <c r="N56" s="228"/>
    </row>
    <row r="57" spans="2:14" ht="14.4" thickBot="1">
      <c r="B57" s="605"/>
      <c r="C57" s="606"/>
      <c r="D57" s="606"/>
      <c r="E57" s="606"/>
      <c r="F57" s="606"/>
      <c r="G57" s="606"/>
      <c r="H57" s="606"/>
      <c r="I57" s="246"/>
      <c r="J57" s="242"/>
      <c r="K57" s="217"/>
      <c r="L57" s="607"/>
      <c r="M57" s="608"/>
      <c r="N57" s="228"/>
    </row>
    <row r="58" spans="2:14" ht="14.4" thickBot="1">
      <c r="B58" s="586" t="s">
        <v>254</v>
      </c>
      <c r="C58" s="587"/>
      <c r="D58" s="587"/>
      <c r="E58" s="587"/>
      <c r="F58" s="587"/>
      <c r="G58" s="587"/>
      <c r="H58" s="587"/>
      <c r="I58" s="587"/>
      <c r="J58" s="587"/>
      <c r="K58" s="587"/>
      <c r="L58" s="587"/>
      <c r="M58" s="588"/>
      <c r="N58" s="179">
        <v>0</v>
      </c>
    </row>
    <row r="59" spans="2:14">
      <c r="B59" s="612" t="s">
        <v>261</v>
      </c>
      <c r="C59" s="613"/>
      <c r="D59" s="613"/>
      <c r="E59" s="613"/>
      <c r="F59" s="613"/>
      <c r="G59" s="613"/>
      <c r="H59" s="613"/>
      <c r="I59" s="613"/>
      <c r="J59" s="613"/>
      <c r="K59" s="613"/>
      <c r="L59" s="613"/>
      <c r="M59" s="613"/>
      <c r="N59" s="614"/>
    </row>
    <row r="60" spans="2:14">
      <c r="B60" s="612"/>
      <c r="C60" s="613"/>
      <c r="D60" s="613"/>
      <c r="E60" s="613"/>
      <c r="F60" s="613"/>
      <c r="G60" s="613"/>
      <c r="H60" s="613"/>
      <c r="I60" s="613"/>
      <c r="J60" s="613"/>
      <c r="K60" s="613"/>
      <c r="L60" s="613"/>
      <c r="M60" s="613"/>
      <c r="N60" s="614"/>
    </row>
    <row r="61" spans="2:14" ht="14.4" thickBot="1">
      <c r="B61" s="615"/>
      <c r="C61" s="616"/>
      <c r="D61" s="616"/>
      <c r="E61" s="616"/>
      <c r="F61" s="616"/>
      <c r="G61" s="616"/>
      <c r="H61" s="616"/>
      <c r="I61" s="616"/>
      <c r="J61" s="616"/>
      <c r="K61" s="616"/>
      <c r="L61" s="616"/>
      <c r="M61" s="616"/>
      <c r="N61" s="617"/>
    </row>
    <row r="62" spans="2:14">
      <c r="B62" s="597" t="s">
        <v>262</v>
      </c>
      <c r="C62" s="598"/>
      <c r="D62" s="598"/>
      <c r="E62" s="598"/>
      <c r="F62" s="598"/>
      <c r="G62" s="598"/>
      <c r="H62" s="598"/>
      <c r="I62" s="145" t="s">
        <v>263</v>
      </c>
      <c r="J62" s="162" t="s">
        <v>231</v>
      </c>
      <c r="K62" s="163" t="s">
        <v>264</v>
      </c>
      <c r="L62" s="622" t="s">
        <v>248</v>
      </c>
      <c r="M62" s="623"/>
      <c r="N62" s="146" t="s">
        <v>249</v>
      </c>
    </row>
    <row r="63" spans="2:14">
      <c r="B63" s="172" t="s">
        <v>364</v>
      </c>
      <c r="C63" s="173"/>
      <c r="D63" s="173"/>
      <c r="E63" s="173"/>
      <c r="F63" s="173"/>
      <c r="G63" s="173"/>
      <c r="H63" s="173"/>
      <c r="I63" s="174">
        <v>96000</v>
      </c>
      <c r="J63" s="175">
        <v>1.85</v>
      </c>
      <c r="K63" s="176">
        <v>177600</v>
      </c>
      <c r="L63" s="601">
        <v>16</v>
      </c>
      <c r="M63" s="602"/>
      <c r="N63" s="177">
        <v>11100</v>
      </c>
    </row>
    <row r="64" spans="2:14">
      <c r="B64" s="172" t="s">
        <v>329</v>
      </c>
      <c r="C64" s="173"/>
      <c r="D64" s="173"/>
      <c r="E64" s="173"/>
      <c r="F64" s="173"/>
      <c r="G64" s="173"/>
      <c r="H64" s="173"/>
      <c r="I64" s="174">
        <v>58000</v>
      </c>
      <c r="J64" s="175">
        <v>1.85</v>
      </c>
      <c r="K64" s="176">
        <v>107300</v>
      </c>
      <c r="L64" s="601">
        <v>16</v>
      </c>
      <c r="M64" s="602"/>
      <c r="N64" s="177">
        <v>6706.25</v>
      </c>
    </row>
    <row r="65" spans="2:14">
      <c r="B65" s="172"/>
      <c r="C65" s="173"/>
      <c r="D65" s="173"/>
      <c r="E65" s="173"/>
      <c r="F65" s="173"/>
      <c r="G65" s="173"/>
      <c r="H65" s="173"/>
      <c r="I65" s="174"/>
      <c r="J65" s="175"/>
      <c r="K65" s="176"/>
      <c r="L65" s="603"/>
      <c r="M65" s="604"/>
      <c r="N65" s="177"/>
    </row>
    <row r="66" spans="2:14" ht="14.4" thickBot="1">
      <c r="B66" s="605"/>
      <c r="C66" s="606"/>
      <c r="D66" s="606"/>
      <c r="E66" s="606"/>
      <c r="F66" s="606"/>
      <c r="G66" s="606"/>
      <c r="H66" s="606"/>
      <c r="I66" s="166"/>
      <c r="J66" s="167"/>
      <c r="K66" s="166"/>
      <c r="L66" s="607"/>
      <c r="M66" s="608"/>
      <c r="N66" s="178"/>
    </row>
    <row r="67" spans="2:14" ht="14.4" thickBot="1">
      <c r="B67" s="586" t="s">
        <v>254</v>
      </c>
      <c r="C67" s="587"/>
      <c r="D67" s="587"/>
      <c r="E67" s="587"/>
      <c r="F67" s="587"/>
      <c r="G67" s="587"/>
      <c r="H67" s="587"/>
      <c r="I67" s="587"/>
      <c r="J67" s="587"/>
      <c r="K67" s="587"/>
      <c r="L67" s="587"/>
      <c r="M67" s="588"/>
      <c r="N67" s="179">
        <v>17806.25</v>
      </c>
    </row>
    <row r="68" spans="2:14" ht="14.4" thickBot="1">
      <c r="B68" s="141"/>
      <c r="C68" s="91"/>
      <c r="D68" s="91"/>
      <c r="E68" s="91"/>
      <c r="F68" s="91"/>
      <c r="G68" s="91"/>
      <c r="H68" s="91"/>
      <c r="I68" s="91"/>
      <c r="J68" s="91"/>
      <c r="K68" s="91"/>
      <c r="L68" s="91"/>
      <c r="M68" s="91"/>
      <c r="N68" s="130"/>
    </row>
    <row r="69" spans="2:14" ht="14.4" thickBot="1">
      <c r="B69" s="589" t="s">
        <v>265</v>
      </c>
      <c r="C69" s="590"/>
      <c r="D69" s="590"/>
      <c r="E69" s="590"/>
      <c r="F69" s="590"/>
      <c r="G69" s="590"/>
      <c r="H69" s="590"/>
      <c r="I69" s="590"/>
      <c r="J69" s="590"/>
      <c r="K69" s="590"/>
      <c r="L69" s="590"/>
      <c r="M69" s="591"/>
      <c r="N69" s="180">
        <v>53616.839699999997</v>
      </c>
    </row>
    <row r="70" spans="2:14">
      <c r="B70" s="612" t="s">
        <v>266</v>
      </c>
      <c r="C70" s="613"/>
      <c r="D70" s="613"/>
      <c r="E70" s="613"/>
      <c r="F70" s="613"/>
      <c r="G70" s="613"/>
      <c r="H70" s="613"/>
      <c r="I70" s="613"/>
      <c r="J70" s="613"/>
      <c r="K70" s="613"/>
      <c r="L70" s="613"/>
      <c r="M70" s="613"/>
      <c r="N70" s="614"/>
    </row>
    <row r="71" spans="2:14">
      <c r="B71" s="612"/>
      <c r="C71" s="613"/>
      <c r="D71" s="613"/>
      <c r="E71" s="613"/>
      <c r="F71" s="613"/>
      <c r="G71" s="613"/>
      <c r="H71" s="613"/>
      <c r="I71" s="613"/>
      <c r="J71" s="613"/>
      <c r="K71" s="613"/>
      <c r="L71" s="613"/>
      <c r="M71" s="613"/>
      <c r="N71" s="614"/>
    </row>
    <row r="72" spans="2:14" ht="14.4" thickBot="1">
      <c r="B72" s="615"/>
      <c r="C72" s="616"/>
      <c r="D72" s="616"/>
      <c r="E72" s="616"/>
      <c r="F72" s="616"/>
      <c r="G72" s="616"/>
      <c r="H72" s="616"/>
      <c r="I72" s="616"/>
      <c r="J72" s="616"/>
      <c r="K72" s="616"/>
      <c r="L72" s="616"/>
      <c r="M72" s="616"/>
      <c r="N72" s="617"/>
    </row>
    <row r="73" spans="2:14">
      <c r="B73" s="597" t="s">
        <v>267</v>
      </c>
      <c r="C73" s="598"/>
      <c r="D73" s="598"/>
      <c r="E73" s="598"/>
      <c r="F73" s="598"/>
      <c r="G73" s="598"/>
      <c r="H73" s="598"/>
      <c r="I73" s="162"/>
      <c r="J73" s="181"/>
      <c r="K73" s="170" t="s">
        <v>268</v>
      </c>
      <c r="L73" s="599" t="s">
        <v>269</v>
      </c>
      <c r="M73" s="600"/>
      <c r="N73" s="171"/>
    </row>
    <row r="74" spans="2:14">
      <c r="B74" s="595" t="s">
        <v>193</v>
      </c>
      <c r="C74" s="596"/>
      <c r="D74" s="596"/>
      <c r="E74" s="596"/>
      <c r="F74" s="596"/>
      <c r="G74" s="596"/>
      <c r="H74" s="596"/>
      <c r="I74" s="182"/>
      <c r="J74" s="183"/>
      <c r="K74" s="184">
        <v>0.2</v>
      </c>
      <c r="L74" s="582">
        <v>10723.36794</v>
      </c>
      <c r="M74" s="583"/>
      <c r="N74" s="185"/>
    </row>
    <row r="75" spans="2:14">
      <c r="B75" s="149" t="s">
        <v>270</v>
      </c>
      <c r="C75" s="150"/>
      <c r="D75" s="150"/>
      <c r="E75" s="150"/>
      <c r="F75" s="150"/>
      <c r="G75" s="150"/>
      <c r="H75" s="150"/>
      <c r="I75" s="182"/>
      <c r="J75" s="183"/>
      <c r="K75" s="184">
        <v>0.05</v>
      </c>
      <c r="L75" s="582">
        <v>2680.841985</v>
      </c>
      <c r="M75" s="583"/>
      <c r="N75" s="185"/>
    </row>
    <row r="76" spans="2:14" ht="14.4" thickBot="1">
      <c r="B76" s="186" t="s">
        <v>230</v>
      </c>
      <c r="C76" s="187"/>
      <c r="D76" s="187"/>
      <c r="E76" s="187"/>
      <c r="F76" s="187"/>
      <c r="G76" s="187"/>
      <c r="H76" s="187"/>
      <c r="I76" s="188"/>
      <c r="J76" s="189"/>
      <c r="K76" s="184">
        <v>0.05</v>
      </c>
      <c r="L76" s="584">
        <v>2680.841985</v>
      </c>
      <c r="M76" s="585"/>
      <c r="N76" s="185"/>
    </row>
    <row r="77" spans="2:14" ht="14.4" thickBot="1">
      <c r="B77" s="586" t="s">
        <v>254</v>
      </c>
      <c r="C77" s="587"/>
      <c r="D77" s="587"/>
      <c r="E77" s="587"/>
      <c r="F77" s="587"/>
      <c r="G77" s="587"/>
      <c r="H77" s="587"/>
      <c r="I77" s="587"/>
      <c r="J77" s="587"/>
      <c r="K77" s="587"/>
      <c r="L77" s="587"/>
      <c r="M77" s="588"/>
      <c r="N77" s="190">
        <v>16085.051909999998</v>
      </c>
    </row>
    <row r="78" spans="2:14" ht="14.4" thickBot="1">
      <c r="B78" s="141"/>
      <c r="C78" s="91"/>
      <c r="D78" s="91"/>
      <c r="E78" s="91"/>
      <c r="F78" s="91"/>
      <c r="G78" s="91"/>
      <c r="H78" s="91"/>
      <c r="I78" s="91"/>
      <c r="J78" s="91"/>
      <c r="K78" s="91"/>
      <c r="L78" s="91"/>
      <c r="M78" s="91"/>
      <c r="N78" s="130"/>
    </row>
    <row r="79" spans="2:14" ht="14.4" thickBot="1">
      <c r="B79" s="589" t="s">
        <v>271</v>
      </c>
      <c r="C79" s="590"/>
      <c r="D79" s="590"/>
      <c r="E79" s="590"/>
      <c r="F79" s="590"/>
      <c r="G79" s="590"/>
      <c r="H79" s="590"/>
      <c r="I79" s="590"/>
      <c r="J79" s="590"/>
      <c r="K79" s="590"/>
      <c r="L79" s="590"/>
      <c r="M79" s="591"/>
      <c r="N79" s="191">
        <v>69702</v>
      </c>
    </row>
    <row r="80" spans="2:14">
      <c r="B80" s="122"/>
      <c r="C80" s="123"/>
      <c r="D80" s="123"/>
      <c r="E80" s="123"/>
      <c r="F80" s="123"/>
      <c r="G80" s="123"/>
      <c r="H80" s="123"/>
      <c r="I80" s="123"/>
      <c r="J80" s="123"/>
      <c r="K80" s="123"/>
      <c r="L80" s="123"/>
      <c r="M80" s="123"/>
      <c r="N80" s="124"/>
    </row>
    <row r="81" spans="2:14">
      <c r="B81" s="141"/>
      <c r="C81" s="91"/>
      <c r="D81" s="91"/>
      <c r="E81" s="91"/>
      <c r="F81" s="91"/>
      <c r="G81" s="91"/>
      <c r="H81" s="91"/>
      <c r="I81" s="91"/>
      <c r="J81" s="91"/>
      <c r="K81" s="91"/>
      <c r="L81" s="91"/>
      <c r="M81" s="91"/>
      <c r="N81" s="130"/>
    </row>
    <row r="82" spans="2:14">
      <c r="B82" s="141"/>
      <c r="C82" s="91"/>
      <c r="D82" s="91"/>
      <c r="E82" s="91"/>
      <c r="F82" s="91"/>
      <c r="G82" s="91"/>
      <c r="H82" s="91"/>
      <c r="I82" s="91"/>
      <c r="J82" s="91"/>
      <c r="K82" s="91"/>
      <c r="L82" s="91"/>
      <c r="M82" s="91"/>
      <c r="N82" s="130"/>
    </row>
    <row r="83" spans="2:14">
      <c r="B83" s="141"/>
      <c r="C83" s="91"/>
      <c r="D83" s="91"/>
      <c r="E83" s="91"/>
      <c r="F83" s="91"/>
      <c r="G83" s="128" t="s">
        <v>272</v>
      </c>
      <c r="H83" s="128"/>
      <c r="I83" s="128"/>
      <c r="J83" s="128"/>
      <c r="K83" s="91"/>
      <c r="L83" s="91"/>
      <c r="M83" s="91"/>
      <c r="N83" s="130"/>
    </row>
    <row r="84" spans="2:14">
      <c r="B84" s="192"/>
      <c r="C84" s="193"/>
      <c r="D84" s="193"/>
      <c r="E84" s="193"/>
      <c r="F84" s="193"/>
      <c r="G84" s="128" t="s">
        <v>273</v>
      </c>
      <c r="H84" s="193"/>
      <c r="I84" s="193"/>
      <c r="J84" s="193"/>
      <c r="K84" s="193"/>
      <c r="L84" s="193"/>
      <c r="M84" s="193"/>
      <c r="N84" s="194"/>
    </row>
    <row r="85" spans="2:14">
      <c r="B85" s="192"/>
      <c r="C85" s="193"/>
      <c r="D85" s="193"/>
      <c r="E85" s="193"/>
      <c r="F85" s="193"/>
      <c r="G85" s="128" t="s">
        <v>274</v>
      </c>
      <c r="J85" s="193"/>
      <c r="K85" s="193"/>
      <c r="L85" s="193"/>
      <c r="M85" s="193"/>
      <c r="N85" s="194"/>
    </row>
    <row r="86" spans="2:14">
      <c r="B86" s="107"/>
      <c r="C86" s="137"/>
      <c r="D86" s="137"/>
      <c r="E86" s="137"/>
      <c r="F86" s="137"/>
      <c r="G86" s="128" t="s">
        <v>275</v>
      </c>
      <c r="H86" s="137"/>
      <c r="I86" s="137"/>
      <c r="J86" s="137"/>
      <c r="K86" s="137"/>
      <c r="L86" s="137"/>
      <c r="M86" s="137"/>
      <c r="N86" s="136"/>
    </row>
    <row r="87" spans="2:14">
      <c r="B87" s="141"/>
      <c r="C87" s="91"/>
      <c r="D87" s="91"/>
      <c r="E87" s="91"/>
      <c r="F87" s="91"/>
      <c r="G87" s="91" t="s">
        <v>276</v>
      </c>
      <c r="H87" s="91"/>
      <c r="I87" s="91"/>
      <c r="J87" s="91"/>
      <c r="K87" s="91"/>
      <c r="L87" s="91"/>
      <c r="M87" s="91"/>
      <c r="N87" s="130"/>
    </row>
    <row r="88" spans="2:14">
      <c r="B88" s="195" t="s">
        <v>277</v>
      </c>
      <c r="C88" s="196"/>
      <c r="D88" s="196"/>
      <c r="E88" s="196"/>
      <c r="F88" s="196"/>
      <c r="G88" s="196"/>
      <c r="H88" s="196"/>
      <c r="I88" s="196"/>
      <c r="J88" s="196"/>
      <c r="K88" s="196"/>
      <c r="L88" s="196"/>
      <c r="M88" s="196"/>
      <c r="N88" s="197"/>
    </row>
    <row r="89" spans="2:14">
      <c r="B89" s="592"/>
      <c r="C89" s="593"/>
      <c r="D89" s="593"/>
      <c r="E89" s="593"/>
      <c r="F89" s="593"/>
      <c r="G89" s="593"/>
      <c r="H89" s="593"/>
      <c r="I89" s="593"/>
      <c r="J89" s="593"/>
      <c r="K89" s="593"/>
      <c r="L89" s="593"/>
      <c r="M89" s="593"/>
      <c r="N89" s="594"/>
    </row>
    <row r="90" spans="2:14">
      <c r="B90" s="592"/>
      <c r="C90" s="593"/>
      <c r="D90" s="593"/>
      <c r="E90" s="593"/>
      <c r="F90" s="593"/>
      <c r="G90" s="593"/>
      <c r="H90" s="593"/>
      <c r="I90" s="593"/>
      <c r="J90" s="593"/>
      <c r="K90" s="593"/>
      <c r="L90" s="593"/>
      <c r="M90" s="593"/>
      <c r="N90" s="594"/>
    </row>
    <row r="91" spans="2:14">
      <c r="B91" s="107"/>
      <c r="C91" s="137"/>
      <c r="D91" s="137"/>
      <c r="E91" s="137"/>
      <c r="F91" s="137"/>
      <c r="G91" s="137"/>
      <c r="H91" s="137"/>
      <c r="I91" s="137"/>
      <c r="J91" s="137"/>
      <c r="K91" s="137"/>
      <c r="L91" s="137"/>
      <c r="M91" s="137"/>
      <c r="N91" s="136"/>
    </row>
    <row r="92" spans="2:14">
      <c r="B92" s="198" t="s">
        <v>278</v>
      </c>
      <c r="C92" s="137"/>
      <c r="D92" s="137"/>
      <c r="E92" s="137"/>
      <c r="F92" s="137"/>
      <c r="G92" s="137"/>
      <c r="H92" s="137"/>
      <c r="I92" s="137"/>
      <c r="J92" s="137"/>
      <c r="K92" s="137"/>
      <c r="L92" s="137"/>
      <c r="M92" s="137"/>
      <c r="N92" s="136"/>
    </row>
    <row r="93" spans="2:14" ht="12.75" customHeight="1">
      <c r="B93" s="573" t="s">
        <v>279</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573" t="s">
        <v>280</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107"/>
      <c r="C97" s="137"/>
      <c r="D97" s="137"/>
      <c r="E97" s="137"/>
      <c r="F97" s="137"/>
      <c r="G97" s="137"/>
      <c r="H97" s="137"/>
      <c r="I97" s="137"/>
      <c r="J97" s="137"/>
      <c r="K97" s="137"/>
      <c r="L97" s="137"/>
      <c r="M97" s="137"/>
      <c r="N97" s="136"/>
    </row>
    <row r="98" spans="2:14">
      <c r="B98" s="141"/>
      <c r="C98" s="91"/>
      <c r="D98" s="91"/>
      <c r="E98" s="91"/>
      <c r="F98" s="91"/>
      <c r="G98" s="128" t="s">
        <v>272</v>
      </c>
      <c r="H98" s="91"/>
      <c r="I98" s="91"/>
      <c r="J98" s="91"/>
      <c r="K98" s="91"/>
      <c r="L98" s="91"/>
      <c r="M98" s="91"/>
      <c r="N98" s="130"/>
    </row>
    <row r="99" spans="2:14">
      <c r="B99" s="141"/>
      <c r="C99" s="91"/>
      <c r="D99" s="91"/>
      <c r="E99" s="91"/>
      <c r="F99" s="91"/>
      <c r="G99" s="91" t="s">
        <v>273</v>
      </c>
      <c r="H99" s="158"/>
      <c r="I99" s="158"/>
      <c r="J99" s="158"/>
      <c r="K99" s="91"/>
      <c r="L99" s="91"/>
      <c r="M99" s="91"/>
      <c r="N99" s="130"/>
    </row>
    <row r="100" spans="2:14">
      <c r="B100" s="141"/>
      <c r="C100" s="91"/>
      <c r="D100" s="91"/>
      <c r="E100" s="91"/>
      <c r="F100" s="91"/>
      <c r="G100" s="91" t="s">
        <v>281</v>
      </c>
      <c r="H100" s="92"/>
      <c r="I100" s="92"/>
      <c r="J100" s="92"/>
      <c r="M100" s="91"/>
      <c r="N100" s="130"/>
    </row>
    <row r="101" spans="2:14">
      <c r="B101" s="199"/>
      <c r="C101" s="137"/>
      <c r="D101" s="137"/>
      <c r="E101" s="137"/>
      <c r="F101" s="137"/>
      <c r="G101" s="91" t="s">
        <v>275</v>
      </c>
      <c r="K101" s="137"/>
      <c r="L101" s="137"/>
      <c r="M101" s="137"/>
      <c r="N101" s="136"/>
    </row>
    <row r="102" spans="2:14" ht="17.25" customHeight="1">
      <c r="B102" s="200" t="s">
        <v>282</v>
      </c>
      <c r="C102" s="201"/>
      <c r="D102" s="201"/>
      <c r="E102" s="91"/>
      <c r="F102" s="91"/>
      <c r="G102" s="91"/>
      <c r="H102" s="91"/>
      <c r="I102" s="91"/>
      <c r="J102" s="576"/>
      <c r="K102" s="576"/>
      <c r="L102" s="576"/>
      <c r="M102" s="576"/>
      <c r="N102" s="577"/>
    </row>
    <row r="103" spans="2:14" ht="18.75" customHeight="1" thickBot="1">
      <c r="B103" s="580" t="s">
        <v>283</v>
      </c>
      <c r="C103" s="581"/>
      <c r="D103" s="581"/>
      <c r="E103" s="167"/>
      <c r="F103" s="167"/>
      <c r="G103" s="167"/>
      <c r="H103" s="167"/>
      <c r="I103" s="167"/>
      <c r="J103" s="578"/>
      <c r="K103" s="578"/>
      <c r="L103" s="578"/>
      <c r="M103" s="578"/>
      <c r="N103" s="579"/>
    </row>
  </sheetData>
  <mergeCells count="91">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M41"/>
    <mergeCell ref="B42:N44"/>
    <mergeCell ref="B45:I45"/>
    <mergeCell ref="L45:M45"/>
    <mergeCell ref="B46:I46"/>
    <mergeCell ref="L46:M46"/>
    <mergeCell ref="B47:I47"/>
    <mergeCell ref="L47:M47"/>
    <mergeCell ref="B48:I48"/>
    <mergeCell ref="L48:M48"/>
    <mergeCell ref="B49:I49"/>
    <mergeCell ref="L49:M49"/>
    <mergeCell ref="B59:N61"/>
    <mergeCell ref="B50:M50"/>
    <mergeCell ref="B51:N53"/>
    <mergeCell ref="B54:H54"/>
    <mergeCell ref="L54:M54"/>
    <mergeCell ref="B55:H55"/>
    <mergeCell ref="L55:M55"/>
    <mergeCell ref="B56:H56"/>
    <mergeCell ref="L56:M56"/>
    <mergeCell ref="B57:H57"/>
    <mergeCell ref="L57:M57"/>
    <mergeCell ref="B58:M58"/>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93:N94"/>
    <mergeCell ref="B95:N96"/>
    <mergeCell ref="J102:N103"/>
    <mergeCell ref="B103:D103"/>
    <mergeCell ref="L75:M75"/>
    <mergeCell ref="L76:M76"/>
    <mergeCell ref="B77:M77"/>
    <mergeCell ref="B79:M79"/>
    <mergeCell ref="B89:N89"/>
    <mergeCell ref="B90:N90"/>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638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41" r:id="rId3"/>
      </mc:Fallback>
    </mc:AlternateContent>
  </oleObjects>
  <mc:AlternateContent xmlns:mc="http://schemas.openxmlformats.org/markup-compatibility/2006">
    <mc:Choice Requires="x14">
      <controls>
        <mc:AlternateContent xmlns:mc="http://schemas.openxmlformats.org/markup-compatibility/2006">
          <mc:Choice Requires="x14">
            <control shapeId="1638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38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B1:N103"/>
  <sheetViews>
    <sheetView showGridLines="0" topLeftCell="A11" zoomScale="55" zoomScaleNormal="55" workbookViewId="0">
      <selection activeCell="A25" sqref="A1:XFD1048576"/>
    </sheetView>
  </sheetViews>
  <sheetFormatPr baseColWidth="10" defaultColWidth="11.44140625" defaultRowHeight="13.8"/>
  <cols>
    <col min="1" max="1" width="3.109375" style="90" customWidth="1"/>
    <col min="2"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139</v>
      </c>
      <c r="C34" s="703" t="s">
        <v>141</v>
      </c>
      <c r="D34" s="704"/>
      <c r="E34" s="704"/>
      <c r="F34" s="704"/>
      <c r="G34" s="704"/>
      <c r="H34" s="704"/>
      <c r="I34" s="704"/>
      <c r="J34" s="704"/>
      <c r="K34" s="705"/>
      <c r="L34" s="703" t="s">
        <v>47</v>
      </c>
      <c r="M34" s="705"/>
      <c r="N34" s="216">
        <v>6094</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303</v>
      </c>
      <c r="C39" s="596"/>
      <c r="D39" s="596"/>
      <c r="E39" s="596"/>
      <c r="F39" s="618"/>
      <c r="G39" s="641"/>
      <c r="H39" s="618"/>
      <c r="I39" s="641"/>
      <c r="J39" s="618"/>
      <c r="K39" s="147"/>
      <c r="L39" s="740"/>
      <c r="M39" s="741"/>
      <c r="N39" s="148">
        <v>19.733333333333334</v>
      </c>
    </row>
    <row r="40" spans="2:14">
      <c r="B40" s="595"/>
      <c r="C40" s="596"/>
      <c r="D40" s="596"/>
      <c r="E40" s="596"/>
      <c r="F40" s="618"/>
      <c r="G40" s="641"/>
      <c r="H40" s="618"/>
      <c r="I40" s="641"/>
      <c r="J40" s="618"/>
      <c r="K40" s="147"/>
      <c r="L40" s="738"/>
      <c r="M40" s="739"/>
      <c r="N40" s="148"/>
    </row>
    <row r="41" spans="2:14" ht="14.4" thickBot="1">
      <c r="B41" s="595"/>
      <c r="C41" s="596"/>
      <c r="D41" s="596"/>
      <c r="E41" s="596"/>
      <c r="F41" s="618"/>
      <c r="G41" s="641"/>
      <c r="H41" s="618"/>
      <c r="I41" s="641"/>
      <c r="J41" s="618"/>
      <c r="K41" s="147"/>
      <c r="L41" s="726"/>
      <c r="M41" s="727"/>
      <c r="N41" s="148"/>
    </row>
    <row r="42" spans="2:14" ht="14.4" thickBot="1">
      <c r="B42" s="586" t="s">
        <v>254</v>
      </c>
      <c r="C42" s="587"/>
      <c r="D42" s="587"/>
      <c r="E42" s="587"/>
      <c r="F42" s="587"/>
      <c r="G42" s="587"/>
      <c r="H42" s="587"/>
      <c r="I42" s="587"/>
      <c r="J42" s="587"/>
      <c r="K42" s="587"/>
      <c r="L42" s="587"/>
      <c r="M42" s="588"/>
      <c r="N42" s="154">
        <v>19.733333333333334</v>
      </c>
    </row>
    <row r="43" spans="2:14">
      <c r="B43" s="612" t="s">
        <v>252</v>
      </c>
      <c r="C43" s="613"/>
      <c r="D43" s="613"/>
      <c r="E43" s="613"/>
      <c r="F43" s="613"/>
      <c r="G43" s="613"/>
      <c r="H43" s="613"/>
      <c r="I43" s="613"/>
      <c r="J43" s="613"/>
      <c r="K43" s="613"/>
      <c r="L43" s="613"/>
      <c r="M43" s="613"/>
      <c r="N43" s="614"/>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458</v>
      </c>
      <c r="C47" s="596"/>
      <c r="D47" s="596"/>
      <c r="E47" s="596"/>
      <c r="F47" s="596"/>
      <c r="G47" s="596"/>
      <c r="H47" s="596"/>
      <c r="I47" s="618"/>
      <c r="J47" s="256" t="s">
        <v>217</v>
      </c>
      <c r="K47" s="253">
        <v>1.1000000000000001</v>
      </c>
      <c r="L47" s="619">
        <v>5000</v>
      </c>
      <c r="M47" s="620"/>
      <c r="N47" s="148">
        <v>5500</v>
      </c>
    </row>
    <row r="48" spans="2:14">
      <c r="B48" s="595"/>
      <c r="C48" s="596"/>
      <c r="D48" s="596"/>
      <c r="E48" s="596"/>
      <c r="F48" s="596"/>
      <c r="G48" s="596"/>
      <c r="H48" s="596"/>
      <c r="I48" s="618"/>
      <c r="J48" s="256"/>
      <c r="K48" s="253"/>
      <c r="L48" s="619"/>
      <c r="M48" s="620"/>
      <c r="N48" s="148"/>
    </row>
    <row r="49" spans="2:14" ht="14.4" thickBot="1">
      <c r="B49" s="595"/>
      <c r="C49" s="596"/>
      <c r="D49" s="596"/>
      <c r="E49" s="596"/>
      <c r="F49" s="596"/>
      <c r="G49" s="596"/>
      <c r="H49" s="596"/>
      <c r="I49" s="618"/>
      <c r="J49" s="210"/>
      <c r="K49" s="211"/>
      <c r="L49" s="619"/>
      <c r="M49" s="620"/>
      <c r="N49" s="148"/>
    </row>
    <row r="50" spans="2:14" ht="14.4" thickBot="1">
      <c r="B50" s="586" t="s">
        <v>254</v>
      </c>
      <c r="C50" s="587"/>
      <c r="D50" s="587"/>
      <c r="E50" s="587"/>
      <c r="F50" s="587"/>
      <c r="G50" s="587"/>
      <c r="H50" s="587"/>
      <c r="I50" s="587"/>
      <c r="J50" s="587"/>
      <c r="K50" s="587"/>
      <c r="L50" s="587"/>
      <c r="M50" s="588"/>
      <c r="N50" s="161">
        <v>5500</v>
      </c>
    </row>
    <row r="51" spans="2:14">
      <c r="B51" s="612" t="s">
        <v>255</v>
      </c>
      <c r="C51" s="613"/>
      <c r="D51" s="613"/>
      <c r="E51" s="613"/>
      <c r="F51" s="613"/>
      <c r="G51" s="613"/>
      <c r="H51" s="613"/>
      <c r="I51" s="613"/>
      <c r="J51" s="613"/>
      <c r="K51" s="613"/>
      <c r="L51" s="613"/>
      <c r="M51" s="613"/>
      <c r="N51" s="614"/>
    </row>
    <row r="52" spans="2:14">
      <c r="B52" s="612"/>
      <c r="C52" s="613"/>
      <c r="D52" s="613"/>
      <c r="E52" s="613"/>
      <c r="F52" s="613"/>
      <c r="G52" s="613"/>
      <c r="H52" s="613"/>
      <c r="I52" s="613"/>
      <c r="J52" s="613"/>
      <c r="K52" s="613"/>
      <c r="L52" s="613"/>
      <c r="M52" s="613"/>
      <c r="N52" s="614"/>
    </row>
    <row r="53" spans="2:14" ht="14.4" thickBot="1">
      <c r="B53" s="615"/>
      <c r="C53" s="616"/>
      <c r="D53" s="616"/>
      <c r="E53" s="616"/>
      <c r="F53" s="616"/>
      <c r="G53" s="616"/>
      <c r="H53" s="616"/>
      <c r="I53" s="616"/>
      <c r="J53" s="616"/>
      <c r="K53" s="616"/>
      <c r="L53" s="616"/>
      <c r="M53" s="616"/>
      <c r="N53" s="617"/>
    </row>
    <row r="54" spans="2:14">
      <c r="B54" s="597" t="s">
        <v>256</v>
      </c>
      <c r="C54" s="598"/>
      <c r="D54" s="598"/>
      <c r="E54" s="598"/>
      <c r="F54" s="598"/>
      <c r="G54" s="598"/>
      <c r="H54" s="598"/>
      <c r="I54" s="145" t="s">
        <v>257</v>
      </c>
      <c r="J54" s="162" t="s">
        <v>258</v>
      </c>
      <c r="K54" s="163" t="s">
        <v>259</v>
      </c>
      <c r="L54" s="622" t="s">
        <v>199</v>
      </c>
      <c r="M54" s="623"/>
      <c r="N54" s="146" t="s">
        <v>249</v>
      </c>
    </row>
    <row r="55" spans="2:14">
      <c r="B55" s="595"/>
      <c r="C55" s="596"/>
      <c r="D55" s="596"/>
      <c r="E55" s="596"/>
      <c r="F55" s="596"/>
      <c r="G55" s="596"/>
      <c r="H55" s="596"/>
      <c r="I55" s="157"/>
      <c r="J55" s="226"/>
      <c r="K55" s="227"/>
      <c r="L55" s="603"/>
      <c r="M55" s="604"/>
      <c r="N55" s="228"/>
    </row>
    <row r="56" spans="2:14">
      <c r="B56" s="595"/>
      <c r="C56" s="596"/>
      <c r="D56" s="596"/>
      <c r="E56" s="596"/>
      <c r="F56" s="596"/>
      <c r="G56" s="596"/>
      <c r="H56" s="596"/>
      <c r="I56" s="157"/>
      <c r="J56" s="226"/>
      <c r="K56" s="227"/>
      <c r="L56" s="603"/>
      <c r="M56" s="604"/>
      <c r="N56" s="228"/>
    </row>
    <row r="57" spans="2:14" ht="14.4" thickBot="1">
      <c r="B57" s="605"/>
      <c r="C57" s="606"/>
      <c r="D57" s="606"/>
      <c r="E57" s="606"/>
      <c r="F57" s="606"/>
      <c r="G57" s="606"/>
      <c r="H57" s="606"/>
      <c r="I57" s="246"/>
      <c r="J57" s="242"/>
      <c r="K57" s="217"/>
      <c r="L57" s="607"/>
      <c r="M57" s="608"/>
      <c r="N57" s="228"/>
    </row>
    <row r="58" spans="2:14" ht="14.4" thickBot="1">
      <c r="B58" s="586" t="s">
        <v>254</v>
      </c>
      <c r="C58" s="587"/>
      <c r="D58" s="587"/>
      <c r="E58" s="587"/>
      <c r="F58" s="587"/>
      <c r="G58" s="587"/>
      <c r="H58" s="587"/>
      <c r="I58" s="587"/>
      <c r="J58" s="587"/>
      <c r="K58" s="587"/>
      <c r="L58" s="587"/>
      <c r="M58" s="588"/>
      <c r="N58" s="179">
        <v>0</v>
      </c>
    </row>
    <row r="59" spans="2:14">
      <c r="B59" s="612" t="s">
        <v>261</v>
      </c>
      <c r="C59" s="613"/>
      <c r="D59" s="613"/>
      <c r="E59" s="613"/>
      <c r="F59" s="613"/>
      <c r="G59" s="613"/>
      <c r="H59" s="613"/>
      <c r="I59" s="613"/>
      <c r="J59" s="613"/>
      <c r="K59" s="613"/>
      <c r="L59" s="613"/>
      <c r="M59" s="613"/>
      <c r="N59" s="614"/>
    </row>
    <row r="60" spans="2:14">
      <c r="B60" s="612"/>
      <c r="C60" s="613"/>
      <c r="D60" s="613"/>
      <c r="E60" s="613"/>
      <c r="F60" s="613"/>
      <c r="G60" s="613"/>
      <c r="H60" s="613"/>
      <c r="I60" s="613"/>
      <c r="J60" s="613"/>
      <c r="K60" s="613"/>
      <c r="L60" s="613"/>
      <c r="M60" s="613"/>
      <c r="N60" s="614"/>
    </row>
    <row r="61" spans="2:14" ht="14.4" thickBot="1">
      <c r="B61" s="615"/>
      <c r="C61" s="616"/>
      <c r="D61" s="616"/>
      <c r="E61" s="616"/>
      <c r="F61" s="616"/>
      <c r="G61" s="616"/>
      <c r="H61" s="616"/>
      <c r="I61" s="616"/>
      <c r="J61" s="616"/>
      <c r="K61" s="616"/>
      <c r="L61" s="616"/>
      <c r="M61" s="616"/>
      <c r="N61" s="617"/>
    </row>
    <row r="62" spans="2:14">
      <c r="B62" s="597" t="s">
        <v>262</v>
      </c>
      <c r="C62" s="598"/>
      <c r="D62" s="598"/>
      <c r="E62" s="598"/>
      <c r="F62" s="598"/>
      <c r="G62" s="598"/>
      <c r="H62" s="598"/>
      <c r="I62" s="145" t="s">
        <v>263</v>
      </c>
      <c r="J62" s="162" t="s">
        <v>231</v>
      </c>
      <c r="K62" s="163" t="s">
        <v>264</v>
      </c>
      <c r="L62" s="622" t="s">
        <v>248</v>
      </c>
      <c r="M62" s="623"/>
      <c r="N62" s="146" t="s">
        <v>249</v>
      </c>
    </row>
    <row r="63" spans="2:14">
      <c r="B63" s="172" t="s">
        <v>321</v>
      </c>
      <c r="C63" s="173"/>
      <c r="D63" s="173"/>
      <c r="E63" s="173"/>
      <c r="F63" s="173"/>
      <c r="G63" s="173"/>
      <c r="H63" s="173"/>
      <c r="I63" s="174">
        <v>64000</v>
      </c>
      <c r="J63" s="175">
        <v>1.85</v>
      </c>
      <c r="K63" s="176">
        <v>118400</v>
      </c>
      <c r="L63" s="601">
        <v>300</v>
      </c>
      <c r="M63" s="602"/>
      <c r="N63" s="177">
        <v>394.66666666666669</v>
      </c>
    </row>
    <row r="64" spans="2:14">
      <c r="B64" s="172"/>
      <c r="C64" s="173"/>
      <c r="D64" s="173"/>
      <c r="E64" s="173"/>
      <c r="F64" s="173"/>
      <c r="G64" s="173"/>
      <c r="H64" s="173"/>
      <c r="I64" s="174"/>
      <c r="J64" s="175"/>
      <c r="K64" s="176"/>
      <c r="L64" s="601"/>
      <c r="M64" s="602"/>
      <c r="N64" s="177"/>
    </row>
    <row r="65" spans="2:14">
      <c r="B65" s="172"/>
      <c r="C65" s="173"/>
      <c r="D65" s="173"/>
      <c r="E65" s="173"/>
      <c r="F65" s="173"/>
      <c r="G65" s="173"/>
      <c r="H65" s="173"/>
      <c r="I65" s="174"/>
      <c r="J65" s="175"/>
      <c r="K65" s="176"/>
      <c r="L65" s="603"/>
      <c r="M65" s="604"/>
      <c r="N65" s="177"/>
    </row>
    <row r="66" spans="2:14" ht="14.4" thickBot="1">
      <c r="B66" s="605"/>
      <c r="C66" s="606"/>
      <c r="D66" s="606"/>
      <c r="E66" s="606"/>
      <c r="F66" s="606"/>
      <c r="G66" s="606"/>
      <c r="H66" s="606"/>
      <c r="I66" s="166"/>
      <c r="J66" s="167"/>
      <c r="K66" s="166"/>
      <c r="L66" s="607"/>
      <c r="M66" s="608"/>
      <c r="N66" s="178"/>
    </row>
    <row r="67" spans="2:14" ht="14.4" thickBot="1">
      <c r="B67" s="586" t="s">
        <v>254</v>
      </c>
      <c r="C67" s="587"/>
      <c r="D67" s="587"/>
      <c r="E67" s="587"/>
      <c r="F67" s="587"/>
      <c r="G67" s="587"/>
      <c r="H67" s="587"/>
      <c r="I67" s="587"/>
      <c r="J67" s="587"/>
      <c r="K67" s="587"/>
      <c r="L67" s="587"/>
      <c r="M67" s="588"/>
      <c r="N67" s="179">
        <v>394.66666666666669</v>
      </c>
    </row>
    <row r="68" spans="2:14" ht="14.4" thickBot="1">
      <c r="B68" s="141"/>
      <c r="C68" s="91"/>
      <c r="D68" s="91"/>
      <c r="E68" s="91"/>
      <c r="F68" s="91"/>
      <c r="G68" s="91"/>
      <c r="H68" s="91"/>
      <c r="I68" s="91"/>
      <c r="J68" s="91"/>
      <c r="K68" s="91"/>
      <c r="L68" s="91"/>
      <c r="M68" s="91"/>
      <c r="N68" s="130"/>
    </row>
    <row r="69" spans="2:14" ht="14.4" thickBot="1">
      <c r="B69" s="589" t="s">
        <v>265</v>
      </c>
      <c r="C69" s="590"/>
      <c r="D69" s="590"/>
      <c r="E69" s="590"/>
      <c r="F69" s="590"/>
      <c r="G69" s="590"/>
      <c r="H69" s="590"/>
      <c r="I69" s="590"/>
      <c r="J69" s="590"/>
      <c r="K69" s="590"/>
      <c r="L69" s="590"/>
      <c r="M69" s="591"/>
      <c r="N69" s="180">
        <v>5914.4000000000005</v>
      </c>
    </row>
    <row r="70" spans="2:14">
      <c r="B70" s="612" t="s">
        <v>266</v>
      </c>
      <c r="C70" s="613"/>
      <c r="D70" s="613"/>
      <c r="E70" s="613"/>
      <c r="F70" s="613"/>
      <c r="G70" s="613"/>
      <c r="H70" s="613"/>
      <c r="I70" s="613"/>
      <c r="J70" s="613"/>
      <c r="K70" s="613"/>
      <c r="L70" s="613"/>
      <c r="M70" s="613"/>
      <c r="N70" s="614"/>
    </row>
    <row r="71" spans="2:14">
      <c r="B71" s="612"/>
      <c r="C71" s="613"/>
      <c r="D71" s="613"/>
      <c r="E71" s="613"/>
      <c r="F71" s="613"/>
      <c r="G71" s="613"/>
      <c r="H71" s="613"/>
      <c r="I71" s="613"/>
      <c r="J71" s="613"/>
      <c r="K71" s="613"/>
      <c r="L71" s="613"/>
      <c r="M71" s="613"/>
      <c r="N71" s="614"/>
    </row>
    <row r="72" spans="2:14" ht="14.4" thickBot="1">
      <c r="B72" s="615"/>
      <c r="C72" s="616"/>
      <c r="D72" s="616"/>
      <c r="E72" s="616"/>
      <c r="F72" s="616"/>
      <c r="G72" s="616"/>
      <c r="H72" s="616"/>
      <c r="I72" s="616"/>
      <c r="J72" s="616"/>
      <c r="K72" s="616"/>
      <c r="L72" s="616"/>
      <c r="M72" s="616"/>
      <c r="N72" s="617"/>
    </row>
    <row r="73" spans="2:14">
      <c r="B73" s="597" t="s">
        <v>267</v>
      </c>
      <c r="C73" s="598"/>
      <c r="D73" s="598"/>
      <c r="E73" s="598"/>
      <c r="F73" s="598"/>
      <c r="G73" s="598"/>
      <c r="H73" s="598"/>
      <c r="I73" s="162"/>
      <c r="J73" s="181"/>
      <c r="K73" s="170" t="s">
        <v>268</v>
      </c>
      <c r="L73" s="599" t="s">
        <v>269</v>
      </c>
      <c r="M73" s="600"/>
      <c r="N73" s="171"/>
    </row>
    <row r="74" spans="2:14">
      <c r="B74" s="595" t="s">
        <v>193</v>
      </c>
      <c r="C74" s="596"/>
      <c r="D74" s="596"/>
      <c r="E74" s="596"/>
      <c r="F74" s="596"/>
      <c r="G74" s="596"/>
      <c r="H74" s="596"/>
      <c r="I74" s="182"/>
      <c r="J74" s="183"/>
      <c r="K74" s="184">
        <v>0.2</v>
      </c>
      <c r="L74" s="582">
        <v>1182.8800000000001</v>
      </c>
      <c r="M74" s="583"/>
      <c r="N74" s="185"/>
    </row>
    <row r="75" spans="2:14">
      <c r="B75" s="149" t="s">
        <v>270</v>
      </c>
      <c r="C75" s="150"/>
      <c r="D75" s="150"/>
      <c r="E75" s="150"/>
      <c r="F75" s="150"/>
      <c r="G75" s="150"/>
      <c r="H75" s="150"/>
      <c r="I75" s="182"/>
      <c r="J75" s="183"/>
      <c r="K75" s="184">
        <v>0.05</v>
      </c>
      <c r="L75" s="582">
        <v>295.72000000000003</v>
      </c>
      <c r="M75" s="583"/>
      <c r="N75" s="185"/>
    </row>
    <row r="76" spans="2:14" ht="14.4" thickBot="1">
      <c r="B76" s="186" t="s">
        <v>230</v>
      </c>
      <c r="C76" s="187"/>
      <c r="D76" s="187"/>
      <c r="E76" s="187"/>
      <c r="F76" s="187"/>
      <c r="G76" s="187"/>
      <c r="H76" s="187"/>
      <c r="I76" s="188"/>
      <c r="J76" s="189"/>
      <c r="K76" s="184">
        <v>0.05</v>
      </c>
      <c r="L76" s="584">
        <v>295.72000000000003</v>
      </c>
      <c r="M76" s="585"/>
      <c r="N76" s="185"/>
    </row>
    <row r="77" spans="2:14" ht="14.4" thickBot="1">
      <c r="B77" s="586" t="s">
        <v>254</v>
      </c>
      <c r="C77" s="587"/>
      <c r="D77" s="587"/>
      <c r="E77" s="587"/>
      <c r="F77" s="587"/>
      <c r="G77" s="587"/>
      <c r="H77" s="587"/>
      <c r="I77" s="587"/>
      <c r="J77" s="587"/>
      <c r="K77" s="587"/>
      <c r="L77" s="587"/>
      <c r="M77" s="588"/>
      <c r="N77" s="190">
        <v>1774.3200000000002</v>
      </c>
    </row>
    <row r="78" spans="2:14" ht="14.4" thickBot="1">
      <c r="B78" s="141"/>
      <c r="C78" s="91"/>
      <c r="D78" s="91"/>
      <c r="E78" s="91"/>
      <c r="F78" s="91"/>
      <c r="G78" s="91"/>
      <c r="H78" s="91"/>
      <c r="I78" s="91"/>
      <c r="J78" s="91"/>
      <c r="K78" s="91"/>
      <c r="L78" s="91"/>
      <c r="M78" s="91"/>
      <c r="N78" s="130"/>
    </row>
    <row r="79" spans="2:14" ht="14.4" thickBot="1">
      <c r="B79" s="589" t="s">
        <v>271</v>
      </c>
      <c r="C79" s="590"/>
      <c r="D79" s="590"/>
      <c r="E79" s="590"/>
      <c r="F79" s="590"/>
      <c r="G79" s="590"/>
      <c r="H79" s="590"/>
      <c r="I79" s="590"/>
      <c r="J79" s="590"/>
      <c r="K79" s="590"/>
      <c r="L79" s="590"/>
      <c r="M79" s="591"/>
      <c r="N79" s="191">
        <v>7689</v>
      </c>
    </row>
    <row r="80" spans="2:14">
      <c r="B80" s="122"/>
      <c r="C80" s="123"/>
      <c r="D80" s="123"/>
      <c r="E80" s="123"/>
      <c r="F80" s="123"/>
      <c r="G80" s="123"/>
      <c r="H80" s="123"/>
      <c r="I80" s="123"/>
      <c r="J80" s="123"/>
      <c r="K80" s="123"/>
      <c r="L80" s="123"/>
      <c r="M80" s="123"/>
      <c r="N80" s="124"/>
    </row>
    <row r="81" spans="2:14">
      <c r="B81" s="141"/>
      <c r="C81" s="91"/>
      <c r="D81" s="91"/>
      <c r="E81" s="91"/>
      <c r="F81" s="91"/>
      <c r="G81" s="91"/>
      <c r="H81" s="91"/>
      <c r="I81" s="91"/>
      <c r="J81" s="91"/>
      <c r="K81" s="91"/>
      <c r="L81" s="91"/>
      <c r="M81" s="91"/>
      <c r="N81" s="130"/>
    </row>
    <row r="82" spans="2:14">
      <c r="B82" s="141"/>
      <c r="C82" s="91"/>
      <c r="D82" s="91"/>
      <c r="E82" s="91"/>
      <c r="F82" s="91"/>
      <c r="G82" s="91"/>
      <c r="H82" s="91"/>
      <c r="I82" s="91"/>
      <c r="J82" s="91"/>
      <c r="K82" s="91"/>
      <c r="L82" s="91"/>
      <c r="M82" s="91"/>
      <c r="N82" s="130"/>
    </row>
    <row r="83" spans="2:14">
      <c r="B83" s="141"/>
      <c r="C83" s="91"/>
      <c r="D83" s="91"/>
      <c r="E83" s="91"/>
      <c r="F83" s="91"/>
      <c r="G83" s="128" t="s">
        <v>272</v>
      </c>
      <c r="H83" s="128"/>
      <c r="I83" s="128"/>
      <c r="J83" s="128"/>
      <c r="K83" s="91"/>
      <c r="L83" s="91"/>
      <c r="M83" s="91"/>
      <c r="N83" s="130"/>
    </row>
    <row r="84" spans="2:14">
      <c r="B84" s="192"/>
      <c r="C84" s="193"/>
      <c r="D84" s="193"/>
      <c r="E84" s="193"/>
      <c r="F84" s="193"/>
      <c r="G84" s="128" t="s">
        <v>273</v>
      </c>
      <c r="H84" s="193"/>
      <c r="I84" s="193"/>
      <c r="J84" s="193"/>
      <c r="K84" s="193"/>
      <c r="L84" s="193"/>
      <c r="M84" s="193"/>
      <c r="N84" s="194"/>
    </row>
    <row r="85" spans="2:14">
      <c r="B85" s="192"/>
      <c r="C85" s="193"/>
      <c r="D85" s="193"/>
      <c r="E85" s="193"/>
      <c r="F85" s="193"/>
      <c r="G85" s="128" t="s">
        <v>274</v>
      </c>
      <c r="J85" s="193"/>
      <c r="K85" s="193"/>
      <c r="L85" s="193"/>
      <c r="M85" s="193"/>
      <c r="N85" s="194"/>
    </row>
    <row r="86" spans="2:14">
      <c r="B86" s="107"/>
      <c r="C86" s="137"/>
      <c r="D86" s="137"/>
      <c r="E86" s="137"/>
      <c r="F86" s="137"/>
      <c r="G86" s="128" t="s">
        <v>275</v>
      </c>
      <c r="H86" s="137"/>
      <c r="I86" s="137"/>
      <c r="J86" s="137"/>
      <c r="K86" s="137"/>
      <c r="L86" s="137"/>
      <c r="M86" s="137"/>
      <c r="N86" s="136"/>
    </row>
    <row r="87" spans="2:14">
      <c r="B87" s="141"/>
      <c r="C87" s="91"/>
      <c r="D87" s="91"/>
      <c r="E87" s="91"/>
      <c r="F87" s="91"/>
      <c r="G87" s="91" t="s">
        <v>276</v>
      </c>
      <c r="H87" s="91"/>
      <c r="I87" s="91"/>
      <c r="J87" s="91"/>
      <c r="K87" s="91"/>
      <c r="L87" s="91"/>
      <c r="M87" s="91"/>
      <c r="N87" s="130"/>
    </row>
    <row r="88" spans="2:14">
      <c r="B88" s="195" t="s">
        <v>277</v>
      </c>
      <c r="C88" s="196"/>
      <c r="D88" s="196"/>
      <c r="E88" s="196"/>
      <c r="F88" s="196"/>
      <c r="G88" s="196"/>
      <c r="H88" s="196"/>
      <c r="I88" s="196"/>
      <c r="J88" s="196"/>
      <c r="K88" s="196"/>
      <c r="L88" s="196"/>
      <c r="M88" s="196"/>
      <c r="N88" s="197"/>
    </row>
    <row r="89" spans="2:14">
      <c r="B89" s="592"/>
      <c r="C89" s="593"/>
      <c r="D89" s="593"/>
      <c r="E89" s="593"/>
      <c r="F89" s="593"/>
      <c r="G89" s="593"/>
      <c r="H89" s="593"/>
      <c r="I89" s="593"/>
      <c r="J89" s="593"/>
      <c r="K89" s="593"/>
      <c r="L89" s="593"/>
      <c r="M89" s="593"/>
      <c r="N89" s="594"/>
    </row>
    <row r="90" spans="2:14">
      <c r="B90" s="592"/>
      <c r="C90" s="593"/>
      <c r="D90" s="593"/>
      <c r="E90" s="593"/>
      <c r="F90" s="593"/>
      <c r="G90" s="593"/>
      <c r="H90" s="593"/>
      <c r="I90" s="593"/>
      <c r="J90" s="593"/>
      <c r="K90" s="593"/>
      <c r="L90" s="593"/>
      <c r="M90" s="593"/>
      <c r="N90" s="594"/>
    </row>
    <row r="91" spans="2:14">
      <c r="B91" s="107"/>
      <c r="C91" s="137"/>
      <c r="D91" s="137"/>
      <c r="E91" s="137"/>
      <c r="F91" s="137"/>
      <c r="G91" s="137"/>
      <c r="H91" s="137"/>
      <c r="I91" s="137"/>
      <c r="J91" s="137"/>
      <c r="K91" s="137"/>
      <c r="L91" s="137"/>
      <c r="M91" s="137"/>
      <c r="N91" s="136"/>
    </row>
    <row r="92" spans="2:14">
      <c r="B92" s="198" t="s">
        <v>278</v>
      </c>
      <c r="C92" s="137"/>
      <c r="D92" s="137"/>
      <c r="E92" s="137"/>
      <c r="F92" s="137"/>
      <c r="G92" s="137"/>
      <c r="H92" s="137"/>
      <c r="I92" s="137"/>
      <c r="J92" s="137"/>
      <c r="K92" s="137"/>
      <c r="L92" s="137"/>
      <c r="M92" s="137"/>
      <c r="N92" s="136"/>
    </row>
    <row r="93" spans="2:14" ht="12.75" customHeight="1">
      <c r="B93" s="573" t="s">
        <v>279</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573" t="s">
        <v>280</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107"/>
      <c r="C97" s="137"/>
      <c r="D97" s="137"/>
      <c r="E97" s="137"/>
      <c r="F97" s="137"/>
      <c r="G97" s="137"/>
      <c r="H97" s="137"/>
      <c r="I97" s="137"/>
      <c r="J97" s="137"/>
      <c r="K97" s="137"/>
      <c r="L97" s="137"/>
      <c r="M97" s="137"/>
      <c r="N97" s="136"/>
    </row>
    <row r="98" spans="2:14">
      <c r="B98" s="141"/>
      <c r="C98" s="91"/>
      <c r="D98" s="91"/>
      <c r="E98" s="91"/>
      <c r="F98" s="91"/>
      <c r="G98" s="128" t="s">
        <v>272</v>
      </c>
      <c r="H98" s="91"/>
      <c r="I98" s="91"/>
      <c r="J98" s="91"/>
      <c r="K98" s="91"/>
      <c r="L98" s="91"/>
      <c r="M98" s="91"/>
      <c r="N98" s="130"/>
    </row>
    <row r="99" spans="2:14">
      <c r="B99" s="141"/>
      <c r="C99" s="91"/>
      <c r="D99" s="91"/>
      <c r="E99" s="91"/>
      <c r="F99" s="91"/>
      <c r="G99" s="91" t="s">
        <v>273</v>
      </c>
      <c r="H99" s="158"/>
      <c r="I99" s="158"/>
      <c r="J99" s="158"/>
      <c r="K99" s="91"/>
      <c r="L99" s="91"/>
      <c r="M99" s="91"/>
      <c r="N99" s="130"/>
    </row>
    <row r="100" spans="2:14">
      <c r="B100" s="141"/>
      <c r="C100" s="91"/>
      <c r="D100" s="91"/>
      <c r="E100" s="91"/>
      <c r="F100" s="91"/>
      <c r="G100" s="91" t="s">
        <v>281</v>
      </c>
      <c r="H100" s="92"/>
      <c r="I100" s="92"/>
      <c r="J100" s="92"/>
      <c r="M100" s="91"/>
      <c r="N100" s="130"/>
    </row>
    <row r="101" spans="2:14">
      <c r="B101" s="199"/>
      <c r="C101" s="137"/>
      <c r="D101" s="137"/>
      <c r="E101" s="137"/>
      <c r="F101" s="137"/>
      <c r="G101" s="91" t="s">
        <v>275</v>
      </c>
      <c r="K101" s="137"/>
      <c r="L101" s="137"/>
      <c r="M101" s="137"/>
      <c r="N101" s="136"/>
    </row>
    <row r="102" spans="2:14" ht="17.25" customHeight="1">
      <c r="B102" s="200" t="s">
        <v>282</v>
      </c>
      <c r="C102" s="201"/>
      <c r="D102" s="201"/>
      <c r="E102" s="91"/>
      <c r="F102" s="91"/>
      <c r="G102" s="91"/>
      <c r="H102" s="91"/>
      <c r="I102" s="91"/>
      <c r="J102" s="576"/>
      <c r="K102" s="576"/>
      <c r="L102" s="576"/>
      <c r="M102" s="576"/>
      <c r="N102" s="577"/>
    </row>
    <row r="103" spans="2:14" ht="18.75" customHeight="1" thickBot="1">
      <c r="B103" s="580" t="s">
        <v>283</v>
      </c>
      <c r="C103" s="581"/>
      <c r="D103" s="581"/>
      <c r="E103" s="167"/>
      <c r="F103" s="167"/>
      <c r="G103" s="167"/>
      <c r="H103" s="167"/>
      <c r="I103" s="167"/>
      <c r="J103" s="578"/>
      <c r="K103" s="578"/>
      <c r="L103" s="578"/>
      <c r="M103" s="578"/>
      <c r="N103" s="579"/>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58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3"/>
      </mc:Fallback>
    </mc:AlternateContent>
  </oleObjects>
  <mc:AlternateContent xmlns:mc="http://schemas.openxmlformats.org/markup-compatibility/2006">
    <mc:Choice Requires="x14">
      <controls>
        <mc:AlternateContent xmlns:mc="http://schemas.openxmlformats.org/markup-compatibility/2006">
          <mc:Choice Requires="x14">
            <control shapeId="1658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B1:N106"/>
  <sheetViews>
    <sheetView showGridLines="0" topLeftCell="A11" zoomScale="70" zoomScaleNormal="70" workbookViewId="0">
      <selection activeCell="A25" sqref="A1:XFD1048576"/>
    </sheetView>
  </sheetViews>
  <sheetFormatPr baseColWidth="10" defaultColWidth="11.44140625" defaultRowHeight="13.8"/>
  <cols>
    <col min="1" max="1" width="3.109375" style="90" customWidth="1"/>
    <col min="2" max="10" width="11.44140625" style="90"/>
    <col min="11" max="11" width="12.33203125" style="90" customWidth="1"/>
    <col min="12" max="13" width="11.44140625" style="90"/>
    <col min="14" max="14" width="12.88671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142</v>
      </c>
      <c r="C34" s="703" t="s">
        <v>143</v>
      </c>
      <c r="D34" s="704"/>
      <c r="E34" s="704"/>
      <c r="F34" s="704"/>
      <c r="G34" s="704"/>
      <c r="H34" s="704"/>
      <c r="I34" s="704"/>
      <c r="J34" s="704"/>
      <c r="K34" s="705"/>
      <c r="L34" s="703" t="s">
        <v>46</v>
      </c>
      <c r="M34" s="705"/>
      <c r="N34" s="216">
        <v>1015</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303</v>
      </c>
      <c r="C39" s="596"/>
      <c r="D39" s="596"/>
      <c r="E39" s="596"/>
      <c r="F39" s="618"/>
      <c r="G39" s="641"/>
      <c r="H39" s="618"/>
      <c r="I39" s="641"/>
      <c r="J39" s="618"/>
      <c r="K39" s="147"/>
      <c r="L39" s="740"/>
      <c r="M39" s="741"/>
      <c r="N39" s="148">
        <v>890.3125</v>
      </c>
    </row>
    <row r="40" spans="2:14">
      <c r="B40" s="595"/>
      <c r="C40" s="596"/>
      <c r="D40" s="596"/>
      <c r="E40" s="596"/>
      <c r="F40" s="618"/>
      <c r="G40" s="641"/>
      <c r="H40" s="618"/>
      <c r="I40" s="641"/>
      <c r="J40" s="618"/>
      <c r="K40" s="147"/>
      <c r="L40" s="738"/>
      <c r="M40" s="739"/>
      <c r="N40" s="148"/>
    </row>
    <row r="41" spans="2:14">
      <c r="B41" s="595"/>
      <c r="C41" s="596"/>
      <c r="D41" s="596"/>
      <c r="E41" s="596"/>
      <c r="F41" s="618"/>
      <c r="G41" s="641"/>
      <c r="H41" s="618"/>
      <c r="I41" s="641"/>
      <c r="J41" s="618"/>
      <c r="K41" s="147"/>
      <c r="L41" s="738"/>
      <c r="M41" s="739"/>
      <c r="N41" s="148"/>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890.3125</v>
      </c>
    </row>
    <row r="44" spans="2:14">
      <c r="B44" s="612" t="s">
        <v>252</v>
      </c>
      <c r="C44" s="613"/>
      <c r="D44" s="613"/>
      <c r="E44" s="613"/>
      <c r="F44" s="613"/>
      <c r="G44" s="613"/>
      <c r="H44" s="613"/>
      <c r="I44" s="613"/>
      <c r="J44" s="613"/>
      <c r="K44" s="613"/>
      <c r="L44" s="613"/>
      <c r="M44" s="613"/>
      <c r="N44" s="614"/>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457</v>
      </c>
      <c r="C48" s="596"/>
      <c r="D48" s="596"/>
      <c r="E48" s="596"/>
      <c r="F48" s="596"/>
      <c r="G48" s="596"/>
      <c r="H48" s="596"/>
      <c r="I48" s="618"/>
      <c r="J48" s="256" t="s">
        <v>212</v>
      </c>
      <c r="K48" s="253">
        <v>1.1000000000000001</v>
      </c>
      <c r="L48" s="619">
        <v>40000</v>
      </c>
      <c r="M48" s="620"/>
      <c r="N48" s="148">
        <v>44000</v>
      </c>
    </row>
    <row r="49" spans="2:14">
      <c r="B49" s="595"/>
      <c r="C49" s="596"/>
      <c r="D49" s="596"/>
      <c r="E49" s="596"/>
      <c r="F49" s="596"/>
      <c r="G49" s="596"/>
      <c r="H49" s="596"/>
      <c r="I49" s="618"/>
      <c r="J49" s="256"/>
      <c r="K49" s="253"/>
      <c r="L49" s="619"/>
      <c r="M49" s="620"/>
      <c r="N49" s="148"/>
    </row>
    <row r="50" spans="2:14">
      <c r="B50" s="595"/>
      <c r="C50" s="596"/>
      <c r="D50" s="596"/>
      <c r="E50" s="596"/>
      <c r="F50" s="596"/>
      <c r="G50" s="596"/>
      <c r="H50" s="596"/>
      <c r="I50" s="618"/>
      <c r="J50" s="256"/>
      <c r="K50" s="257"/>
      <c r="L50" s="619"/>
      <c r="M50" s="620"/>
      <c r="N50" s="148"/>
    </row>
    <row r="51" spans="2:14">
      <c r="B51" s="595"/>
      <c r="C51" s="596"/>
      <c r="D51" s="596"/>
      <c r="E51" s="596"/>
      <c r="F51" s="596"/>
      <c r="G51" s="596"/>
      <c r="H51" s="596"/>
      <c r="I51" s="618"/>
      <c r="J51" s="210"/>
      <c r="K51" s="229"/>
      <c r="L51" s="619"/>
      <c r="M51" s="620"/>
      <c r="N51" s="148"/>
    </row>
    <row r="52" spans="2:14" ht="14.4" thickBot="1">
      <c r="B52" s="595"/>
      <c r="C52" s="596"/>
      <c r="D52" s="596"/>
      <c r="E52" s="596"/>
      <c r="F52" s="596"/>
      <c r="G52" s="596"/>
      <c r="H52" s="596"/>
      <c r="I52" s="618"/>
      <c r="J52" s="210"/>
      <c r="K52" s="211"/>
      <c r="L52" s="619"/>
      <c r="M52" s="620"/>
      <c r="N52" s="148"/>
    </row>
    <row r="53" spans="2:14" ht="14.4" thickBot="1">
      <c r="B53" s="586" t="s">
        <v>254</v>
      </c>
      <c r="C53" s="587"/>
      <c r="D53" s="587"/>
      <c r="E53" s="587"/>
      <c r="F53" s="587"/>
      <c r="G53" s="587"/>
      <c r="H53" s="587"/>
      <c r="I53" s="587"/>
      <c r="J53" s="587"/>
      <c r="K53" s="587"/>
      <c r="L53" s="587"/>
      <c r="M53" s="588"/>
      <c r="N53" s="161">
        <v>44000</v>
      </c>
    </row>
    <row r="54" spans="2:14">
      <c r="B54" s="612" t="s">
        <v>255</v>
      </c>
      <c r="C54" s="613"/>
      <c r="D54" s="613"/>
      <c r="E54" s="613"/>
      <c r="F54" s="613"/>
      <c r="G54" s="613"/>
      <c r="H54" s="613"/>
      <c r="I54" s="613"/>
      <c r="J54" s="613"/>
      <c r="K54" s="613"/>
      <c r="L54" s="613"/>
      <c r="M54" s="613"/>
      <c r="N54" s="614"/>
    </row>
    <row r="55" spans="2:14">
      <c r="B55" s="612"/>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t="s">
        <v>457</v>
      </c>
      <c r="C58" s="596"/>
      <c r="D58" s="596"/>
      <c r="E58" s="596"/>
      <c r="F58" s="596"/>
      <c r="G58" s="596"/>
      <c r="H58" s="596"/>
      <c r="I58" s="157">
        <v>1.1000000000000001</v>
      </c>
      <c r="J58" s="226">
        <v>18</v>
      </c>
      <c r="K58" s="227">
        <v>19.8</v>
      </c>
      <c r="L58" s="603">
        <v>904</v>
      </c>
      <c r="M58" s="604"/>
      <c r="N58" s="228">
        <v>17899.2</v>
      </c>
    </row>
    <row r="59" spans="2:14">
      <c r="B59" s="595"/>
      <c r="C59" s="596"/>
      <c r="D59" s="596"/>
      <c r="E59" s="596"/>
      <c r="F59" s="596"/>
      <c r="G59" s="596"/>
      <c r="H59" s="596"/>
      <c r="I59" s="157"/>
      <c r="J59" s="226"/>
      <c r="K59" s="227"/>
      <c r="L59" s="603"/>
      <c r="M59" s="604"/>
      <c r="N59" s="228"/>
    </row>
    <row r="60" spans="2:14" ht="14.4" thickBot="1">
      <c r="B60" s="605"/>
      <c r="C60" s="606"/>
      <c r="D60" s="606"/>
      <c r="E60" s="606"/>
      <c r="F60" s="606"/>
      <c r="G60" s="606"/>
      <c r="H60" s="606"/>
      <c r="I60" s="246"/>
      <c r="J60" s="242"/>
      <c r="K60" s="217"/>
      <c r="L60" s="607"/>
      <c r="M60" s="608"/>
      <c r="N60" s="228"/>
    </row>
    <row r="61" spans="2:14" ht="14.4" thickBot="1">
      <c r="B61" s="586" t="s">
        <v>254</v>
      </c>
      <c r="C61" s="587"/>
      <c r="D61" s="587"/>
      <c r="E61" s="587"/>
      <c r="F61" s="587"/>
      <c r="G61" s="587"/>
      <c r="H61" s="587"/>
      <c r="I61" s="587"/>
      <c r="J61" s="587"/>
      <c r="K61" s="587"/>
      <c r="L61" s="587"/>
      <c r="M61" s="588"/>
      <c r="N61" s="179">
        <v>17899.2</v>
      </c>
    </row>
    <row r="62" spans="2:14">
      <c r="B62" s="612" t="s">
        <v>261</v>
      </c>
      <c r="C62" s="613"/>
      <c r="D62" s="613"/>
      <c r="E62" s="613"/>
      <c r="F62" s="613"/>
      <c r="G62" s="613"/>
      <c r="H62" s="613"/>
      <c r="I62" s="613"/>
      <c r="J62" s="613"/>
      <c r="K62" s="613"/>
      <c r="L62" s="613"/>
      <c r="M62" s="613"/>
      <c r="N62" s="614"/>
    </row>
    <row r="63" spans="2:14">
      <c r="B63" s="612"/>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262</v>
      </c>
      <c r="C65" s="598"/>
      <c r="D65" s="598"/>
      <c r="E65" s="598"/>
      <c r="F65" s="598"/>
      <c r="G65" s="598"/>
      <c r="H65" s="598"/>
      <c r="I65" s="145" t="s">
        <v>263</v>
      </c>
      <c r="J65" s="162" t="s">
        <v>231</v>
      </c>
      <c r="K65" s="163" t="s">
        <v>264</v>
      </c>
      <c r="L65" s="622" t="s">
        <v>248</v>
      </c>
      <c r="M65" s="623"/>
      <c r="N65" s="146" t="s">
        <v>249</v>
      </c>
    </row>
    <row r="66" spans="2:14">
      <c r="B66" s="172" t="s">
        <v>364</v>
      </c>
      <c r="C66" s="173"/>
      <c r="D66" s="173"/>
      <c r="E66" s="173"/>
      <c r="F66" s="173"/>
      <c r="G66" s="173"/>
      <c r="H66" s="173"/>
      <c r="I66" s="174">
        <v>96000</v>
      </c>
      <c r="J66" s="175">
        <v>1.85</v>
      </c>
      <c r="K66" s="176">
        <v>177600</v>
      </c>
      <c r="L66" s="601">
        <v>16</v>
      </c>
      <c r="M66" s="602"/>
      <c r="N66" s="177">
        <v>11100</v>
      </c>
    </row>
    <row r="67" spans="2:14">
      <c r="B67" s="172" t="s">
        <v>329</v>
      </c>
      <c r="C67" s="173"/>
      <c r="D67" s="173"/>
      <c r="E67" s="173"/>
      <c r="F67" s="173"/>
      <c r="G67" s="173"/>
      <c r="H67" s="173"/>
      <c r="I67" s="174">
        <v>58000</v>
      </c>
      <c r="J67" s="175">
        <v>1.85</v>
      </c>
      <c r="K67" s="176">
        <v>107300</v>
      </c>
      <c r="L67" s="601">
        <v>16</v>
      </c>
      <c r="M67" s="602"/>
      <c r="N67" s="177">
        <v>6706.25</v>
      </c>
    </row>
    <row r="68" spans="2:14">
      <c r="B68" s="172"/>
      <c r="C68" s="173"/>
      <c r="D68" s="173"/>
      <c r="E68" s="173"/>
      <c r="F68" s="173"/>
      <c r="G68" s="173"/>
      <c r="H68" s="173"/>
      <c r="I68" s="174"/>
      <c r="J68" s="175"/>
      <c r="K68" s="176"/>
      <c r="L68" s="603"/>
      <c r="M68" s="604"/>
      <c r="N68" s="177"/>
    </row>
    <row r="69" spans="2:14" ht="14.4" thickBot="1">
      <c r="B69" s="605"/>
      <c r="C69" s="606"/>
      <c r="D69" s="606"/>
      <c r="E69" s="606"/>
      <c r="F69" s="606"/>
      <c r="G69" s="606"/>
      <c r="H69" s="606"/>
      <c r="I69" s="166"/>
      <c r="J69" s="167"/>
      <c r="K69" s="166"/>
      <c r="L69" s="607"/>
      <c r="M69" s="608"/>
      <c r="N69" s="178"/>
    </row>
    <row r="70" spans="2:14" ht="14.4" thickBot="1">
      <c r="B70" s="586" t="s">
        <v>254</v>
      </c>
      <c r="C70" s="587"/>
      <c r="D70" s="587"/>
      <c r="E70" s="587"/>
      <c r="F70" s="587"/>
      <c r="G70" s="587"/>
      <c r="H70" s="587"/>
      <c r="I70" s="587"/>
      <c r="J70" s="587"/>
      <c r="K70" s="587"/>
      <c r="L70" s="587"/>
      <c r="M70" s="588"/>
      <c r="N70" s="179">
        <v>17806.25</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80595.762499999997</v>
      </c>
    </row>
    <row r="73" spans="2:14">
      <c r="B73" s="612" t="s">
        <v>266</v>
      </c>
      <c r="C73" s="613"/>
      <c r="D73" s="613"/>
      <c r="E73" s="613"/>
      <c r="F73" s="613"/>
      <c r="G73" s="613"/>
      <c r="H73" s="613"/>
      <c r="I73" s="613"/>
      <c r="J73" s="613"/>
      <c r="K73" s="613"/>
      <c r="L73" s="613"/>
      <c r="M73" s="613"/>
      <c r="N73" s="614"/>
    </row>
    <row r="74" spans="2:14">
      <c r="B74" s="612"/>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162"/>
      <c r="J76" s="181"/>
      <c r="K76" s="170" t="s">
        <v>268</v>
      </c>
      <c r="L76" s="599" t="s">
        <v>269</v>
      </c>
      <c r="M76" s="600"/>
      <c r="N76" s="171"/>
    </row>
    <row r="77" spans="2:14">
      <c r="B77" s="595" t="s">
        <v>193</v>
      </c>
      <c r="C77" s="596"/>
      <c r="D77" s="596"/>
      <c r="E77" s="596"/>
      <c r="F77" s="596"/>
      <c r="G77" s="596"/>
      <c r="H77" s="596"/>
      <c r="I77" s="182"/>
      <c r="J77" s="183"/>
      <c r="K77" s="184">
        <v>0.2</v>
      </c>
      <c r="L77" s="582">
        <v>16119.1525</v>
      </c>
      <c r="M77" s="583"/>
      <c r="N77" s="185"/>
    </row>
    <row r="78" spans="2:14">
      <c r="B78" s="149" t="s">
        <v>270</v>
      </c>
      <c r="C78" s="150"/>
      <c r="D78" s="150"/>
      <c r="E78" s="150"/>
      <c r="F78" s="150"/>
      <c r="G78" s="150"/>
      <c r="H78" s="150"/>
      <c r="I78" s="182"/>
      <c r="J78" s="183"/>
      <c r="K78" s="184">
        <v>0.05</v>
      </c>
      <c r="L78" s="582">
        <v>4029.788125</v>
      </c>
      <c r="M78" s="583"/>
      <c r="N78" s="185"/>
    </row>
    <row r="79" spans="2:14" ht="14.4" thickBot="1">
      <c r="B79" s="186" t="s">
        <v>230</v>
      </c>
      <c r="C79" s="187"/>
      <c r="D79" s="187"/>
      <c r="E79" s="187"/>
      <c r="F79" s="187"/>
      <c r="G79" s="187"/>
      <c r="H79" s="187"/>
      <c r="I79" s="188"/>
      <c r="J79" s="189"/>
      <c r="K79" s="184">
        <v>0.05</v>
      </c>
      <c r="L79" s="584">
        <v>4029.788125</v>
      </c>
      <c r="M79" s="585"/>
      <c r="N79" s="185"/>
    </row>
    <row r="80" spans="2:14" ht="14.4" thickBot="1">
      <c r="B80" s="586" t="s">
        <v>254</v>
      </c>
      <c r="C80" s="587"/>
      <c r="D80" s="587"/>
      <c r="E80" s="587"/>
      <c r="F80" s="587"/>
      <c r="G80" s="587"/>
      <c r="H80" s="587"/>
      <c r="I80" s="587"/>
      <c r="J80" s="587"/>
      <c r="K80" s="587"/>
      <c r="L80" s="587"/>
      <c r="M80" s="588"/>
      <c r="N80" s="190">
        <v>24178.728749999998</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104774</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107"/>
      <c r="C89" s="137"/>
      <c r="D89" s="137"/>
      <c r="E89" s="137"/>
      <c r="F89" s="137"/>
      <c r="G89" s="128" t="s">
        <v>275</v>
      </c>
      <c r="H89" s="137"/>
      <c r="I89" s="137"/>
      <c r="J89" s="137"/>
      <c r="K89" s="137"/>
      <c r="L89" s="137"/>
      <c r="M89" s="1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107"/>
      <c r="C94" s="137"/>
      <c r="D94" s="137"/>
      <c r="E94" s="137"/>
      <c r="F94" s="137"/>
      <c r="G94" s="137"/>
      <c r="H94" s="137"/>
      <c r="I94" s="137"/>
      <c r="J94" s="137"/>
      <c r="K94" s="137"/>
      <c r="L94" s="137"/>
      <c r="M94" s="137"/>
      <c r="N94" s="136"/>
    </row>
    <row r="95" spans="2:14">
      <c r="B95" s="198" t="s">
        <v>278</v>
      </c>
      <c r="C95" s="137"/>
      <c r="D95" s="137"/>
      <c r="E95" s="137"/>
      <c r="F95" s="137"/>
      <c r="G95" s="137"/>
      <c r="H95" s="137"/>
      <c r="I95" s="137"/>
      <c r="J95" s="137"/>
      <c r="K95" s="137"/>
      <c r="L95" s="137"/>
      <c r="M95" s="1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107"/>
      <c r="C100" s="137"/>
      <c r="D100" s="137"/>
      <c r="E100" s="137"/>
      <c r="F100" s="137"/>
      <c r="G100" s="137"/>
      <c r="H100" s="137"/>
      <c r="I100" s="137"/>
      <c r="J100" s="137"/>
      <c r="K100" s="137"/>
      <c r="L100" s="137"/>
      <c r="M100" s="1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137"/>
      <c r="D104" s="137"/>
      <c r="E104" s="137"/>
      <c r="F104" s="137"/>
      <c r="G104" s="91" t="s">
        <v>275</v>
      </c>
      <c r="K104" s="137"/>
      <c r="L104" s="137"/>
      <c r="M104" s="1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691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3"/>
      </mc:Fallback>
    </mc:AlternateContent>
  </oleObjects>
  <mc:AlternateContent xmlns:mc="http://schemas.openxmlformats.org/markup-compatibility/2006">
    <mc:Choice Requires="x14">
      <controls>
        <mc:AlternateContent xmlns:mc="http://schemas.openxmlformats.org/markup-compatibility/2006">
          <mc:Choice Requires="x14">
            <control shapeId="16691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B1:N106"/>
  <sheetViews>
    <sheetView showGridLines="0" topLeftCell="A28" zoomScale="70" zoomScaleNormal="70" workbookViewId="0">
      <selection activeCell="A25" sqref="A1:XFD1048576"/>
    </sheetView>
  </sheetViews>
  <sheetFormatPr baseColWidth="10" defaultColWidth="11.44140625" defaultRowHeight="13.8"/>
  <cols>
    <col min="1" max="1" width="3.109375" style="90" customWidth="1"/>
    <col min="2" max="8" width="11.44140625" style="90"/>
    <col min="9" max="12" width="11.5546875" style="90" bestFit="1" customWidth="1"/>
    <col min="13" max="13" width="11.44140625" style="90"/>
    <col min="14" max="14" width="11.88671875" style="90" bestFit="1"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ht="25.5" customHeight="1">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144</v>
      </c>
      <c r="C34" s="703" t="s">
        <v>145</v>
      </c>
      <c r="D34" s="704"/>
      <c r="E34" s="704"/>
      <c r="F34" s="704"/>
      <c r="G34" s="704"/>
      <c r="H34" s="704"/>
      <c r="I34" s="704"/>
      <c r="J34" s="704"/>
      <c r="K34" s="705"/>
      <c r="L34" s="703" t="s">
        <v>46</v>
      </c>
      <c r="M34" s="705"/>
      <c r="N34" s="216">
        <v>20</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361</v>
      </c>
      <c r="C39" s="596"/>
      <c r="D39" s="596"/>
      <c r="E39" s="596"/>
      <c r="F39" s="618"/>
      <c r="G39" s="641"/>
      <c r="H39" s="618"/>
      <c r="I39" s="641"/>
      <c r="J39" s="618"/>
      <c r="K39" s="147">
        <v>11300</v>
      </c>
      <c r="L39" s="740">
        <v>1</v>
      </c>
      <c r="M39" s="741"/>
      <c r="N39" s="148">
        <v>11300</v>
      </c>
    </row>
    <row r="40" spans="2:14">
      <c r="B40" s="595" t="s">
        <v>303</v>
      </c>
      <c r="C40" s="596"/>
      <c r="D40" s="596"/>
      <c r="E40" s="596"/>
      <c r="F40" s="618"/>
      <c r="G40" s="641"/>
      <c r="H40" s="618"/>
      <c r="I40" s="641"/>
      <c r="J40" s="618"/>
      <c r="K40" s="147"/>
      <c r="L40" s="740"/>
      <c r="M40" s="741"/>
      <c r="N40" s="148">
        <v>740</v>
      </c>
    </row>
    <row r="41" spans="2:14">
      <c r="B41" s="595"/>
      <c r="C41" s="596"/>
      <c r="D41" s="596"/>
      <c r="E41" s="596"/>
      <c r="F41" s="618"/>
      <c r="G41" s="641"/>
      <c r="H41" s="618"/>
      <c r="I41" s="641"/>
      <c r="J41" s="618"/>
      <c r="K41" s="147"/>
      <c r="L41" s="738"/>
      <c r="M41" s="739"/>
      <c r="N41" s="148"/>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12040</v>
      </c>
    </row>
    <row r="44" spans="2:14">
      <c r="B44" s="612" t="s">
        <v>252</v>
      </c>
      <c r="C44" s="613"/>
      <c r="D44" s="613"/>
      <c r="E44" s="613"/>
      <c r="F44" s="613"/>
      <c r="G44" s="613"/>
      <c r="H44" s="613"/>
      <c r="I44" s="613"/>
      <c r="J44" s="613"/>
      <c r="K44" s="613"/>
      <c r="L44" s="613"/>
      <c r="M44" s="613"/>
      <c r="N44" s="614"/>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459</v>
      </c>
      <c r="C48" s="596"/>
      <c r="D48" s="596"/>
      <c r="E48" s="596"/>
      <c r="F48" s="596"/>
      <c r="G48" s="596"/>
      <c r="H48" s="596"/>
      <c r="I48" s="618"/>
      <c r="J48" s="256" t="s">
        <v>212</v>
      </c>
      <c r="K48" s="253">
        <v>1.3</v>
      </c>
      <c r="L48" s="619">
        <v>40000</v>
      </c>
      <c r="M48" s="620"/>
      <c r="N48" s="148">
        <v>52000</v>
      </c>
    </row>
    <row r="49" spans="2:14">
      <c r="B49" s="595"/>
      <c r="C49" s="596"/>
      <c r="D49" s="596"/>
      <c r="E49" s="596"/>
      <c r="F49" s="596"/>
      <c r="G49" s="596"/>
      <c r="H49" s="596"/>
      <c r="I49" s="618"/>
      <c r="J49" s="256"/>
      <c r="K49" s="253"/>
      <c r="L49" s="619"/>
      <c r="M49" s="620"/>
      <c r="N49" s="148"/>
    </row>
    <row r="50" spans="2:14">
      <c r="B50" s="595"/>
      <c r="C50" s="596"/>
      <c r="D50" s="596"/>
      <c r="E50" s="596"/>
      <c r="F50" s="596"/>
      <c r="G50" s="596"/>
      <c r="H50" s="596"/>
      <c r="I50" s="618"/>
      <c r="J50" s="256"/>
      <c r="K50" s="257"/>
      <c r="L50" s="619"/>
      <c r="M50" s="620"/>
      <c r="N50" s="148"/>
    </row>
    <row r="51" spans="2:14">
      <c r="B51" s="595"/>
      <c r="C51" s="596"/>
      <c r="D51" s="596"/>
      <c r="E51" s="596"/>
      <c r="F51" s="596"/>
      <c r="G51" s="596"/>
      <c r="H51" s="596"/>
      <c r="I51" s="618"/>
      <c r="J51" s="210"/>
      <c r="K51" s="229"/>
      <c r="L51" s="619"/>
      <c r="M51" s="620"/>
      <c r="N51" s="148"/>
    </row>
    <row r="52" spans="2:14" ht="14.4" thickBot="1">
      <c r="B52" s="595"/>
      <c r="C52" s="596"/>
      <c r="D52" s="596"/>
      <c r="E52" s="596"/>
      <c r="F52" s="596"/>
      <c r="G52" s="596"/>
      <c r="H52" s="596"/>
      <c r="I52" s="618"/>
      <c r="J52" s="210"/>
      <c r="K52" s="211"/>
      <c r="L52" s="619"/>
      <c r="M52" s="620"/>
      <c r="N52" s="148"/>
    </row>
    <row r="53" spans="2:14" ht="14.4" thickBot="1">
      <c r="B53" s="586" t="s">
        <v>254</v>
      </c>
      <c r="C53" s="587"/>
      <c r="D53" s="587"/>
      <c r="E53" s="587"/>
      <c r="F53" s="587"/>
      <c r="G53" s="587"/>
      <c r="H53" s="587"/>
      <c r="I53" s="587"/>
      <c r="J53" s="587"/>
      <c r="K53" s="587"/>
      <c r="L53" s="587"/>
      <c r="M53" s="588"/>
      <c r="N53" s="161">
        <v>52000</v>
      </c>
    </row>
    <row r="54" spans="2:14">
      <c r="B54" s="612" t="s">
        <v>255</v>
      </c>
      <c r="C54" s="613"/>
      <c r="D54" s="613"/>
      <c r="E54" s="613"/>
      <c r="F54" s="613"/>
      <c r="G54" s="613"/>
      <c r="H54" s="613"/>
      <c r="I54" s="613"/>
      <c r="J54" s="613"/>
      <c r="K54" s="613"/>
      <c r="L54" s="613"/>
      <c r="M54" s="613"/>
      <c r="N54" s="614"/>
    </row>
    <row r="55" spans="2:14">
      <c r="B55" s="612"/>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t="s">
        <v>460</v>
      </c>
      <c r="C58" s="596"/>
      <c r="D58" s="596"/>
      <c r="E58" s="596"/>
      <c r="F58" s="596"/>
      <c r="G58" s="596"/>
      <c r="H58" s="596"/>
      <c r="I58" s="157">
        <v>1.3</v>
      </c>
      <c r="J58" s="226">
        <v>18</v>
      </c>
      <c r="K58" s="227">
        <v>23.400000000000002</v>
      </c>
      <c r="L58" s="603">
        <v>904</v>
      </c>
      <c r="M58" s="604"/>
      <c r="N58" s="228">
        <v>21153.600000000002</v>
      </c>
    </row>
    <row r="59" spans="2:14">
      <c r="B59" s="595"/>
      <c r="C59" s="596"/>
      <c r="D59" s="596"/>
      <c r="E59" s="596"/>
      <c r="F59" s="596"/>
      <c r="G59" s="596"/>
      <c r="H59" s="596"/>
      <c r="I59" s="157"/>
      <c r="J59" s="226"/>
      <c r="K59" s="227"/>
      <c r="L59" s="603"/>
      <c r="M59" s="604"/>
      <c r="N59" s="228"/>
    </row>
    <row r="60" spans="2:14" ht="14.4" thickBot="1">
      <c r="B60" s="605"/>
      <c r="C60" s="606"/>
      <c r="D60" s="606"/>
      <c r="E60" s="606"/>
      <c r="F60" s="606"/>
      <c r="G60" s="606"/>
      <c r="H60" s="606"/>
      <c r="I60" s="246"/>
      <c r="J60" s="242"/>
      <c r="K60" s="217"/>
      <c r="L60" s="607"/>
      <c r="M60" s="608"/>
      <c r="N60" s="228"/>
    </row>
    <row r="61" spans="2:14" ht="14.4" thickBot="1">
      <c r="B61" s="586" t="s">
        <v>254</v>
      </c>
      <c r="C61" s="587"/>
      <c r="D61" s="587"/>
      <c r="E61" s="587"/>
      <c r="F61" s="587"/>
      <c r="G61" s="587"/>
      <c r="H61" s="587"/>
      <c r="I61" s="587"/>
      <c r="J61" s="587"/>
      <c r="K61" s="587"/>
      <c r="L61" s="587"/>
      <c r="M61" s="588"/>
      <c r="N61" s="179">
        <v>21153.600000000002</v>
      </c>
    </row>
    <row r="62" spans="2:14">
      <c r="B62" s="612" t="s">
        <v>261</v>
      </c>
      <c r="C62" s="613"/>
      <c r="D62" s="613"/>
      <c r="E62" s="613"/>
      <c r="F62" s="613"/>
      <c r="G62" s="613"/>
      <c r="H62" s="613"/>
      <c r="I62" s="613"/>
      <c r="J62" s="613"/>
      <c r="K62" s="613"/>
      <c r="L62" s="613"/>
      <c r="M62" s="613"/>
      <c r="N62" s="614"/>
    </row>
    <row r="63" spans="2:14">
      <c r="B63" s="612"/>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262</v>
      </c>
      <c r="C65" s="598"/>
      <c r="D65" s="598"/>
      <c r="E65" s="598"/>
      <c r="F65" s="598"/>
      <c r="G65" s="598"/>
      <c r="H65" s="598"/>
      <c r="I65" s="145" t="s">
        <v>263</v>
      </c>
      <c r="J65" s="162" t="s">
        <v>231</v>
      </c>
      <c r="K65" s="163" t="s">
        <v>264</v>
      </c>
      <c r="L65" s="622" t="s">
        <v>248</v>
      </c>
      <c r="M65" s="623"/>
      <c r="N65" s="146" t="s">
        <v>249</v>
      </c>
    </row>
    <row r="66" spans="2:14">
      <c r="B66" s="172" t="s">
        <v>321</v>
      </c>
      <c r="C66" s="173"/>
      <c r="D66" s="173"/>
      <c r="E66" s="173"/>
      <c r="F66" s="173"/>
      <c r="G66" s="173"/>
      <c r="H66" s="173"/>
      <c r="I66" s="174">
        <v>64000</v>
      </c>
      <c r="J66" s="175">
        <v>1.85</v>
      </c>
      <c r="K66" s="176">
        <v>118400</v>
      </c>
      <c r="L66" s="601">
        <v>8</v>
      </c>
      <c r="M66" s="602"/>
      <c r="N66" s="177">
        <v>14800</v>
      </c>
    </row>
    <row r="67" spans="2:14">
      <c r="B67" s="172"/>
      <c r="C67" s="173"/>
      <c r="D67" s="173"/>
      <c r="E67" s="173"/>
      <c r="F67" s="173"/>
      <c r="G67" s="173"/>
      <c r="H67" s="173"/>
      <c r="I67" s="174"/>
      <c r="J67" s="175"/>
      <c r="K67" s="176"/>
      <c r="L67" s="601"/>
      <c r="M67" s="602"/>
      <c r="N67" s="177"/>
    </row>
    <row r="68" spans="2:14">
      <c r="B68" s="172"/>
      <c r="C68" s="173"/>
      <c r="D68" s="173"/>
      <c r="E68" s="173"/>
      <c r="F68" s="173"/>
      <c r="G68" s="173"/>
      <c r="H68" s="173"/>
      <c r="I68" s="174"/>
      <c r="J68" s="175"/>
      <c r="K68" s="176"/>
      <c r="L68" s="603"/>
      <c r="M68" s="604"/>
      <c r="N68" s="177"/>
    </row>
    <row r="69" spans="2:14" ht="14.4" thickBot="1">
      <c r="B69" s="605"/>
      <c r="C69" s="606"/>
      <c r="D69" s="606"/>
      <c r="E69" s="606"/>
      <c r="F69" s="606"/>
      <c r="G69" s="606"/>
      <c r="H69" s="606"/>
      <c r="I69" s="166"/>
      <c r="J69" s="167"/>
      <c r="K69" s="166"/>
      <c r="L69" s="607"/>
      <c r="M69" s="608"/>
      <c r="N69" s="178"/>
    </row>
    <row r="70" spans="2:14" ht="14.4" thickBot="1">
      <c r="B70" s="586" t="s">
        <v>254</v>
      </c>
      <c r="C70" s="587"/>
      <c r="D70" s="587"/>
      <c r="E70" s="587"/>
      <c r="F70" s="587"/>
      <c r="G70" s="587"/>
      <c r="H70" s="587"/>
      <c r="I70" s="587"/>
      <c r="J70" s="587"/>
      <c r="K70" s="587"/>
      <c r="L70" s="587"/>
      <c r="M70" s="588"/>
      <c r="N70" s="179">
        <v>14800</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99993.600000000006</v>
      </c>
    </row>
    <row r="73" spans="2:14">
      <c r="B73" s="612" t="s">
        <v>266</v>
      </c>
      <c r="C73" s="613"/>
      <c r="D73" s="613"/>
      <c r="E73" s="613"/>
      <c r="F73" s="613"/>
      <c r="G73" s="613"/>
      <c r="H73" s="613"/>
      <c r="I73" s="613"/>
      <c r="J73" s="613"/>
      <c r="K73" s="613"/>
      <c r="L73" s="613"/>
      <c r="M73" s="613"/>
      <c r="N73" s="614"/>
    </row>
    <row r="74" spans="2:14">
      <c r="B74" s="612"/>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162"/>
      <c r="J76" s="181"/>
      <c r="K76" s="170" t="s">
        <v>268</v>
      </c>
      <c r="L76" s="599" t="s">
        <v>269</v>
      </c>
      <c r="M76" s="600"/>
      <c r="N76" s="171"/>
    </row>
    <row r="77" spans="2:14">
      <c r="B77" s="595" t="s">
        <v>193</v>
      </c>
      <c r="C77" s="596"/>
      <c r="D77" s="596"/>
      <c r="E77" s="596"/>
      <c r="F77" s="596"/>
      <c r="G77" s="596"/>
      <c r="H77" s="596"/>
      <c r="I77" s="182"/>
      <c r="J77" s="183"/>
      <c r="K77" s="184">
        <v>0.2</v>
      </c>
      <c r="L77" s="582">
        <v>19998.72</v>
      </c>
      <c r="M77" s="583"/>
      <c r="N77" s="185"/>
    </row>
    <row r="78" spans="2:14">
      <c r="B78" s="149" t="s">
        <v>270</v>
      </c>
      <c r="C78" s="150"/>
      <c r="D78" s="150"/>
      <c r="E78" s="150"/>
      <c r="F78" s="150"/>
      <c r="G78" s="150"/>
      <c r="H78" s="150"/>
      <c r="I78" s="182"/>
      <c r="J78" s="183"/>
      <c r="K78" s="184">
        <v>0.05</v>
      </c>
      <c r="L78" s="582">
        <v>4999.68</v>
      </c>
      <c r="M78" s="583"/>
      <c r="N78" s="185"/>
    </row>
    <row r="79" spans="2:14" ht="14.4" thickBot="1">
      <c r="B79" s="186" t="s">
        <v>230</v>
      </c>
      <c r="C79" s="187"/>
      <c r="D79" s="187"/>
      <c r="E79" s="187"/>
      <c r="F79" s="187"/>
      <c r="G79" s="187"/>
      <c r="H79" s="187"/>
      <c r="I79" s="188"/>
      <c r="J79" s="189"/>
      <c r="K79" s="184">
        <v>0.05</v>
      </c>
      <c r="L79" s="584">
        <v>4999.68</v>
      </c>
      <c r="M79" s="585"/>
      <c r="N79" s="185"/>
    </row>
    <row r="80" spans="2:14" ht="14.4" thickBot="1">
      <c r="B80" s="586" t="s">
        <v>254</v>
      </c>
      <c r="C80" s="587"/>
      <c r="D80" s="587"/>
      <c r="E80" s="587"/>
      <c r="F80" s="587"/>
      <c r="G80" s="587"/>
      <c r="H80" s="587"/>
      <c r="I80" s="587"/>
      <c r="J80" s="587"/>
      <c r="K80" s="587"/>
      <c r="L80" s="587"/>
      <c r="M80" s="588"/>
      <c r="N80" s="190">
        <v>29998.080000000002</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129992</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107"/>
      <c r="C89" s="137"/>
      <c r="D89" s="137"/>
      <c r="E89" s="137"/>
      <c r="F89" s="137"/>
      <c r="G89" s="128" t="s">
        <v>275</v>
      </c>
      <c r="H89" s="137"/>
      <c r="I89" s="137"/>
      <c r="J89" s="137"/>
      <c r="K89" s="137"/>
      <c r="L89" s="137"/>
      <c r="M89" s="1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107"/>
      <c r="C94" s="137"/>
      <c r="D94" s="137"/>
      <c r="E94" s="137"/>
      <c r="F94" s="137"/>
      <c r="G94" s="137"/>
      <c r="H94" s="137"/>
      <c r="I94" s="137"/>
      <c r="J94" s="137"/>
      <c r="K94" s="137"/>
      <c r="L94" s="137"/>
      <c r="M94" s="137"/>
      <c r="N94" s="136"/>
    </row>
    <row r="95" spans="2:14">
      <c r="B95" s="198" t="s">
        <v>278</v>
      </c>
      <c r="C95" s="137"/>
      <c r="D95" s="137"/>
      <c r="E95" s="137"/>
      <c r="F95" s="137"/>
      <c r="G95" s="137"/>
      <c r="H95" s="137"/>
      <c r="I95" s="137"/>
      <c r="J95" s="137"/>
      <c r="K95" s="137"/>
      <c r="L95" s="137"/>
      <c r="M95" s="1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107"/>
      <c r="C100" s="137"/>
      <c r="D100" s="137"/>
      <c r="E100" s="137"/>
      <c r="F100" s="137"/>
      <c r="G100" s="137"/>
      <c r="H100" s="137"/>
      <c r="I100" s="137"/>
      <c r="J100" s="137"/>
      <c r="K100" s="137"/>
      <c r="L100" s="137"/>
      <c r="M100" s="1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137"/>
      <c r="D104" s="137"/>
      <c r="E104" s="137"/>
      <c r="F104" s="137"/>
      <c r="G104" s="91" t="s">
        <v>275</v>
      </c>
      <c r="K104" s="137"/>
      <c r="L104" s="137"/>
      <c r="M104" s="1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679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7937" r:id="rId3"/>
      </mc:Fallback>
    </mc:AlternateContent>
  </oleObjects>
  <mc:AlternateContent xmlns:mc="http://schemas.openxmlformats.org/markup-compatibility/2006">
    <mc:Choice Requires="x14">
      <controls>
        <mc:AlternateContent xmlns:mc="http://schemas.openxmlformats.org/markup-compatibility/2006">
          <mc:Choice Requires="x14">
            <control shapeId="1679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79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B1:N103"/>
  <sheetViews>
    <sheetView showGridLines="0" topLeftCell="A28" zoomScale="70" zoomScaleNormal="70" workbookViewId="0">
      <selection activeCell="A25" sqref="A1:XFD1048576"/>
    </sheetView>
  </sheetViews>
  <sheetFormatPr baseColWidth="10" defaultColWidth="11.44140625" defaultRowHeight="13.8"/>
  <cols>
    <col min="1" max="1" width="3.109375" style="90" customWidth="1"/>
    <col min="2" max="13" width="11.44140625" style="90"/>
    <col min="14" max="14" width="13"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149</v>
      </c>
      <c r="C34" s="703" t="s">
        <v>587</v>
      </c>
      <c r="D34" s="704"/>
      <c r="E34" s="704"/>
      <c r="F34" s="704"/>
      <c r="G34" s="704"/>
      <c r="H34" s="704"/>
      <c r="I34" s="704"/>
      <c r="J34" s="704"/>
      <c r="K34" s="705"/>
      <c r="L34" s="703" t="s">
        <v>47</v>
      </c>
      <c r="M34" s="705"/>
      <c r="N34" s="216">
        <v>1528</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303</v>
      </c>
      <c r="C39" s="596"/>
      <c r="D39" s="596"/>
      <c r="E39" s="596"/>
      <c r="F39" s="618"/>
      <c r="G39" s="641"/>
      <c r="H39" s="618"/>
      <c r="I39" s="641"/>
      <c r="J39" s="618"/>
      <c r="K39" s="147"/>
      <c r="L39" s="740"/>
      <c r="M39" s="741"/>
      <c r="N39" s="148">
        <v>7.5233333333333334</v>
      </c>
    </row>
    <row r="40" spans="2:14">
      <c r="B40" s="595"/>
      <c r="C40" s="596"/>
      <c r="D40" s="596"/>
      <c r="E40" s="596"/>
      <c r="F40" s="618"/>
      <c r="G40" s="641"/>
      <c r="H40" s="618"/>
      <c r="I40" s="641"/>
      <c r="J40" s="618"/>
      <c r="K40" s="147"/>
      <c r="L40" s="738"/>
      <c r="M40" s="739"/>
      <c r="N40" s="148"/>
    </row>
    <row r="41" spans="2:14" ht="14.4" thickBot="1">
      <c r="B41" s="595"/>
      <c r="C41" s="596"/>
      <c r="D41" s="596"/>
      <c r="E41" s="596"/>
      <c r="F41" s="618"/>
      <c r="G41" s="641"/>
      <c r="H41" s="618"/>
      <c r="I41" s="641"/>
      <c r="J41" s="618"/>
      <c r="K41" s="147"/>
      <c r="L41" s="726"/>
      <c r="M41" s="727"/>
      <c r="N41" s="148"/>
    </row>
    <row r="42" spans="2:14" ht="14.4" thickBot="1">
      <c r="B42" s="586" t="s">
        <v>254</v>
      </c>
      <c r="C42" s="587"/>
      <c r="D42" s="587"/>
      <c r="E42" s="587"/>
      <c r="F42" s="587"/>
      <c r="G42" s="587"/>
      <c r="H42" s="587"/>
      <c r="I42" s="587"/>
      <c r="J42" s="587"/>
      <c r="K42" s="587"/>
      <c r="L42" s="587"/>
      <c r="M42" s="588"/>
      <c r="N42" s="154">
        <v>7.5233333333333334</v>
      </c>
    </row>
    <row r="43" spans="2:14">
      <c r="B43" s="612" t="s">
        <v>252</v>
      </c>
      <c r="C43" s="613"/>
      <c r="D43" s="613"/>
      <c r="E43" s="613"/>
      <c r="F43" s="613"/>
      <c r="G43" s="613"/>
      <c r="H43" s="613"/>
      <c r="I43" s="613"/>
      <c r="J43" s="613"/>
      <c r="K43" s="613"/>
      <c r="L43" s="613"/>
      <c r="M43" s="613"/>
      <c r="N43" s="614"/>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533</v>
      </c>
      <c r="C47" s="596"/>
      <c r="D47" s="596"/>
      <c r="E47" s="596"/>
      <c r="F47" s="596"/>
      <c r="G47" s="596"/>
      <c r="H47" s="596"/>
      <c r="I47" s="618"/>
      <c r="J47" s="256" t="s">
        <v>212</v>
      </c>
      <c r="K47" s="253">
        <v>1.1000000000000001</v>
      </c>
      <c r="L47" s="619">
        <v>14520</v>
      </c>
      <c r="M47" s="620"/>
      <c r="N47" s="148">
        <v>15972.000000000002</v>
      </c>
    </row>
    <row r="48" spans="2:14">
      <c r="B48" s="595"/>
      <c r="C48" s="596"/>
      <c r="D48" s="596"/>
      <c r="E48" s="596"/>
      <c r="F48" s="596"/>
      <c r="G48" s="596"/>
      <c r="H48" s="596"/>
      <c r="I48" s="618"/>
      <c r="J48" s="256"/>
      <c r="K48" s="253"/>
      <c r="L48" s="619"/>
      <c r="M48" s="620"/>
      <c r="N48" s="148"/>
    </row>
    <row r="49" spans="2:14" ht="14.4" thickBot="1">
      <c r="B49" s="595"/>
      <c r="C49" s="596"/>
      <c r="D49" s="596"/>
      <c r="E49" s="596"/>
      <c r="F49" s="596"/>
      <c r="G49" s="596"/>
      <c r="H49" s="596"/>
      <c r="I49" s="618"/>
      <c r="J49" s="210"/>
      <c r="K49" s="211"/>
      <c r="L49" s="619"/>
      <c r="M49" s="620"/>
      <c r="N49" s="148"/>
    </row>
    <row r="50" spans="2:14" ht="14.4" thickBot="1">
      <c r="B50" s="586" t="s">
        <v>254</v>
      </c>
      <c r="C50" s="587"/>
      <c r="D50" s="587"/>
      <c r="E50" s="587"/>
      <c r="F50" s="587"/>
      <c r="G50" s="587"/>
      <c r="H50" s="587"/>
      <c r="I50" s="587"/>
      <c r="J50" s="587"/>
      <c r="K50" s="587"/>
      <c r="L50" s="587"/>
      <c r="M50" s="588"/>
      <c r="N50" s="161">
        <v>15972.000000000002</v>
      </c>
    </row>
    <row r="51" spans="2:14">
      <c r="B51" s="612" t="s">
        <v>255</v>
      </c>
      <c r="C51" s="613"/>
      <c r="D51" s="613"/>
      <c r="E51" s="613"/>
      <c r="F51" s="613"/>
      <c r="G51" s="613"/>
      <c r="H51" s="613"/>
      <c r="I51" s="613"/>
      <c r="J51" s="613"/>
      <c r="K51" s="613"/>
      <c r="L51" s="613"/>
      <c r="M51" s="613"/>
      <c r="N51" s="614"/>
    </row>
    <row r="52" spans="2:14">
      <c r="B52" s="612"/>
      <c r="C52" s="613"/>
      <c r="D52" s="613"/>
      <c r="E52" s="613"/>
      <c r="F52" s="613"/>
      <c r="G52" s="613"/>
      <c r="H52" s="613"/>
      <c r="I52" s="613"/>
      <c r="J52" s="613"/>
      <c r="K52" s="613"/>
      <c r="L52" s="613"/>
      <c r="M52" s="613"/>
      <c r="N52" s="614"/>
    </row>
    <row r="53" spans="2:14" ht="14.4" thickBot="1">
      <c r="B53" s="615"/>
      <c r="C53" s="616"/>
      <c r="D53" s="616"/>
      <c r="E53" s="616"/>
      <c r="F53" s="616"/>
      <c r="G53" s="616"/>
      <c r="H53" s="616"/>
      <c r="I53" s="616"/>
      <c r="J53" s="616"/>
      <c r="K53" s="616"/>
      <c r="L53" s="616"/>
      <c r="M53" s="616"/>
      <c r="N53" s="617"/>
    </row>
    <row r="54" spans="2:14">
      <c r="B54" s="597" t="s">
        <v>256</v>
      </c>
      <c r="C54" s="598"/>
      <c r="D54" s="598"/>
      <c r="E54" s="598"/>
      <c r="F54" s="598"/>
      <c r="G54" s="598"/>
      <c r="H54" s="598"/>
      <c r="I54" s="145" t="s">
        <v>257</v>
      </c>
      <c r="J54" s="162" t="s">
        <v>258</v>
      </c>
      <c r="K54" s="163" t="s">
        <v>259</v>
      </c>
      <c r="L54" s="622" t="s">
        <v>199</v>
      </c>
      <c r="M54" s="623"/>
      <c r="N54" s="146" t="s">
        <v>249</v>
      </c>
    </row>
    <row r="55" spans="2:14">
      <c r="B55" s="595"/>
      <c r="C55" s="596"/>
      <c r="D55" s="596"/>
      <c r="E55" s="596"/>
      <c r="F55" s="596"/>
      <c r="G55" s="596"/>
      <c r="H55" s="596"/>
      <c r="I55" s="157"/>
      <c r="J55" s="226"/>
      <c r="K55" s="227"/>
      <c r="L55" s="603"/>
      <c r="M55" s="604"/>
      <c r="N55" s="228"/>
    </row>
    <row r="56" spans="2:14">
      <c r="B56" s="595"/>
      <c r="C56" s="596"/>
      <c r="D56" s="596"/>
      <c r="E56" s="596"/>
      <c r="F56" s="596"/>
      <c r="G56" s="596"/>
      <c r="H56" s="596"/>
      <c r="I56" s="157"/>
      <c r="J56" s="226"/>
      <c r="K56" s="227"/>
      <c r="L56" s="603"/>
      <c r="M56" s="604"/>
      <c r="N56" s="228"/>
    </row>
    <row r="57" spans="2:14" ht="14.4" thickBot="1">
      <c r="B57" s="605"/>
      <c r="C57" s="606"/>
      <c r="D57" s="606"/>
      <c r="E57" s="606"/>
      <c r="F57" s="606"/>
      <c r="G57" s="606"/>
      <c r="H57" s="606"/>
      <c r="I57" s="246"/>
      <c r="J57" s="242"/>
      <c r="K57" s="217"/>
      <c r="L57" s="607"/>
      <c r="M57" s="608"/>
      <c r="N57" s="228"/>
    </row>
    <row r="58" spans="2:14" ht="14.4" thickBot="1">
      <c r="B58" s="586" t="s">
        <v>254</v>
      </c>
      <c r="C58" s="587"/>
      <c r="D58" s="587"/>
      <c r="E58" s="587"/>
      <c r="F58" s="587"/>
      <c r="G58" s="587"/>
      <c r="H58" s="587"/>
      <c r="I58" s="587"/>
      <c r="J58" s="587"/>
      <c r="K58" s="587"/>
      <c r="L58" s="587"/>
      <c r="M58" s="588"/>
      <c r="N58" s="179">
        <v>0</v>
      </c>
    </row>
    <row r="59" spans="2:14">
      <c r="B59" s="612" t="s">
        <v>261</v>
      </c>
      <c r="C59" s="613"/>
      <c r="D59" s="613"/>
      <c r="E59" s="613"/>
      <c r="F59" s="613"/>
      <c r="G59" s="613"/>
      <c r="H59" s="613"/>
      <c r="I59" s="613"/>
      <c r="J59" s="613"/>
      <c r="K59" s="613"/>
      <c r="L59" s="613"/>
      <c r="M59" s="613"/>
      <c r="N59" s="614"/>
    </row>
    <row r="60" spans="2:14">
      <c r="B60" s="612"/>
      <c r="C60" s="613"/>
      <c r="D60" s="613"/>
      <c r="E60" s="613"/>
      <c r="F60" s="613"/>
      <c r="G60" s="613"/>
      <c r="H60" s="613"/>
      <c r="I60" s="613"/>
      <c r="J60" s="613"/>
      <c r="K60" s="613"/>
      <c r="L60" s="613"/>
      <c r="M60" s="613"/>
      <c r="N60" s="614"/>
    </row>
    <row r="61" spans="2:14" ht="14.4" thickBot="1">
      <c r="B61" s="615"/>
      <c r="C61" s="616"/>
      <c r="D61" s="616"/>
      <c r="E61" s="616"/>
      <c r="F61" s="616"/>
      <c r="G61" s="616"/>
      <c r="H61" s="616"/>
      <c r="I61" s="616"/>
      <c r="J61" s="616"/>
      <c r="K61" s="616"/>
      <c r="L61" s="616"/>
      <c r="M61" s="616"/>
      <c r="N61" s="617"/>
    </row>
    <row r="62" spans="2:14">
      <c r="B62" s="597" t="s">
        <v>262</v>
      </c>
      <c r="C62" s="598"/>
      <c r="D62" s="598"/>
      <c r="E62" s="598"/>
      <c r="F62" s="598"/>
      <c r="G62" s="598"/>
      <c r="H62" s="598"/>
      <c r="I62" s="145" t="s">
        <v>263</v>
      </c>
      <c r="J62" s="162" t="s">
        <v>231</v>
      </c>
      <c r="K62" s="163" t="s">
        <v>264</v>
      </c>
      <c r="L62" s="622" t="s">
        <v>248</v>
      </c>
      <c r="M62" s="623"/>
      <c r="N62" s="146" t="s">
        <v>249</v>
      </c>
    </row>
    <row r="63" spans="2:14">
      <c r="B63" s="172" t="s">
        <v>321</v>
      </c>
      <c r="C63" s="173"/>
      <c r="D63" s="173"/>
      <c r="E63" s="173"/>
      <c r="F63" s="173"/>
      <c r="G63" s="173"/>
      <c r="H63" s="173"/>
      <c r="I63" s="174">
        <v>64000</v>
      </c>
      <c r="J63" s="175">
        <v>1.85</v>
      </c>
      <c r="K63" s="176">
        <v>118400</v>
      </c>
      <c r="L63" s="601">
        <v>1500</v>
      </c>
      <c r="M63" s="602"/>
      <c r="N63" s="177">
        <v>78.933333333333337</v>
      </c>
    </row>
    <row r="64" spans="2:14">
      <c r="B64" s="172" t="s">
        <v>232</v>
      </c>
      <c r="C64" s="173"/>
      <c r="D64" s="173"/>
      <c r="E64" s="173"/>
      <c r="F64" s="173"/>
      <c r="G64" s="173"/>
      <c r="H64" s="173"/>
      <c r="I64" s="174">
        <v>58000</v>
      </c>
      <c r="J64" s="175">
        <v>1.85</v>
      </c>
      <c r="K64" s="176">
        <v>107300</v>
      </c>
      <c r="L64" s="601">
        <v>1500</v>
      </c>
      <c r="M64" s="602"/>
      <c r="N64" s="177">
        <v>71.533333333333331</v>
      </c>
    </row>
    <row r="65" spans="2:14">
      <c r="B65" s="172"/>
      <c r="C65" s="173"/>
      <c r="D65" s="173"/>
      <c r="E65" s="173"/>
      <c r="F65" s="173"/>
      <c r="G65" s="173"/>
      <c r="H65" s="173"/>
      <c r="I65" s="174"/>
      <c r="J65" s="175"/>
      <c r="K65" s="176"/>
      <c r="L65" s="603"/>
      <c r="M65" s="604"/>
      <c r="N65" s="177"/>
    </row>
    <row r="66" spans="2:14" ht="14.4" thickBot="1">
      <c r="B66" s="605"/>
      <c r="C66" s="606"/>
      <c r="D66" s="606"/>
      <c r="E66" s="606"/>
      <c r="F66" s="606"/>
      <c r="G66" s="606"/>
      <c r="H66" s="606"/>
      <c r="I66" s="166"/>
      <c r="J66" s="167"/>
      <c r="K66" s="166"/>
      <c r="L66" s="607"/>
      <c r="M66" s="608"/>
      <c r="N66" s="178"/>
    </row>
    <row r="67" spans="2:14" ht="14.4" thickBot="1">
      <c r="B67" s="586" t="s">
        <v>254</v>
      </c>
      <c r="C67" s="587"/>
      <c r="D67" s="587"/>
      <c r="E67" s="587"/>
      <c r="F67" s="587"/>
      <c r="G67" s="587"/>
      <c r="H67" s="587"/>
      <c r="I67" s="587"/>
      <c r="J67" s="587"/>
      <c r="K67" s="587"/>
      <c r="L67" s="587"/>
      <c r="M67" s="588"/>
      <c r="N67" s="179">
        <v>150.46666666666667</v>
      </c>
    </row>
    <row r="68" spans="2:14" ht="14.4" thickBot="1">
      <c r="B68" s="141"/>
      <c r="C68" s="91"/>
      <c r="D68" s="91"/>
      <c r="E68" s="91"/>
      <c r="F68" s="91"/>
      <c r="G68" s="91"/>
      <c r="H68" s="91"/>
      <c r="I68" s="91"/>
      <c r="J68" s="91"/>
      <c r="K68" s="91"/>
      <c r="L68" s="91"/>
      <c r="M68" s="91"/>
      <c r="N68" s="130"/>
    </row>
    <row r="69" spans="2:14" ht="14.4" thickBot="1">
      <c r="B69" s="589" t="s">
        <v>265</v>
      </c>
      <c r="C69" s="590"/>
      <c r="D69" s="590"/>
      <c r="E69" s="590"/>
      <c r="F69" s="590"/>
      <c r="G69" s="590"/>
      <c r="H69" s="590"/>
      <c r="I69" s="590"/>
      <c r="J69" s="590"/>
      <c r="K69" s="590"/>
      <c r="L69" s="590"/>
      <c r="M69" s="591"/>
      <c r="N69" s="180">
        <v>16129.990000000002</v>
      </c>
    </row>
    <row r="70" spans="2:14">
      <c r="B70" s="612" t="s">
        <v>266</v>
      </c>
      <c r="C70" s="613"/>
      <c r="D70" s="613"/>
      <c r="E70" s="613"/>
      <c r="F70" s="613"/>
      <c r="G70" s="613"/>
      <c r="H70" s="613"/>
      <c r="I70" s="613"/>
      <c r="J70" s="613"/>
      <c r="K70" s="613"/>
      <c r="L70" s="613"/>
      <c r="M70" s="613"/>
      <c r="N70" s="614"/>
    </row>
    <row r="71" spans="2:14">
      <c r="B71" s="612"/>
      <c r="C71" s="613"/>
      <c r="D71" s="613"/>
      <c r="E71" s="613"/>
      <c r="F71" s="613"/>
      <c r="G71" s="613"/>
      <c r="H71" s="613"/>
      <c r="I71" s="613"/>
      <c r="J71" s="613"/>
      <c r="K71" s="613"/>
      <c r="L71" s="613"/>
      <c r="M71" s="613"/>
      <c r="N71" s="614"/>
    </row>
    <row r="72" spans="2:14" ht="14.4" thickBot="1">
      <c r="B72" s="615"/>
      <c r="C72" s="616"/>
      <c r="D72" s="616"/>
      <c r="E72" s="616"/>
      <c r="F72" s="616"/>
      <c r="G72" s="616"/>
      <c r="H72" s="616"/>
      <c r="I72" s="616"/>
      <c r="J72" s="616"/>
      <c r="K72" s="616"/>
      <c r="L72" s="616"/>
      <c r="M72" s="616"/>
      <c r="N72" s="617"/>
    </row>
    <row r="73" spans="2:14">
      <c r="B73" s="597" t="s">
        <v>267</v>
      </c>
      <c r="C73" s="598"/>
      <c r="D73" s="598"/>
      <c r="E73" s="598"/>
      <c r="F73" s="598"/>
      <c r="G73" s="598"/>
      <c r="H73" s="598"/>
      <c r="I73" s="162"/>
      <c r="J73" s="181"/>
      <c r="K73" s="170" t="s">
        <v>268</v>
      </c>
      <c r="L73" s="599" t="s">
        <v>269</v>
      </c>
      <c r="M73" s="600"/>
      <c r="N73" s="171"/>
    </row>
    <row r="74" spans="2:14">
      <c r="B74" s="595" t="s">
        <v>193</v>
      </c>
      <c r="C74" s="596"/>
      <c r="D74" s="596"/>
      <c r="E74" s="596"/>
      <c r="F74" s="596"/>
      <c r="G74" s="596"/>
      <c r="H74" s="596"/>
      <c r="I74" s="182"/>
      <c r="J74" s="183"/>
      <c r="K74" s="184">
        <v>0.2</v>
      </c>
      <c r="L74" s="582">
        <v>3225.9980000000005</v>
      </c>
      <c r="M74" s="583"/>
      <c r="N74" s="185"/>
    </row>
    <row r="75" spans="2:14">
      <c r="B75" s="149" t="s">
        <v>270</v>
      </c>
      <c r="C75" s="150"/>
      <c r="D75" s="150"/>
      <c r="E75" s="150"/>
      <c r="F75" s="150"/>
      <c r="G75" s="150"/>
      <c r="H75" s="150"/>
      <c r="I75" s="182"/>
      <c r="J75" s="183"/>
      <c r="K75" s="184">
        <v>0.05</v>
      </c>
      <c r="L75" s="582">
        <v>806.49950000000013</v>
      </c>
      <c r="M75" s="583"/>
      <c r="N75" s="185"/>
    </row>
    <row r="76" spans="2:14" ht="14.4" thickBot="1">
      <c r="B76" s="186" t="s">
        <v>230</v>
      </c>
      <c r="C76" s="187"/>
      <c r="D76" s="187"/>
      <c r="E76" s="187"/>
      <c r="F76" s="187"/>
      <c r="G76" s="187"/>
      <c r="H76" s="187"/>
      <c r="I76" s="188"/>
      <c r="J76" s="189"/>
      <c r="K76" s="184">
        <v>0.05</v>
      </c>
      <c r="L76" s="584">
        <v>806.49950000000013</v>
      </c>
      <c r="M76" s="585"/>
      <c r="N76" s="185"/>
    </row>
    <row r="77" spans="2:14" ht="14.4" thickBot="1">
      <c r="B77" s="586" t="s">
        <v>254</v>
      </c>
      <c r="C77" s="587"/>
      <c r="D77" s="587"/>
      <c r="E77" s="587"/>
      <c r="F77" s="587"/>
      <c r="G77" s="587"/>
      <c r="H77" s="587"/>
      <c r="I77" s="587"/>
      <c r="J77" s="587"/>
      <c r="K77" s="587"/>
      <c r="L77" s="587"/>
      <c r="M77" s="588"/>
      <c r="N77" s="190">
        <v>4838.9970000000003</v>
      </c>
    </row>
    <row r="78" spans="2:14" ht="14.4" thickBot="1">
      <c r="B78" s="141"/>
      <c r="C78" s="91"/>
      <c r="D78" s="91"/>
      <c r="E78" s="91"/>
      <c r="F78" s="91"/>
      <c r="G78" s="91"/>
      <c r="H78" s="91"/>
      <c r="I78" s="91"/>
      <c r="J78" s="91"/>
      <c r="K78" s="91"/>
      <c r="L78" s="91"/>
      <c r="M78" s="91"/>
      <c r="N78" s="130"/>
    </row>
    <row r="79" spans="2:14" ht="14.4" thickBot="1">
      <c r="B79" s="589" t="s">
        <v>271</v>
      </c>
      <c r="C79" s="590"/>
      <c r="D79" s="590"/>
      <c r="E79" s="590"/>
      <c r="F79" s="590"/>
      <c r="G79" s="590"/>
      <c r="H79" s="590"/>
      <c r="I79" s="590"/>
      <c r="J79" s="590"/>
      <c r="K79" s="590"/>
      <c r="L79" s="590"/>
      <c r="M79" s="591"/>
      <c r="N79" s="191">
        <v>20969</v>
      </c>
    </row>
    <row r="80" spans="2:14">
      <c r="B80" s="122"/>
      <c r="C80" s="123"/>
      <c r="D80" s="123"/>
      <c r="E80" s="123"/>
      <c r="F80" s="123"/>
      <c r="G80" s="123"/>
      <c r="H80" s="123"/>
      <c r="I80" s="123"/>
      <c r="J80" s="123"/>
      <c r="K80" s="123"/>
      <c r="L80" s="123"/>
      <c r="M80" s="123"/>
      <c r="N80" s="124"/>
    </row>
    <row r="81" spans="2:14">
      <c r="B81" s="141"/>
      <c r="C81" s="91"/>
      <c r="D81" s="91"/>
      <c r="E81" s="91"/>
      <c r="F81" s="91"/>
      <c r="G81" s="91"/>
      <c r="H81" s="91"/>
      <c r="I81" s="91"/>
      <c r="J81" s="91"/>
      <c r="K81" s="91"/>
      <c r="L81" s="91"/>
      <c r="M81" s="91"/>
      <c r="N81" s="130"/>
    </row>
    <row r="82" spans="2:14">
      <c r="B82" s="141"/>
      <c r="C82" s="91"/>
      <c r="D82" s="91"/>
      <c r="E82" s="91"/>
      <c r="F82" s="91"/>
      <c r="G82" s="91"/>
      <c r="H82" s="91"/>
      <c r="I82" s="91"/>
      <c r="J82" s="91"/>
      <c r="K82" s="91"/>
      <c r="L82" s="91"/>
      <c r="M82" s="91"/>
      <c r="N82" s="130"/>
    </row>
    <row r="83" spans="2:14">
      <c r="B83" s="141"/>
      <c r="C83" s="91"/>
      <c r="D83" s="91"/>
      <c r="E83" s="91"/>
      <c r="F83" s="91"/>
      <c r="G83" s="128" t="s">
        <v>272</v>
      </c>
      <c r="H83" s="128"/>
      <c r="I83" s="128"/>
      <c r="J83" s="128"/>
      <c r="K83" s="91"/>
      <c r="L83" s="91"/>
      <c r="M83" s="91"/>
      <c r="N83" s="130"/>
    </row>
    <row r="84" spans="2:14">
      <c r="B84" s="192"/>
      <c r="C84" s="193"/>
      <c r="D84" s="193"/>
      <c r="E84" s="193"/>
      <c r="F84" s="193"/>
      <c r="G84" s="128" t="s">
        <v>273</v>
      </c>
      <c r="H84" s="193"/>
      <c r="I84" s="193"/>
      <c r="J84" s="193"/>
      <c r="K84" s="193"/>
      <c r="L84" s="193"/>
      <c r="M84" s="193"/>
      <c r="N84" s="194"/>
    </row>
    <row r="85" spans="2:14">
      <c r="B85" s="192"/>
      <c r="C85" s="193"/>
      <c r="D85" s="193"/>
      <c r="E85" s="193"/>
      <c r="F85" s="193"/>
      <c r="G85" s="128" t="s">
        <v>274</v>
      </c>
      <c r="J85" s="193"/>
      <c r="K85" s="193"/>
      <c r="L85" s="193"/>
      <c r="M85" s="193"/>
      <c r="N85" s="194"/>
    </row>
    <row r="86" spans="2:14">
      <c r="B86" s="107"/>
      <c r="C86" s="137"/>
      <c r="D86" s="137"/>
      <c r="E86" s="137"/>
      <c r="F86" s="137"/>
      <c r="G86" s="128" t="s">
        <v>275</v>
      </c>
      <c r="H86" s="137"/>
      <c r="I86" s="137"/>
      <c r="J86" s="137"/>
      <c r="K86" s="137"/>
      <c r="L86" s="137"/>
      <c r="M86" s="137"/>
      <c r="N86" s="136"/>
    </row>
    <row r="87" spans="2:14">
      <c r="B87" s="141"/>
      <c r="C87" s="91"/>
      <c r="D87" s="91"/>
      <c r="E87" s="91"/>
      <c r="F87" s="91"/>
      <c r="G87" s="91" t="s">
        <v>276</v>
      </c>
      <c r="H87" s="91"/>
      <c r="I87" s="91"/>
      <c r="J87" s="91"/>
      <c r="K87" s="91"/>
      <c r="L87" s="91"/>
      <c r="M87" s="91"/>
      <c r="N87" s="130"/>
    </row>
    <row r="88" spans="2:14">
      <c r="B88" s="195" t="s">
        <v>277</v>
      </c>
      <c r="C88" s="196"/>
      <c r="D88" s="196"/>
      <c r="E88" s="196"/>
      <c r="F88" s="196"/>
      <c r="G88" s="196"/>
      <c r="H88" s="196"/>
      <c r="I88" s="196"/>
      <c r="J88" s="196"/>
      <c r="K88" s="196"/>
      <c r="L88" s="196"/>
      <c r="M88" s="196"/>
      <c r="N88" s="197"/>
    </row>
    <row r="89" spans="2:14">
      <c r="B89" s="592"/>
      <c r="C89" s="593"/>
      <c r="D89" s="593"/>
      <c r="E89" s="593"/>
      <c r="F89" s="593"/>
      <c r="G89" s="593"/>
      <c r="H89" s="593"/>
      <c r="I89" s="593"/>
      <c r="J89" s="593"/>
      <c r="K89" s="593"/>
      <c r="L89" s="593"/>
      <c r="M89" s="593"/>
      <c r="N89" s="594"/>
    </row>
    <row r="90" spans="2:14">
      <c r="B90" s="592"/>
      <c r="C90" s="593"/>
      <c r="D90" s="593"/>
      <c r="E90" s="593"/>
      <c r="F90" s="593"/>
      <c r="G90" s="593"/>
      <c r="H90" s="593"/>
      <c r="I90" s="593"/>
      <c r="J90" s="593"/>
      <c r="K90" s="593"/>
      <c r="L90" s="593"/>
      <c r="M90" s="593"/>
      <c r="N90" s="594"/>
    </row>
    <row r="91" spans="2:14">
      <c r="B91" s="107"/>
      <c r="C91" s="137"/>
      <c r="D91" s="137"/>
      <c r="E91" s="137"/>
      <c r="F91" s="137"/>
      <c r="G91" s="137"/>
      <c r="H91" s="137"/>
      <c r="I91" s="137"/>
      <c r="J91" s="137"/>
      <c r="K91" s="137"/>
      <c r="L91" s="137"/>
      <c r="M91" s="137"/>
      <c r="N91" s="136"/>
    </row>
    <row r="92" spans="2:14">
      <c r="B92" s="198" t="s">
        <v>278</v>
      </c>
      <c r="C92" s="137"/>
      <c r="D92" s="137"/>
      <c r="E92" s="137"/>
      <c r="F92" s="137"/>
      <c r="G92" s="137"/>
      <c r="H92" s="137"/>
      <c r="I92" s="137"/>
      <c r="J92" s="137"/>
      <c r="K92" s="137"/>
      <c r="L92" s="137"/>
      <c r="M92" s="137"/>
      <c r="N92" s="136"/>
    </row>
    <row r="93" spans="2:14" ht="12.75" customHeight="1">
      <c r="B93" s="573" t="s">
        <v>279</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573" t="s">
        <v>280</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107"/>
      <c r="C97" s="137"/>
      <c r="D97" s="137"/>
      <c r="E97" s="137"/>
      <c r="F97" s="137"/>
      <c r="G97" s="137"/>
      <c r="H97" s="137"/>
      <c r="I97" s="137"/>
      <c r="J97" s="137"/>
      <c r="K97" s="137"/>
      <c r="L97" s="137"/>
      <c r="M97" s="137"/>
      <c r="N97" s="136"/>
    </row>
    <row r="98" spans="2:14">
      <c r="B98" s="141"/>
      <c r="C98" s="91"/>
      <c r="D98" s="91"/>
      <c r="E98" s="91"/>
      <c r="F98" s="91"/>
      <c r="G98" s="128" t="s">
        <v>272</v>
      </c>
      <c r="H98" s="91"/>
      <c r="I98" s="91"/>
      <c r="J98" s="91"/>
      <c r="K98" s="91"/>
      <c r="L98" s="91"/>
      <c r="M98" s="91"/>
      <c r="N98" s="130"/>
    </row>
    <row r="99" spans="2:14">
      <c r="B99" s="141"/>
      <c r="C99" s="91"/>
      <c r="D99" s="91"/>
      <c r="E99" s="91"/>
      <c r="F99" s="91"/>
      <c r="G99" s="91" t="s">
        <v>273</v>
      </c>
      <c r="H99" s="158"/>
      <c r="I99" s="158"/>
      <c r="J99" s="158"/>
      <c r="K99" s="91"/>
      <c r="L99" s="91"/>
      <c r="M99" s="91"/>
      <c r="N99" s="130"/>
    </row>
    <row r="100" spans="2:14">
      <c r="B100" s="141"/>
      <c r="C100" s="91"/>
      <c r="D100" s="91"/>
      <c r="E100" s="91"/>
      <c r="F100" s="91"/>
      <c r="G100" s="91" t="s">
        <v>281</v>
      </c>
      <c r="H100" s="92"/>
      <c r="I100" s="92"/>
      <c r="J100" s="92"/>
      <c r="M100" s="91"/>
      <c r="N100" s="130"/>
    </row>
    <row r="101" spans="2:14">
      <c r="B101" s="199"/>
      <c r="C101" s="137"/>
      <c r="D101" s="137"/>
      <c r="E101" s="137"/>
      <c r="F101" s="137"/>
      <c r="G101" s="91" t="s">
        <v>275</v>
      </c>
      <c r="K101" s="137"/>
      <c r="L101" s="137"/>
      <c r="M101" s="137"/>
      <c r="N101" s="136"/>
    </row>
    <row r="102" spans="2:14" ht="17.25" customHeight="1">
      <c r="B102" s="200" t="s">
        <v>282</v>
      </c>
      <c r="C102" s="201"/>
      <c r="D102" s="201"/>
      <c r="E102" s="91"/>
      <c r="F102" s="91"/>
      <c r="G102" s="91"/>
      <c r="H102" s="91"/>
      <c r="I102" s="91"/>
      <c r="J102" s="576"/>
      <c r="K102" s="576"/>
      <c r="L102" s="576"/>
      <c r="M102" s="576"/>
      <c r="N102" s="577"/>
    </row>
    <row r="103" spans="2:14" ht="18.75" customHeight="1" thickBot="1">
      <c r="B103" s="580" t="s">
        <v>283</v>
      </c>
      <c r="C103" s="581"/>
      <c r="D103" s="581"/>
      <c r="E103" s="167"/>
      <c r="F103" s="167"/>
      <c r="G103" s="167"/>
      <c r="H103" s="167"/>
      <c r="I103" s="167"/>
      <c r="J103" s="578"/>
      <c r="K103" s="578"/>
      <c r="L103" s="578"/>
      <c r="M103" s="578"/>
      <c r="N103" s="579"/>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 right="0.7" top="0.75" bottom="0.75" header="0.3" footer="0.3"/>
  <drawing r:id="rId1"/>
  <legacyDrawing r:id="rId2"/>
  <oleObjects>
    <mc:AlternateContent xmlns:mc="http://schemas.openxmlformats.org/markup-compatibility/2006">
      <mc:Choice Requires="x14">
        <oleObject progId="PBrush" shapeId="1699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9985" r:id="rId3"/>
      </mc:Fallback>
    </mc:AlternateContent>
  </oleObjects>
  <mc:AlternateContent xmlns:mc="http://schemas.openxmlformats.org/markup-compatibility/2006">
    <mc:Choice Requires="x14">
      <controls>
        <mc:AlternateContent xmlns:mc="http://schemas.openxmlformats.org/markup-compatibility/2006">
          <mc:Choice Requires="x14">
            <control shapeId="16998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998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B1:N101"/>
  <sheetViews>
    <sheetView topLeftCell="A26" zoomScale="55" zoomScaleNormal="55" workbookViewId="0">
      <selection activeCell="A25" sqref="A1:XFD1048576"/>
    </sheetView>
  </sheetViews>
  <sheetFormatPr baseColWidth="10" defaultColWidth="11.44140625" defaultRowHeight="13.8"/>
  <cols>
    <col min="1" max="1" width="3.109375" style="90" customWidth="1"/>
    <col min="2" max="2" width="11.5546875" style="90" bestFit="1" customWidth="1"/>
    <col min="3" max="6" width="11.44140625" style="90"/>
    <col min="7" max="8" width="11.44140625" style="90" customWidth="1"/>
    <col min="9" max="12" width="11.5546875" style="90" customWidth="1"/>
    <col min="13" max="13" width="11.44140625" style="90" customWidth="1"/>
    <col min="14" max="14" width="11.88671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422"/>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405"/>
      <c r="C11" s="406"/>
      <c r="D11" s="406"/>
      <c r="E11" s="406"/>
      <c r="F11" s="406"/>
      <c r="G11" s="406"/>
      <c r="H11" s="406"/>
      <c r="I11" s="406"/>
      <c r="J11" s="406"/>
      <c r="K11" s="109"/>
      <c r="L11" s="110" t="s">
        <v>15</v>
      </c>
      <c r="M11" s="110" t="s">
        <v>15</v>
      </c>
      <c r="N11" s="111" t="s">
        <v>15</v>
      </c>
    </row>
    <row r="12" spans="2:14">
      <c r="B12" s="653" t="s">
        <v>239</v>
      </c>
      <c r="C12" s="654"/>
      <c r="D12" s="654"/>
      <c r="E12" s="654"/>
      <c r="F12" s="406"/>
      <c r="G12" s="406"/>
      <c r="H12" s="406" t="s">
        <v>240</v>
      </c>
      <c r="J12" s="406"/>
      <c r="K12" s="109"/>
      <c r="N12" s="112"/>
    </row>
    <row r="13" spans="2:14">
      <c r="B13" s="113" t="s">
        <v>16</v>
      </c>
      <c r="C13" s="114"/>
      <c r="D13" s="642" t="s">
        <v>17</v>
      </c>
      <c r="E13" s="642"/>
      <c r="F13" s="642"/>
      <c r="G13" s="642"/>
      <c r="H13" s="114"/>
      <c r="I13" s="114" t="s">
        <v>18</v>
      </c>
      <c r="J13" s="642" t="s">
        <v>17</v>
      </c>
      <c r="K13" s="642"/>
      <c r="L13" s="642"/>
      <c r="M13" s="642"/>
      <c r="N13" s="408"/>
    </row>
    <row r="14" spans="2:14">
      <c r="B14" s="113"/>
      <c r="C14" s="114"/>
      <c r="D14" s="407"/>
      <c r="E14" s="407"/>
      <c r="F14" s="407"/>
      <c r="G14" s="407"/>
      <c r="H14" s="114"/>
      <c r="I14" s="407"/>
      <c r="J14" s="114"/>
      <c r="K14" s="407"/>
      <c r="L14" s="643"/>
      <c r="M14" s="643"/>
      <c r="N14" s="644"/>
    </row>
    <row r="15" spans="2:14">
      <c r="B15" s="113"/>
      <c r="C15" s="114"/>
      <c r="D15" s="407"/>
      <c r="E15" s="407"/>
      <c r="F15" s="407"/>
      <c r="G15" s="407"/>
      <c r="H15" s="114"/>
      <c r="I15" s="407"/>
      <c r="J15" s="114"/>
      <c r="K15" s="407"/>
      <c r="L15" s="407"/>
      <c r="M15" s="407"/>
      <c r="N15" s="408"/>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424"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409"/>
      <c r="E22" s="409"/>
      <c r="F22" s="409"/>
      <c r="G22" s="409"/>
      <c r="H22" s="409"/>
      <c r="I22" s="409"/>
      <c r="J22" s="409"/>
      <c r="K22" s="409"/>
      <c r="L22" s="409"/>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21" t="s">
        <v>514</v>
      </c>
      <c r="C34" s="703" t="s">
        <v>588</v>
      </c>
      <c r="D34" s="704"/>
      <c r="E34" s="704"/>
      <c r="F34" s="704"/>
      <c r="G34" s="704"/>
      <c r="H34" s="704"/>
      <c r="I34" s="704"/>
      <c r="J34" s="704"/>
      <c r="K34" s="705"/>
      <c r="L34" s="703" t="s">
        <v>47</v>
      </c>
      <c r="M34" s="705"/>
      <c r="N34" s="216">
        <v>825</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312</v>
      </c>
      <c r="C39" s="596"/>
      <c r="D39" s="596"/>
      <c r="E39" s="596"/>
      <c r="F39" s="618"/>
      <c r="G39" s="641"/>
      <c r="H39" s="618"/>
      <c r="I39" s="641"/>
      <c r="J39" s="618"/>
      <c r="K39" s="279">
        <v>190000</v>
      </c>
      <c r="L39" s="603">
        <v>15</v>
      </c>
      <c r="M39" s="604"/>
      <c r="N39" s="280">
        <v>12666.666666666666</v>
      </c>
    </row>
    <row r="40" spans="2:14">
      <c r="B40" s="595" t="s">
        <v>320</v>
      </c>
      <c r="C40" s="596"/>
      <c r="D40" s="596"/>
      <c r="E40" s="596"/>
      <c r="F40" s="618"/>
      <c r="G40" s="641"/>
      <c r="H40" s="618"/>
      <c r="I40" s="641"/>
      <c r="J40" s="618"/>
      <c r="K40" s="279">
        <v>110000</v>
      </c>
      <c r="L40" s="603">
        <v>15</v>
      </c>
      <c r="M40" s="604"/>
      <c r="N40" s="280">
        <v>7333.333333333333</v>
      </c>
    </row>
    <row r="41" spans="2:14" ht="14.4" thickBot="1">
      <c r="B41" s="595" t="s">
        <v>311</v>
      </c>
      <c r="C41" s="596"/>
      <c r="D41" s="596"/>
      <c r="E41" s="596"/>
      <c r="F41" s="618"/>
      <c r="G41" s="641"/>
      <c r="H41" s="618"/>
      <c r="I41" s="641"/>
      <c r="J41" s="618"/>
      <c r="K41" s="279">
        <v>88000</v>
      </c>
      <c r="L41" s="603">
        <v>15</v>
      </c>
      <c r="M41" s="604"/>
      <c r="N41" s="280">
        <v>5866.666666666667</v>
      </c>
    </row>
    <row r="42" spans="2:14" ht="14.4" thickBot="1">
      <c r="B42" s="586" t="s">
        <v>254</v>
      </c>
      <c r="C42" s="587"/>
      <c r="D42" s="587"/>
      <c r="E42" s="587"/>
      <c r="F42" s="587"/>
      <c r="G42" s="587"/>
      <c r="H42" s="587"/>
      <c r="I42" s="587"/>
      <c r="J42" s="587"/>
      <c r="K42" s="587"/>
      <c r="L42" s="587"/>
      <c r="M42" s="588"/>
      <c r="N42" s="154">
        <v>25866.666666666668</v>
      </c>
    </row>
    <row r="43" spans="2:14">
      <c r="B43" s="609" t="s">
        <v>252</v>
      </c>
      <c r="C43" s="610"/>
      <c r="D43" s="610"/>
      <c r="E43" s="610"/>
      <c r="F43" s="610"/>
      <c r="G43" s="610"/>
      <c r="H43" s="610"/>
      <c r="I43" s="610"/>
      <c r="J43" s="610"/>
      <c r="K43" s="610"/>
      <c r="L43" s="610"/>
      <c r="M43" s="610"/>
      <c r="N43" s="611"/>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412" t="s">
        <v>198</v>
      </c>
      <c r="K46" s="145" t="s">
        <v>33</v>
      </c>
      <c r="L46" s="622" t="s">
        <v>253</v>
      </c>
      <c r="M46" s="623"/>
      <c r="N46" s="146" t="s">
        <v>249</v>
      </c>
    </row>
    <row r="47" spans="2:14">
      <c r="B47" s="595" t="s">
        <v>362</v>
      </c>
      <c r="C47" s="596"/>
      <c r="D47" s="596"/>
      <c r="E47" s="596"/>
      <c r="F47" s="596"/>
      <c r="G47" s="596"/>
      <c r="H47" s="596"/>
      <c r="I47" s="618"/>
      <c r="J47" s="210" t="s">
        <v>212</v>
      </c>
      <c r="K47" s="229">
        <v>1.3</v>
      </c>
      <c r="L47" s="619">
        <v>20000</v>
      </c>
      <c r="M47" s="620"/>
      <c r="N47" s="280">
        <v>26000</v>
      </c>
    </row>
    <row r="48" spans="2:14" ht="14.4" thickBot="1">
      <c r="B48" s="605"/>
      <c r="C48" s="606"/>
      <c r="D48" s="606"/>
      <c r="E48" s="606"/>
      <c r="F48" s="606"/>
      <c r="G48" s="606"/>
      <c r="H48" s="606"/>
      <c r="I48" s="621"/>
      <c r="J48" s="158"/>
      <c r="K48" s="159"/>
      <c r="L48" s="607"/>
      <c r="M48" s="608"/>
      <c r="N48" s="160"/>
    </row>
    <row r="49" spans="2:14" ht="14.4" thickBot="1">
      <c r="B49" s="586" t="s">
        <v>254</v>
      </c>
      <c r="C49" s="587"/>
      <c r="D49" s="587"/>
      <c r="E49" s="587"/>
      <c r="F49" s="587"/>
      <c r="G49" s="587"/>
      <c r="H49" s="587"/>
      <c r="I49" s="587"/>
      <c r="J49" s="587"/>
      <c r="K49" s="587"/>
      <c r="L49" s="587"/>
      <c r="M49" s="588"/>
      <c r="N49" s="281">
        <v>26000</v>
      </c>
    </row>
    <row r="50" spans="2:14">
      <c r="B50" s="609" t="s">
        <v>255</v>
      </c>
      <c r="C50" s="610"/>
      <c r="D50" s="610"/>
      <c r="E50" s="610"/>
      <c r="F50" s="610"/>
      <c r="G50" s="610"/>
      <c r="H50" s="610"/>
      <c r="I50" s="610"/>
      <c r="J50" s="610"/>
      <c r="K50" s="610"/>
      <c r="L50" s="610"/>
      <c r="M50" s="610"/>
      <c r="N50" s="611"/>
    </row>
    <row r="51" spans="2:14">
      <c r="B51" s="612"/>
      <c r="C51" s="613"/>
      <c r="D51" s="613"/>
      <c r="E51" s="613"/>
      <c r="F51" s="613"/>
      <c r="G51" s="613"/>
      <c r="H51" s="613"/>
      <c r="I51" s="613"/>
      <c r="J51" s="613"/>
      <c r="K51" s="613"/>
      <c r="L51" s="613"/>
      <c r="M51" s="613"/>
      <c r="N51" s="614"/>
    </row>
    <row r="52" spans="2:14" ht="14.4" thickBot="1">
      <c r="B52" s="615"/>
      <c r="C52" s="616"/>
      <c r="D52" s="616"/>
      <c r="E52" s="616"/>
      <c r="F52" s="616"/>
      <c r="G52" s="616"/>
      <c r="H52" s="616"/>
      <c r="I52" s="616"/>
      <c r="J52" s="616"/>
      <c r="K52" s="616"/>
      <c r="L52" s="616"/>
      <c r="M52" s="616"/>
      <c r="N52" s="617"/>
    </row>
    <row r="53" spans="2:14">
      <c r="B53" s="597" t="s">
        <v>256</v>
      </c>
      <c r="C53" s="598"/>
      <c r="D53" s="598"/>
      <c r="E53" s="598"/>
      <c r="F53" s="598"/>
      <c r="G53" s="598"/>
      <c r="H53" s="598"/>
      <c r="I53" s="145" t="s">
        <v>257</v>
      </c>
      <c r="J53" s="417" t="s">
        <v>258</v>
      </c>
      <c r="K53" s="163" t="s">
        <v>259</v>
      </c>
      <c r="L53" s="622" t="s">
        <v>199</v>
      </c>
      <c r="M53" s="623"/>
      <c r="N53" s="146" t="s">
        <v>249</v>
      </c>
    </row>
    <row r="54" spans="2:14">
      <c r="B54" s="595" t="s">
        <v>534</v>
      </c>
      <c r="C54" s="596"/>
      <c r="D54" s="596"/>
      <c r="E54" s="596"/>
      <c r="F54" s="596"/>
      <c r="G54" s="596"/>
      <c r="H54" s="596"/>
      <c r="I54" s="217">
        <v>1.3</v>
      </c>
      <c r="J54" s="196">
        <v>18</v>
      </c>
      <c r="K54" s="217">
        <v>23.400000000000002</v>
      </c>
      <c r="L54" s="624">
        <v>904</v>
      </c>
      <c r="M54" s="625"/>
      <c r="N54" s="218">
        <v>21153.600000000002</v>
      </c>
    </row>
    <row r="55" spans="2:14" ht="14.4" thickBot="1">
      <c r="B55" s="605"/>
      <c r="C55" s="606"/>
      <c r="D55" s="606"/>
      <c r="E55" s="606"/>
      <c r="F55" s="606"/>
      <c r="G55" s="606"/>
      <c r="H55" s="606"/>
      <c r="I55" s="166"/>
      <c r="J55" s="167"/>
      <c r="K55" s="166"/>
      <c r="L55" s="607"/>
      <c r="M55" s="608"/>
      <c r="N55" s="219"/>
    </row>
    <row r="56" spans="2:14" ht="14.4" thickBot="1">
      <c r="B56" s="586" t="s">
        <v>254</v>
      </c>
      <c r="C56" s="587"/>
      <c r="D56" s="587"/>
      <c r="E56" s="587"/>
      <c r="F56" s="587"/>
      <c r="G56" s="587"/>
      <c r="H56" s="587"/>
      <c r="I56" s="587"/>
      <c r="J56" s="587"/>
      <c r="K56" s="587"/>
      <c r="L56" s="587"/>
      <c r="M56" s="588"/>
      <c r="N56" s="220">
        <v>21153.600000000002</v>
      </c>
    </row>
    <row r="57" spans="2:14">
      <c r="B57" s="609" t="s">
        <v>261</v>
      </c>
      <c r="C57" s="610"/>
      <c r="D57" s="610"/>
      <c r="E57" s="610"/>
      <c r="F57" s="610"/>
      <c r="G57" s="610"/>
      <c r="H57" s="610"/>
      <c r="I57" s="610"/>
      <c r="J57" s="610"/>
      <c r="K57" s="610"/>
      <c r="L57" s="610"/>
      <c r="M57" s="610"/>
      <c r="N57" s="611"/>
    </row>
    <row r="58" spans="2:14">
      <c r="B58" s="612"/>
      <c r="C58" s="613"/>
      <c r="D58" s="613"/>
      <c r="E58" s="613"/>
      <c r="F58" s="613"/>
      <c r="G58" s="613"/>
      <c r="H58" s="613"/>
      <c r="I58" s="613"/>
      <c r="J58" s="613"/>
      <c r="K58" s="613"/>
      <c r="L58" s="613"/>
      <c r="M58" s="613"/>
      <c r="N58" s="614"/>
    </row>
    <row r="59" spans="2:14" ht="14.4" thickBot="1">
      <c r="B59" s="615"/>
      <c r="C59" s="616"/>
      <c r="D59" s="616"/>
      <c r="E59" s="616"/>
      <c r="F59" s="616"/>
      <c r="G59" s="616"/>
      <c r="H59" s="616"/>
      <c r="I59" s="616"/>
      <c r="J59" s="616"/>
      <c r="K59" s="616"/>
      <c r="L59" s="616"/>
      <c r="M59" s="616"/>
      <c r="N59" s="617"/>
    </row>
    <row r="60" spans="2:14">
      <c r="B60" s="597" t="s">
        <v>262</v>
      </c>
      <c r="C60" s="598"/>
      <c r="D60" s="598"/>
      <c r="E60" s="598"/>
      <c r="F60" s="598"/>
      <c r="G60" s="598"/>
      <c r="H60" s="598"/>
      <c r="I60" s="145" t="s">
        <v>263</v>
      </c>
      <c r="J60" s="417" t="s">
        <v>231</v>
      </c>
      <c r="K60" s="163" t="s">
        <v>264</v>
      </c>
      <c r="L60" s="622" t="s">
        <v>248</v>
      </c>
      <c r="M60" s="623"/>
      <c r="N60" s="146" t="s">
        <v>249</v>
      </c>
    </row>
    <row r="61" spans="2:14">
      <c r="B61" s="420" t="s">
        <v>321</v>
      </c>
      <c r="C61" s="421"/>
      <c r="D61" s="421"/>
      <c r="E61" s="421"/>
      <c r="F61" s="421"/>
      <c r="G61" s="421"/>
      <c r="H61" s="421"/>
      <c r="I61" s="174">
        <v>64000</v>
      </c>
      <c r="J61" s="175">
        <v>1.85</v>
      </c>
      <c r="K61" s="176">
        <v>118400</v>
      </c>
      <c r="L61" s="601">
        <v>120</v>
      </c>
      <c r="M61" s="602"/>
      <c r="N61" s="282">
        <v>986.66666666666663</v>
      </c>
    </row>
    <row r="62" spans="2:14">
      <c r="B62" s="420"/>
      <c r="C62" s="421"/>
      <c r="D62" s="421"/>
      <c r="E62" s="421"/>
      <c r="F62" s="421"/>
      <c r="G62" s="421"/>
      <c r="H62" s="421"/>
      <c r="I62" s="174"/>
      <c r="J62" s="175"/>
      <c r="K62" s="176"/>
      <c r="L62" s="601"/>
      <c r="M62" s="602"/>
      <c r="N62" s="282"/>
    </row>
    <row r="63" spans="2:14">
      <c r="B63" s="420"/>
      <c r="C63" s="421"/>
      <c r="D63" s="421"/>
      <c r="E63" s="421"/>
      <c r="F63" s="421"/>
      <c r="G63" s="421"/>
      <c r="H63" s="421"/>
      <c r="I63" s="174"/>
      <c r="J63" s="175"/>
      <c r="K63" s="176"/>
      <c r="L63" s="603"/>
      <c r="M63" s="604"/>
      <c r="N63" s="282"/>
    </row>
    <row r="64" spans="2:14" ht="14.4" thickBot="1">
      <c r="B64" s="605"/>
      <c r="C64" s="606"/>
      <c r="D64" s="606"/>
      <c r="E64" s="606"/>
      <c r="F64" s="606"/>
      <c r="G64" s="606"/>
      <c r="H64" s="606"/>
      <c r="I64" s="166"/>
      <c r="J64" s="167"/>
      <c r="K64" s="166"/>
      <c r="L64" s="607"/>
      <c r="M64" s="608"/>
      <c r="N64" s="283"/>
    </row>
    <row r="65" spans="2:14" ht="14.4" thickBot="1">
      <c r="B65" s="586" t="s">
        <v>254</v>
      </c>
      <c r="C65" s="587"/>
      <c r="D65" s="587"/>
      <c r="E65" s="587"/>
      <c r="F65" s="587"/>
      <c r="G65" s="587"/>
      <c r="H65" s="587"/>
      <c r="I65" s="587"/>
      <c r="J65" s="587"/>
      <c r="K65" s="587"/>
      <c r="L65" s="587"/>
      <c r="M65" s="588"/>
      <c r="N65" s="284">
        <v>986.66666666666663</v>
      </c>
    </row>
    <row r="66" spans="2:14" ht="14.4" thickBot="1">
      <c r="B66" s="141"/>
      <c r="C66" s="91"/>
      <c r="D66" s="91"/>
      <c r="E66" s="91"/>
      <c r="F66" s="91"/>
      <c r="G66" s="91"/>
      <c r="H66" s="91"/>
      <c r="I66" s="91"/>
      <c r="J66" s="91"/>
      <c r="K66" s="91"/>
      <c r="L66" s="91"/>
      <c r="M66" s="91"/>
      <c r="N66" s="130"/>
    </row>
    <row r="67" spans="2:14" ht="14.4" thickBot="1">
      <c r="B67" s="589" t="s">
        <v>265</v>
      </c>
      <c r="C67" s="590"/>
      <c r="D67" s="590"/>
      <c r="E67" s="590"/>
      <c r="F67" s="590"/>
      <c r="G67" s="590"/>
      <c r="H67" s="590"/>
      <c r="I67" s="590"/>
      <c r="J67" s="590"/>
      <c r="K67" s="590"/>
      <c r="L67" s="590"/>
      <c r="M67" s="591"/>
      <c r="N67" s="180">
        <v>74006.933333333334</v>
      </c>
    </row>
    <row r="68" spans="2:14">
      <c r="B68" s="609" t="s">
        <v>266</v>
      </c>
      <c r="C68" s="610"/>
      <c r="D68" s="610"/>
      <c r="E68" s="610"/>
      <c r="F68" s="610"/>
      <c r="G68" s="610"/>
      <c r="H68" s="610"/>
      <c r="I68" s="610"/>
      <c r="J68" s="610"/>
      <c r="K68" s="610"/>
      <c r="L68" s="610"/>
      <c r="M68" s="610"/>
      <c r="N68" s="611"/>
    </row>
    <row r="69" spans="2:14">
      <c r="B69" s="612"/>
      <c r="C69" s="613"/>
      <c r="D69" s="613"/>
      <c r="E69" s="613"/>
      <c r="F69" s="613"/>
      <c r="G69" s="613"/>
      <c r="H69" s="613"/>
      <c r="I69" s="613"/>
      <c r="J69" s="613"/>
      <c r="K69" s="613"/>
      <c r="L69" s="613"/>
      <c r="M69" s="613"/>
      <c r="N69" s="614"/>
    </row>
    <row r="70" spans="2:14" ht="14.4" thickBot="1">
      <c r="B70" s="615"/>
      <c r="C70" s="616"/>
      <c r="D70" s="616"/>
      <c r="E70" s="616"/>
      <c r="F70" s="616"/>
      <c r="G70" s="616"/>
      <c r="H70" s="616"/>
      <c r="I70" s="616"/>
      <c r="J70" s="616"/>
      <c r="K70" s="616"/>
      <c r="L70" s="616"/>
      <c r="M70" s="616"/>
      <c r="N70" s="617"/>
    </row>
    <row r="71" spans="2:14">
      <c r="B71" s="597" t="s">
        <v>267</v>
      </c>
      <c r="C71" s="598"/>
      <c r="D71" s="598"/>
      <c r="E71" s="598"/>
      <c r="F71" s="598"/>
      <c r="G71" s="598"/>
      <c r="H71" s="598"/>
      <c r="I71" s="417"/>
      <c r="J71" s="418"/>
      <c r="K71" s="170" t="s">
        <v>268</v>
      </c>
      <c r="L71" s="599" t="s">
        <v>269</v>
      </c>
      <c r="M71" s="600"/>
      <c r="N71" s="171"/>
    </row>
    <row r="72" spans="2:14">
      <c r="B72" s="595" t="s">
        <v>193</v>
      </c>
      <c r="C72" s="596"/>
      <c r="D72" s="596"/>
      <c r="E72" s="596"/>
      <c r="F72" s="596"/>
      <c r="G72" s="596"/>
      <c r="H72" s="596"/>
      <c r="I72" s="182"/>
      <c r="J72" s="183"/>
      <c r="K72" s="285">
        <v>0.2</v>
      </c>
      <c r="L72" s="582">
        <v>14801.386666666667</v>
      </c>
      <c r="M72" s="583"/>
      <c r="N72" s="286"/>
    </row>
    <row r="73" spans="2:14">
      <c r="B73" s="149" t="s">
        <v>270</v>
      </c>
      <c r="C73" s="150"/>
      <c r="D73" s="150"/>
      <c r="E73" s="150"/>
      <c r="F73" s="150"/>
      <c r="G73" s="150"/>
      <c r="H73" s="150"/>
      <c r="I73" s="182"/>
      <c r="J73" s="183"/>
      <c r="K73" s="285">
        <v>0.05</v>
      </c>
      <c r="L73" s="582">
        <v>3700.3466666666668</v>
      </c>
      <c r="M73" s="583"/>
      <c r="N73" s="286"/>
    </row>
    <row r="74" spans="2:14" ht="14.4" thickBot="1">
      <c r="B74" s="410" t="s">
        <v>230</v>
      </c>
      <c r="C74" s="411"/>
      <c r="D74" s="411"/>
      <c r="E74" s="411"/>
      <c r="F74" s="411"/>
      <c r="G74" s="411"/>
      <c r="H74" s="411"/>
      <c r="I74" s="188"/>
      <c r="J74" s="189"/>
      <c r="K74" s="285">
        <v>0.05</v>
      </c>
      <c r="L74" s="584">
        <v>3700.3466666666668</v>
      </c>
      <c r="M74" s="585"/>
      <c r="N74" s="286"/>
    </row>
    <row r="75" spans="2:14" ht="14.4" thickBot="1">
      <c r="B75" s="586" t="s">
        <v>254</v>
      </c>
      <c r="C75" s="587"/>
      <c r="D75" s="587"/>
      <c r="E75" s="587"/>
      <c r="F75" s="587"/>
      <c r="G75" s="587"/>
      <c r="H75" s="587"/>
      <c r="I75" s="587"/>
      <c r="J75" s="587"/>
      <c r="K75" s="587"/>
      <c r="L75" s="587"/>
      <c r="M75" s="588"/>
      <c r="N75" s="190">
        <v>22202.080000000002</v>
      </c>
    </row>
    <row r="76" spans="2:14" ht="14.4" thickBot="1">
      <c r="B76" s="141"/>
      <c r="C76" s="91"/>
      <c r="D76" s="91"/>
      <c r="E76" s="91"/>
      <c r="F76" s="91"/>
      <c r="G76" s="91"/>
      <c r="H76" s="91"/>
      <c r="I76" s="91"/>
      <c r="J76" s="91"/>
      <c r="K76" s="91"/>
      <c r="L76" s="91"/>
      <c r="M76" s="91"/>
      <c r="N76" s="130"/>
    </row>
    <row r="77" spans="2:14" ht="14.4" thickBot="1">
      <c r="B77" s="589" t="s">
        <v>271</v>
      </c>
      <c r="C77" s="590"/>
      <c r="D77" s="590"/>
      <c r="E77" s="590"/>
      <c r="F77" s="590"/>
      <c r="G77" s="590"/>
      <c r="H77" s="590"/>
      <c r="I77" s="590"/>
      <c r="J77" s="590"/>
      <c r="K77" s="590"/>
      <c r="L77" s="590"/>
      <c r="M77" s="591"/>
      <c r="N77" s="191">
        <v>96209</v>
      </c>
    </row>
    <row r="78" spans="2:14">
      <c r="B78" s="122"/>
      <c r="C78" s="123"/>
      <c r="D78" s="123"/>
      <c r="E78" s="123"/>
      <c r="F78" s="123"/>
      <c r="G78" s="123"/>
      <c r="H78" s="123"/>
      <c r="I78" s="123"/>
      <c r="J78" s="123"/>
      <c r="K78" s="123"/>
      <c r="L78" s="123"/>
      <c r="M78" s="123"/>
      <c r="N78" s="124"/>
    </row>
    <row r="79" spans="2:14">
      <c r="B79" s="141"/>
      <c r="C79" s="91"/>
      <c r="D79" s="91"/>
      <c r="E79" s="91"/>
      <c r="F79" s="91"/>
      <c r="G79" s="91"/>
      <c r="H79" s="91"/>
      <c r="I79" s="91"/>
      <c r="J79" s="91"/>
      <c r="K79" s="91"/>
      <c r="L79" s="91"/>
      <c r="M79" s="91"/>
      <c r="N79" s="130"/>
    </row>
    <row r="80" spans="2:14">
      <c r="B80" s="141"/>
      <c r="C80" s="91"/>
      <c r="D80" s="91"/>
      <c r="E80" s="91"/>
      <c r="F80" s="91"/>
      <c r="G80" s="91"/>
      <c r="H80" s="91"/>
      <c r="I80" s="91"/>
      <c r="J80" s="91"/>
      <c r="K80" s="91"/>
      <c r="L80" s="91"/>
      <c r="M80" s="91"/>
      <c r="N80" s="130"/>
    </row>
    <row r="81" spans="2:14">
      <c r="B81" s="141"/>
      <c r="C81" s="91"/>
      <c r="D81" s="91"/>
      <c r="E81" s="91"/>
      <c r="F81" s="91"/>
      <c r="G81" s="128" t="s">
        <v>272</v>
      </c>
      <c r="H81" s="128"/>
      <c r="I81" s="128"/>
      <c r="J81" s="128"/>
      <c r="K81" s="91"/>
      <c r="L81" s="91"/>
      <c r="M81" s="91"/>
      <c r="N81" s="130"/>
    </row>
    <row r="82" spans="2:14">
      <c r="B82" s="192"/>
      <c r="C82" s="193"/>
      <c r="D82" s="193"/>
      <c r="E82" s="193"/>
      <c r="F82" s="193"/>
      <c r="G82" s="128" t="s">
        <v>273</v>
      </c>
      <c r="H82" s="193"/>
      <c r="I82" s="193"/>
      <c r="J82" s="193"/>
      <c r="K82" s="193"/>
      <c r="L82" s="193"/>
      <c r="M82" s="193"/>
      <c r="N82" s="194"/>
    </row>
    <row r="83" spans="2:14">
      <c r="B83" s="192"/>
      <c r="C83" s="193"/>
      <c r="D83" s="193"/>
      <c r="E83" s="193"/>
      <c r="F83" s="193"/>
      <c r="G83" s="128" t="s">
        <v>274</v>
      </c>
      <c r="J83" s="193"/>
      <c r="K83" s="193"/>
      <c r="L83" s="193"/>
      <c r="M83" s="193"/>
      <c r="N83" s="194"/>
    </row>
    <row r="84" spans="2:14">
      <c r="B84" s="405"/>
      <c r="C84" s="337"/>
      <c r="D84" s="337"/>
      <c r="E84" s="337"/>
      <c r="F84" s="337"/>
      <c r="G84" s="128" t="s">
        <v>275</v>
      </c>
      <c r="H84" s="337"/>
      <c r="I84" s="337"/>
      <c r="J84" s="337"/>
      <c r="K84" s="337"/>
      <c r="L84" s="337"/>
      <c r="M84" s="337"/>
      <c r="N84" s="136"/>
    </row>
    <row r="85" spans="2:14">
      <c r="B85" s="141"/>
      <c r="C85" s="91"/>
      <c r="D85" s="91"/>
      <c r="E85" s="91"/>
      <c r="F85" s="91"/>
      <c r="G85" s="91" t="s">
        <v>276</v>
      </c>
      <c r="H85" s="91"/>
      <c r="I85" s="91"/>
      <c r="J85" s="91"/>
      <c r="K85" s="91"/>
      <c r="L85" s="91"/>
      <c r="M85" s="91"/>
      <c r="N85" s="130"/>
    </row>
    <row r="86" spans="2:14">
      <c r="B86" s="195" t="s">
        <v>277</v>
      </c>
      <c r="C86" s="196"/>
      <c r="D86" s="196"/>
      <c r="E86" s="196"/>
      <c r="F86" s="196"/>
      <c r="G86" s="196"/>
      <c r="H86" s="196"/>
      <c r="I86" s="196"/>
      <c r="J86" s="196"/>
      <c r="K86" s="196"/>
      <c r="L86" s="196"/>
      <c r="M86" s="196"/>
      <c r="N86" s="197"/>
    </row>
    <row r="87" spans="2:14">
      <c r="B87" s="592"/>
      <c r="C87" s="593"/>
      <c r="D87" s="593"/>
      <c r="E87" s="593"/>
      <c r="F87" s="593"/>
      <c r="G87" s="593"/>
      <c r="H87" s="593"/>
      <c r="I87" s="593"/>
      <c r="J87" s="593"/>
      <c r="K87" s="593"/>
      <c r="L87" s="593"/>
      <c r="M87" s="593"/>
      <c r="N87" s="594"/>
    </row>
    <row r="88" spans="2:14">
      <c r="B88" s="592"/>
      <c r="C88" s="593"/>
      <c r="D88" s="593"/>
      <c r="E88" s="593"/>
      <c r="F88" s="593"/>
      <c r="G88" s="593"/>
      <c r="H88" s="593"/>
      <c r="I88" s="593"/>
      <c r="J88" s="593"/>
      <c r="K88" s="593"/>
      <c r="L88" s="593"/>
      <c r="M88" s="593"/>
      <c r="N88" s="594"/>
    </row>
    <row r="89" spans="2:14">
      <c r="B89" s="405"/>
      <c r="C89" s="337"/>
      <c r="D89" s="337"/>
      <c r="E89" s="337"/>
      <c r="F89" s="337"/>
      <c r="G89" s="337"/>
      <c r="H89" s="337"/>
      <c r="I89" s="337"/>
      <c r="J89" s="337"/>
      <c r="K89" s="337"/>
      <c r="L89" s="337"/>
      <c r="M89" s="337"/>
      <c r="N89" s="136"/>
    </row>
    <row r="90" spans="2:14">
      <c r="B90" s="198" t="s">
        <v>278</v>
      </c>
      <c r="C90" s="337"/>
      <c r="D90" s="337"/>
      <c r="E90" s="337"/>
      <c r="F90" s="337"/>
      <c r="G90" s="337"/>
      <c r="H90" s="337"/>
      <c r="I90" s="337"/>
      <c r="J90" s="337"/>
      <c r="K90" s="337"/>
      <c r="L90" s="337"/>
      <c r="M90" s="337"/>
      <c r="N90" s="136"/>
    </row>
    <row r="91" spans="2:14" ht="12.75" customHeight="1">
      <c r="B91" s="573" t="s">
        <v>279</v>
      </c>
      <c r="C91" s="574"/>
      <c r="D91" s="574"/>
      <c r="E91" s="574"/>
      <c r="F91" s="574"/>
      <c r="G91" s="574"/>
      <c r="H91" s="574"/>
      <c r="I91" s="574"/>
      <c r="J91" s="574"/>
      <c r="K91" s="574"/>
      <c r="L91" s="574"/>
      <c r="M91" s="574"/>
      <c r="N91" s="575"/>
    </row>
    <row r="92" spans="2:14">
      <c r="B92" s="573"/>
      <c r="C92" s="574"/>
      <c r="D92" s="574"/>
      <c r="E92" s="574"/>
      <c r="F92" s="574"/>
      <c r="G92" s="574"/>
      <c r="H92" s="574"/>
      <c r="I92" s="574"/>
      <c r="J92" s="574"/>
      <c r="K92" s="574"/>
      <c r="L92" s="574"/>
      <c r="M92" s="574"/>
      <c r="N92" s="575"/>
    </row>
    <row r="93" spans="2:14">
      <c r="B93" s="573" t="s">
        <v>280</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405"/>
      <c r="C95" s="337"/>
      <c r="D95" s="337"/>
      <c r="E95" s="337"/>
      <c r="F95" s="337"/>
      <c r="G95" s="337"/>
      <c r="H95" s="337"/>
      <c r="I95" s="337"/>
      <c r="J95" s="337"/>
      <c r="K95" s="337"/>
      <c r="L95" s="337"/>
      <c r="M95" s="337"/>
      <c r="N95" s="136"/>
    </row>
    <row r="96" spans="2:14">
      <c r="B96" s="141"/>
      <c r="C96" s="91"/>
      <c r="D96" s="91"/>
      <c r="E96" s="91"/>
      <c r="F96" s="91"/>
      <c r="G96" s="128" t="s">
        <v>272</v>
      </c>
      <c r="H96" s="91"/>
      <c r="I96" s="91"/>
      <c r="J96" s="91"/>
      <c r="K96" s="91"/>
      <c r="L96" s="91"/>
      <c r="M96" s="91"/>
      <c r="N96" s="130"/>
    </row>
    <row r="97" spans="2:14">
      <c r="B97" s="141"/>
      <c r="C97" s="91"/>
      <c r="D97" s="91"/>
      <c r="E97" s="91"/>
      <c r="F97" s="91"/>
      <c r="G97" s="91" t="s">
        <v>273</v>
      </c>
      <c r="H97" s="158"/>
      <c r="I97" s="158"/>
      <c r="J97" s="158"/>
      <c r="K97" s="91"/>
      <c r="L97" s="91"/>
      <c r="M97" s="91"/>
      <c r="N97" s="130"/>
    </row>
    <row r="98" spans="2:14">
      <c r="B98" s="141"/>
      <c r="C98" s="91"/>
      <c r="D98" s="91"/>
      <c r="E98" s="91"/>
      <c r="F98" s="91"/>
      <c r="G98" s="91" t="s">
        <v>281</v>
      </c>
      <c r="H98" s="92"/>
      <c r="I98" s="92"/>
      <c r="J98" s="92"/>
      <c r="M98" s="91"/>
      <c r="N98" s="130"/>
    </row>
    <row r="99" spans="2:14">
      <c r="B99" s="199"/>
      <c r="C99" s="337"/>
      <c r="D99" s="337"/>
      <c r="E99" s="337"/>
      <c r="F99" s="337"/>
      <c r="G99" s="91" t="s">
        <v>275</v>
      </c>
      <c r="K99" s="337"/>
      <c r="L99" s="337"/>
      <c r="M99" s="337"/>
      <c r="N99" s="136"/>
    </row>
    <row r="100" spans="2:14" ht="17.25" customHeight="1">
      <c r="B100" s="200" t="s">
        <v>282</v>
      </c>
      <c r="C100" s="201"/>
      <c r="D100" s="201"/>
      <c r="E100" s="91"/>
      <c r="F100" s="91"/>
      <c r="G100" s="91"/>
      <c r="H100" s="91"/>
      <c r="I100" s="91"/>
      <c r="J100" s="576"/>
      <c r="K100" s="576"/>
      <c r="L100" s="576"/>
      <c r="M100" s="576"/>
      <c r="N100" s="577"/>
    </row>
    <row r="101" spans="2:14" ht="18.75" customHeight="1" thickBot="1">
      <c r="B101" s="580" t="s">
        <v>283</v>
      </c>
      <c r="C101" s="581"/>
      <c r="D101" s="581"/>
      <c r="E101" s="167"/>
      <c r="F101" s="167"/>
      <c r="G101" s="167"/>
      <c r="H101" s="167"/>
      <c r="I101" s="167"/>
      <c r="J101" s="578"/>
      <c r="K101" s="578"/>
      <c r="L101" s="578"/>
      <c r="M101" s="578"/>
      <c r="N101" s="579"/>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1827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8273" r:id="rId3"/>
      </mc:Fallback>
    </mc:AlternateContent>
  </oleObjects>
  <mc:AlternateContent xmlns:mc="http://schemas.openxmlformats.org/markup-compatibility/2006">
    <mc:Choice Requires="x14">
      <controls>
        <mc:AlternateContent xmlns:mc="http://schemas.openxmlformats.org/markup-compatibility/2006">
          <mc:Choice Requires="x14">
            <control shapeId="1718274"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18275"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B1:N105"/>
  <sheetViews>
    <sheetView showGridLines="0" topLeftCell="A29" zoomScale="55" zoomScaleNormal="55" workbookViewId="0">
      <selection activeCell="A25" sqref="A1:XFD1048576"/>
    </sheetView>
  </sheetViews>
  <sheetFormatPr baseColWidth="10" defaultColWidth="11.44140625" defaultRowHeight="13.8"/>
  <cols>
    <col min="1" max="1" width="3.109375" style="90" customWidth="1"/>
    <col min="2" max="13" width="11.44140625" style="90"/>
    <col min="14" max="14" width="12.88671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146</v>
      </c>
      <c r="C34" s="703" t="s">
        <v>148</v>
      </c>
      <c r="D34" s="704"/>
      <c r="E34" s="704"/>
      <c r="F34" s="704"/>
      <c r="G34" s="704"/>
      <c r="H34" s="704"/>
      <c r="I34" s="704"/>
      <c r="J34" s="704"/>
      <c r="K34" s="705"/>
      <c r="L34" s="703" t="s">
        <v>46</v>
      </c>
      <c r="M34" s="705"/>
      <c r="N34" s="216">
        <v>50</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303</v>
      </c>
      <c r="C39" s="596"/>
      <c r="D39" s="596"/>
      <c r="E39" s="596"/>
      <c r="F39" s="618"/>
      <c r="G39" s="641"/>
      <c r="H39" s="618"/>
      <c r="I39" s="641"/>
      <c r="J39" s="618"/>
      <c r="K39" s="147"/>
      <c r="L39" s="740"/>
      <c r="M39" s="741"/>
      <c r="N39" s="148">
        <v>940.41666666666663</v>
      </c>
    </row>
    <row r="40" spans="2:14">
      <c r="B40" s="595"/>
      <c r="C40" s="596"/>
      <c r="D40" s="596"/>
      <c r="E40" s="596"/>
      <c r="F40" s="618"/>
      <c r="G40" s="641"/>
      <c r="H40" s="618"/>
      <c r="I40" s="641"/>
      <c r="J40" s="618"/>
      <c r="K40" s="147"/>
      <c r="L40" s="738"/>
      <c r="M40" s="739"/>
      <c r="N40" s="148"/>
    </row>
    <row r="41" spans="2:14" ht="14.4" thickBot="1">
      <c r="B41" s="595"/>
      <c r="C41" s="596"/>
      <c r="D41" s="596"/>
      <c r="E41" s="596"/>
      <c r="F41" s="618"/>
      <c r="G41" s="641"/>
      <c r="H41" s="618"/>
      <c r="I41" s="641"/>
      <c r="J41" s="618"/>
      <c r="K41" s="147"/>
      <c r="L41" s="726"/>
      <c r="M41" s="727"/>
      <c r="N41" s="148"/>
    </row>
    <row r="42" spans="2:14" ht="14.4" thickBot="1">
      <c r="B42" s="586" t="s">
        <v>254</v>
      </c>
      <c r="C42" s="587"/>
      <c r="D42" s="587"/>
      <c r="E42" s="587"/>
      <c r="F42" s="587"/>
      <c r="G42" s="587"/>
      <c r="H42" s="587"/>
      <c r="I42" s="587"/>
      <c r="J42" s="587"/>
      <c r="K42" s="587"/>
      <c r="L42" s="587"/>
      <c r="M42" s="588"/>
      <c r="N42" s="154">
        <v>940.41666666666663</v>
      </c>
    </row>
    <row r="43" spans="2:14">
      <c r="B43" s="612" t="s">
        <v>252</v>
      </c>
      <c r="C43" s="613"/>
      <c r="D43" s="613"/>
      <c r="E43" s="613"/>
      <c r="F43" s="613"/>
      <c r="G43" s="613"/>
      <c r="H43" s="613"/>
      <c r="I43" s="613"/>
      <c r="J43" s="613"/>
      <c r="K43" s="613"/>
      <c r="L43" s="613"/>
      <c r="M43" s="613"/>
      <c r="N43" s="614"/>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448</v>
      </c>
      <c r="C47" s="596"/>
      <c r="D47" s="596"/>
      <c r="E47" s="596"/>
      <c r="F47" s="596"/>
      <c r="G47" s="596"/>
      <c r="H47" s="596"/>
      <c r="I47" s="618"/>
      <c r="J47" s="210" t="s">
        <v>205</v>
      </c>
      <c r="K47" s="229">
        <v>1.5156000000000001</v>
      </c>
      <c r="L47" s="619">
        <v>3800</v>
      </c>
      <c r="M47" s="620"/>
      <c r="N47" s="148">
        <v>5759.2800000000007</v>
      </c>
    </row>
    <row r="48" spans="2:14">
      <c r="B48" s="595" t="s">
        <v>461</v>
      </c>
      <c r="C48" s="596"/>
      <c r="D48" s="596"/>
      <c r="E48" s="596"/>
      <c r="F48" s="596"/>
      <c r="G48" s="596"/>
      <c r="H48" s="596"/>
      <c r="I48" s="618"/>
      <c r="J48" s="210" t="s">
        <v>209</v>
      </c>
      <c r="K48" s="229">
        <v>0.5</v>
      </c>
      <c r="L48" s="619">
        <v>120000</v>
      </c>
      <c r="M48" s="620"/>
      <c r="N48" s="148">
        <v>60000</v>
      </c>
    </row>
    <row r="49" spans="2:14">
      <c r="B49" s="595" t="s">
        <v>449</v>
      </c>
      <c r="C49" s="596"/>
      <c r="D49" s="596"/>
      <c r="E49" s="596"/>
      <c r="F49" s="596"/>
      <c r="G49" s="596"/>
      <c r="H49" s="596"/>
      <c r="I49" s="618"/>
      <c r="J49" s="210" t="s">
        <v>212</v>
      </c>
      <c r="K49" s="229">
        <v>1.05</v>
      </c>
      <c r="L49" s="619">
        <v>40000</v>
      </c>
      <c r="M49" s="620"/>
      <c r="N49" s="148">
        <v>42000</v>
      </c>
    </row>
    <row r="50" spans="2:14">
      <c r="B50" s="595" t="s">
        <v>400</v>
      </c>
      <c r="C50" s="596"/>
      <c r="D50" s="596"/>
      <c r="E50" s="596"/>
      <c r="F50" s="596"/>
      <c r="G50" s="596"/>
      <c r="H50" s="596"/>
      <c r="I50" s="618"/>
      <c r="J50" s="210" t="s">
        <v>217</v>
      </c>
      <c r="K50" s="229">
        <v>1.5</v>
      </c>
      <c r="L50" s="619">
        <v>9000</v>
      </c>
      <c r="M50" s="620"/>
      <c r="N50" s="148">
        <v>13500</v>
      </c>
    </row>
    <row r="51" spans="2:14" ht="14.4" thickBot="1">
      <c r="B51" s="595"/>
      <c r="C51" s="596"/>
      <c r="D51" s="596"/>
      <c r="E51" s="596"/>
      <c r="F51" s="596"/>
      <c r="G51" s="596"/>
      <c r="H51" s="596"/>
      <c r="I51" s="618"/>
      <c r="J51" s="210"/>
      <c r="K51" s="211"/>
      <c r="L51" s="619"/>
      <c r="M51" s="620"/>
      <c r="N51" s="148"/>
    </row>
    <row r="52" spans="2:14" ht="14.4" thickBot="1">
      <c r="B52" s="586" t="s">
        <v>254</v>
      </c>
      <c r="C52" s="587"/>
      <c r="D52" s="587"/>
      <c r="E52" s="587"/>
      <c r="F52" s="587"/>
      <c r="G52" s="587"/>
      <c r="H52" s="587"/>
      <c r="I52" s="587"/>
      <c r="J52" s="587"/>
      <c r="K52" s="587"/>
      <c r="L52" s="587"/>
      <c r="M52" s="588"/>
      <c r="N52" s="161">
        <v>121259.28</v>
      </c>
    </row>
    <row r="53" spans="2:14">
      <c r="B53" s="612" t="s">
        <v>255</v>
      </c>
      <c r="C53" s="613"/>
      <c r="D53" s="613"/>
      <c r="E53" s="613"/>
      <c r="F53" s="613"/>
      <c r="G53" s="613"/>
      <c r="H53" s="613"/>
      <c r="I53" s="613"/>
      <c r="J53" s="613"/>
      <c r="K53" s="613"/>
      <c r="L53" s="613"/>
      <c r="M53" s="613"/>
      <c r="N53" s="614"/>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t="s">
        <v>404</v>
      </c>
      <c r="C57" s="596"/>
      <c r="D57" s="596"/>
      <c r="E57" s="596"/>
      <c r="F57" s="596"/>
      <c r="G57" s="596"/>
      <c r="H57" s="596"/>
      <c r="I57" s="157">
        <v>1.05</v>
      </c>
      <c r="J57" s="226">
        <v>42</v>
      </c>
      <c r="K57" s="227">
        <v>44.1</v>
      </c>
      <c r="L57" s="603">
        <v>904</v>
      </c>
      <c r="M57" s="604"/>
      <c r="N57" s="228">
        <v>39866.400000000001</v>
      </c>
    </row>
    <row r="58" spans="2:14">
      <c r="B58" s="595"/>
      <c r="C58" s="596"/>
      <c r="D58" s="596"/>
      <c r="E58" s="596"/>
      <c r="F58" s="596"/>
      <c r="G58" s="596"/>
      <c r="H58" s="596"/>
      <c r="I58" s="157"/>
      <c r="J58" s="226"/>
      <c r="K58" s="227"/>
      <c r="L58" s="603"/>
      <c r="M58" s="604"/>
      <c r="N58" s="228"/>
    </row>
    <row r="59" spans="2:14" ht="14.4" thickBot="1">
      <c r="B59" s="605"/>
      <c r="C59" s="606"/>
      <c r="D59" s="606"/>
      <c r="E59" s="606"/>
      <c r="F59" s="606"/>
      <c r="G59" s="606"/>
      <c r="H59" s="606"/>
      <c r="I59" s="246"/>
      <c r="J59" s="242"/>
      <c r="K59" s="217"/>
      <c r="L59" s="607"/>
      <c r="M59" s="608"/>
      <c r="N59" s="228"/>
    </row>
    <row r="60" spans="2:14" ht="14.4" thickBot="1">
      <c r="B60" s="586" t="s">
        <v>254</v>
      </c>
      <c r="C60" s="587"/>
      <c r="D60" s="587"/>
      <c r="E60" s="587"/>
      <c r="F60" s="587"/>
      <c r="G60" s="587"/>
      <c r="H60" s="587"/>
      <c r="I60" s="587"/>
      <c r="J60" s="587"/>
      <c r="K60" s="587"/>
      <c r="L60" s="587"/>
      <c r="M60" s="588"/>
      <c r="N60" s="179">
        <v>39866.400000000001</v>
      </c>
    </row>
    <row r="61" spans="2:14">
      <c r="B61" s="612" t="s">
        <v>261</v>
      </c>
      <c r="C61" s="613"/>
      <c r="D61" s="613"/>
      <c r="E61" s="613"/>
      <c r="F61" s="613"/>
      <c r="G61" s="613"/>
      <c r="H61" s="613"/>
      <c r="I61" s="613"/>
      <c r="J61" s="613"/>
      <c r="K61" s="613"/>
      <c r="L61" s="613"/>
      <c r="M61" s="613"/>
      <c r="N61" s="614"/>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t="s">
        <v>321</v>
      </c>
      <c r="C65" s="173"/>
      <c r="D65" s="173"/>
      <c r="E65" s="173"/>
      <c r="F65" s="173"/>
      <c r="G65" s="173"/>
      <c r="H65" s="173"/>
      <c r="I65" s="174">
        <v>64000</v>
      </c>
      <c r="J65" s="175">
        <v>1.85</v>
      </c>
      <c r="K65" s="176">
        <v>118400</v>
      </c>
      <c r="L65" s="601">
        <v>12</v>
      </c>
      <c r="M65" s="602"/>
      <c r="N65" s="177">
        <v>9866.6666666666661</v>
      </c>
    </row>
    <row r="66" spans="2:14">
      <c r="B66" s="172" t="s">
        <v>232</v>
      </c>
      <c r="C66" s="173"/>
      <c r="D66" s="173"/>
      <c r="E66" s="173"/>
      <c r="F66" s="173"/>
      <c r="G66" s="173"/>
      <c r="H66" s="173"/>
      <c r="I66" s="174">
        <v>58000</v>
      </c>
      <c r="J66" s="175">
        <v>1.85</v>
      </c>
      <c r="K66" s="176">
        <v>107300</v>
      </c>
      <c r="L66" s="601">
        <v>12</v>
      </c>
      <c r="M66" s="602"/>
      <c r="N66" s="177">
        <v>8941.6666666666661</v>
      </c>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18808.333333333332</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180874.43</v>
      </c>
    </row>
    <row r="72" spans="2:14">
      <c r="B72" s="612" t="s">
        <v>266</v>
      </c>
      <c r="C72" s="613"/>
      <c r="D72" s="613"/>
      <c r="E72" s="613"/>
      <c r="F72" s="613"/>
      <c r="G72" s="613"/>
      <c r="H72" s="613"/>
      <c r="I72" s="613"/>
      <c r="J72" s="613"/>
      <c r="K72" s="613"/>
      <c r="L72" s="613"/>
      <c r="M72" s="613"/>
      <c r="N72" s="614"/>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36174.885999999999</v>
      </c>
      <c r="M76" s="583"/>
      <c r="N76" s="185"/>
    </row>
    <row r="77" spans="2:14">
      <c r="B77" s="149" t="s">
        <v>270</v>
      </c>
      <c r="C77" s="150"/>
      <c r="D77" s="150"/>
      <c r="E77" s="150"/>
      <c r="F77" s="150"/>
      <c r="G77" s="150"/>
      <c r="H77" s="150"/>
      <c r="I77" s="182"/>
      <c r="J77" s="183"/>
      <c r="K77" s="184">
        <v>0.05</v>
      </c>
      <c r="L77" s="582">
        <v>9043.7214999999997</v>
      </c>
      <c r="M77" s="583"/>
      <c r="N77" s="185"/>
    </row>
    <row r="78" spans="2:14" ht="14.4" thickBot="1">
      <c r="B78" s="186" t="s">
        <v>230</v>
      </c>
      <c r="C78" s="187"/>
      <c r="D78" s="187"/>
      <c r="E78" s="187"/>
      <c r="F78" s="187"/>
      <c r="G78" s="187"/>
      <c r="H78" s="187"/>
      <c r="I78" s="188"/>
      <c r="J78" s="189"/>
      <c r="K78" s="184">
        <v>0.05</v>
      </c>
      <c r="L78" s="584">
        <v>9043.7214999999997</v>
      </c>
      <c r="M78" s="585"/>
      <c r="N78" s="185"/>
    </row>
    <row r="79" spans="2:14" ht="14.4" thickBot="1">
      <c r="B79" s="586" t="s">
        <v>254</v>
      </c>
      <c r="C79" s="587"/>
      <c r="D79" s="587"/>
      <c r="E79" s="587"/>
      <c r="F79" s="587"/>
      <c r="G79" s="587"/>
      <c r="H79" s="587"/>
      <c r="I79" s="587"/>
      <c r="J79" s="587"/>
      <c r="K79" s="587"/>
      <c r="L79" s="587"/>
      <c r="M79" s="588"/>
      <c r="N79" s="190">
        <v>54262.328999999998</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235137</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72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033" r:id="rId3"/>
      </mc:Fallback>
    </mc:AlternateContent>
  </oleObjects>
  <mc:AlternateContent xmlns:mc="http://schemas.openxmlformats.org/markup-compatibility/2006">
    <mc:Choice Requires="x14">
      <controls>
        <mc:AlternateContent xmlns:mc="http://schemas.openxmlformats.org/markup-compatibility/2006">
          <mc:Choice Requires="x14">
            <control shapeId="1720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20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B1:N106"/>
  <sheetViews>
    <sheetView showGridLines="0" topLeftCell="A20" zoomScale="55" zoomScaleNormal="55" workbookViewId="0">
      <selection activeCell="A25" sqref="A1:XFD1048576"/>
    </sheetView>
  </sheetViews>
  <sheetFormatPr baseColWidth="10" defaultColWidth="11.44140625" defaultRowHeight="13.8"/>
  <cols>
    <col min="1" max="1" width="3.109375" style="90" customWidth="1"/>
    <col min="2" max="10" width="11.44140625" style="90"/>
    <col min="11" max="11" width="12.44140625" style="90" customWidth="1"/>
    <col min="12" max="16384" width="11.44140625" style="90"/>
  </cols>
  <sheetData>
    <row r="1" spans="2:14" ht="14.4" thickBot="1"/>
    <row r="2" spans="2:14" ht="12.75" customHeight="1">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ht="12.75" customHeight="1">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ht="12.75" customHeight="1">
      <c r="B7" s="656"/>
      <c r="C7" s="685"/>
      <c r="D7" s="686"/>
      <c r="E7" s="686"/>
      <c r="F7" s="686"/>
      <c r="G7" s="686"/>
      <c r="H7" s="686"/>
      <c r="I7" s="686"/>
      <c r="J7" s="687"/>
      <c r="K7" s="688"/>
      <c r="L7" s="688"/>
      <c r="M7" s="688"/>
      <c r="N7" s="690"/>
    </row>
    <row r="8" spans="2:14" ht="12.75" customHeight="1">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152</v>
      </c>
      <c r="C34" s="703" t="s">
        <v>154</v>
      </c>
      <c r="D34" s="704"/>
      <c r="E34" s="704"/>
      <c r="F34" s="704"/>
      <c r="G34" s="704"/>
      <c r="H34" s="704"/>
      <c r="I34" s="704"/>
      <c r="J34" s="704"/>
      <c r="K34" s="705"/>
      <c r="L34" s="703" t="s">
        <v>48</v>
      </c>
      <c r="M34" s="705"/>
      <c r="N34" s="216">
        <v>106613</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462</v>
      </c>
      <c r="C39" s="596"/>
      <c r="D39" s="596"/>
      <c r="E39" s="596"/>
      <c r="F39" s="618"/>
      <c r="G39" s="641"/>
      <c r="H39" s="618"/>
      <c r="I39" s="641"/>
      <c r="J39" s="618"/>
      <c r="K39" s="147">
        <v>103455</v>
      </c>
      <c r="L39" s="740">
        <v>1650</v>
      </c>
      <c r="M39" s="741"/>
      <c r="N39" s="148">
        <v>62.7</v>
      </c>
    </row>
    <row r="40" spans="2:14">
      <c r="B40" s="595" t="s">
        <v>463</v>
      </c>
      <c r="C40" s="596"/>
      <c r="D40" s="596"/>
      <c r="E40" s="596"/>
      <c r="F40" s="618"/>
      <c r="G40" s="641"/>
      <c r="H40" s="618"/>
      <c r="I40" s="641"/>
      <c r="J40" s="618"/>
      <c r="K40" s="147">
        <v>51000</v>
      </c>
      <c r="L40" s="740">
        <v>1650</v>
      </c>
      <c r="M40" s="741"/>
      <c r="N40" s="148">
        <v>30.90909090909091</v>
      </c>
    </row>
    <row r="41" spans="2:14">
      <c r="B41" s="595" t="s">
        <v>430</v>
      </c>
      <c r="C41" s="596"/>
      <c r="D41" s="596"/>
      <c r="E41" s="596"/>
      <c r="F41" s="618"/>
      <c r="G41" s="641"/>
      <c r="H41" s="618"/>
      <c r="I41" s="641"/>
      <c r="J41" s="618"/>
      <c r="K41" s="147"/>
      <c r="L41" s="738"/>
      <c r="M41" s="739"/>
      <c r="N41" s="148">
        <v>3.4409999999999998</v>
      </c>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97.050090909090912</v>
      </c>
    </row>
    <row r="44" spans="2:14">
      <c r="B44" s="612" t="s">
        <v>252</v>
      </c>
      <c r="C44" s="613"/>
      <c r="D44" s="613"/>
      <c r="E44" s="613"/>
      <c r="F44" s="613"/>
      <c r="G44" s="613"/>
      <c r="H44" s="613"/>
      <c r="I44" s="613"/>
      <c r="J44" s="613"/>
      <c r="K44" s="613"/>
      <c r="L44" s="613"/>
      <c r="M44" s="613"/>
      <c r="N44" s="614"/>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464</v>
      </c>
      <c r="C48" s="596"/>
      <c r="D48" s="596"/>
      <c r="E48" s="596"/>
      <c r="F48" s="596"/>
      <c r="G48" s="596"/>
      <c r="H48" s="596"/>
      <c r="I48" s="618"/>
      <c r="J48" s="210" t="s">
        <v>205</v>
      </c>
      <c r="K48" s="229">
        <v>4.7E-2</v>
      </c>
      <c r="L48" s="619">
        <v>5900</v>
      </c>
      <c r="M48" s="620"/>
      <c r="N48" s="148">
        <v>277.3</v>
      </c>
    </row>
    <row r="49" spans="2:14">
      <c r="B49" s="595" t="s">
        <v>465</v>
      </c>
      <c r="C49" s="596"/>
      <c r="D49" s="596"/>
      <c r="E49" s="596"/>
      <c r="F49" s="596"/>
      <c r="G49" s="596"/>
      <c r="H49" s="596"/>
      <c r="I49" s="618"/>
      <c r="J49" s="210" t="s">
        <v>213</v>
      </c>
      <c r="K49" s="229">
        <v>1.47E-2</v>
      </c>
      <c r="L49" s="619">
        <v>70000</v>
      </c>
      <c r="M49" s="620"/>
      <c r="N49" s="148">
        <v>1029</v>
      </c>
    </row>
    <row r="50" spans="2:14">
      <c r="B50" s="595" t="s">
        <v>466</v>
      </c>
      <c r="C50" s="596"/>
      <c r="D50" s="596"/>
      <c r="E50" s="596"/>
      <c r="F50" s="596"/>
      <c r="G50" s="596"/>
      <c r="H50" s="596"/>
      <c r="I50" s="618"/>
      <c r="J50" s="210" t="s">
        <v>213</v>
      </c>
      <c r="K50" s="229">
        <v>4.4000000000000002E-4</v>
      </c>
      <c r="L50" s="619">
        <v>30000</v>
      </c>
      <c r="M50" s="620"/>
      <c r="N50" s="148">
        <v>13.200000000000001</v>
      </c>
    </row>
    <row r="51" spans="2:14">
      <c r="B51" s="595"/>
      <c r="C51" s="596"/>
      <c r="D51" s="596"/>
      <c r="E51" s="596"/>
      <c r="F51" s="596"/>
      <c r="G51" s="596"/>
      <c r="H51" s="596"/>
      <c r="I51" s="618"/>
      <c r="J51" s="210"/>
      <c r="K51" s="229"/>
      <c r="L51" s="619"/>
      <c r="M51" s="620"/>
      <c r="N51" s="148"/>
    </row>
    <row r="52" spans="2:14" ht="14.4" thickBot="1">
      <c r="B52" s="595"/>
      <c r="C52" s="596"/>
      <c r="D52" s="596"/>
      <c r="E52" s="596"/>
      <c r="F52" s="596"/>
      <c r="G52" s="596"/>
      <c r="H52" s="596"/>
      <c r="I52" s="618"/>
      <c r="J52" s="210"/>
      <c r="K52" s="211"/>
      <c r="L52" s="619"/>
      <c r="M52" s="620"/>
      <c r="N52" s="148"/>
    </row>
    <row r="53" spans="2:14" ht="14.4" thickBot="1">
      <c r="B53" s="586" t="s">
        <v>254</v>
      </c>
      <c r="C53" s="587"/>
      <c r="D53" s="587"/>
      <c r="E53" s="587"/>
      <c r="F53" s="587"/>
      <c r="G53" s="587"/>
      <c r="H53" s="587"/>
      <c r="I53" s="587"/>
      <c r="J53" s="587"/>
      <c r="K53" s="587"/>
      <c r="L53" s="587"/>
      <c r="M53" s="588"/>
      <c r="N53" s="161">
        <v>1319.5</v>
      </c>
    </row>
    <row r="54" spans="2:14">
      <c r="B54" s="612" t="s">
        <v>255</v>
      </c>
      <c r="C54" s="613"/>
      <c r="D54" s="613"/>
      <c r="E54" s="613"/>
      <c r="F54" s="613"/>
      <c r="G54" s="613"/>
      <c r="H54" s="613"/>
      <c r="I54" s="613"/>
      <c r="J54" s="613"/>
      <c r="K54" s="613"/>
      <c r="L54" s="613"/>
      <c r="M54" s="613"/>
      <c r="N54" s="614"/>
    </row>
    <row r="55" spans="2:14">
      <c r="B55" s="612"/>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c r="C58" s="596"/>
      <c r="D58" s="596"/>
      <c r="E58" s="596"/>
      <c r="F58" s="596"/>
      <c r="G58" s="596"/>
      <c r="H58" s="596"/>
      <c r="I58" s="157"/>
      <c r="J58" s="226"/>
      <c r="K58" s="227"/>
      <c r="L58" s="603"/>
      <c r="M58" s="604"/>
      <c r="N58" s="228"/>
    </row>
    <row r="59" spans="2:14">
      <c r="B59" s="595"/>
      <c r="C59" s="596"/>
      <c r="D59" s="596"/>
      <c r="E59" s="596"/>
      <c r="F59" s="596"/>
      <c r="G59" s="596"/>
      <c r="H59" s="596"/>
      <c r="I59" s="157"/>
      <c r="J59" s="226"/>
      <c r="K59" s="227"/>
      <c r="L59" s="603"/>
      <c r="M59" s="604"/>
      <c r="N59" s="228"/>
    </row>
    <row r="60" spans="2:14" ht="14.4" thickBot="1">
      <c r="B60" s="605"/>
      <c r="C60" s="606"/>
      <c r="D60" s="606"/>
      <c r="E60" s="606"/>
      <c r="F60" s="606"/>
      <c r="G60" s="606"/>
      <c r="H60" s="606"/>
      <c r="I60" s="246"/>
      <c r="J60" s="242"/>
      <c r="K60" s="217"/>
      <c r="L60" s="607"/>
      <c r="M60" s="608"/>
      <c r="N60" s="228"/>
    </row>
    <row r="61" spans="2:14" ht="14.4" thickBot="1">
      <c r="B61" s="586" t="s">
        <v>254</v>
      </c>
      <c r="C61" s="587"/>
      <c r="D61" s="587"/>
      <c r="E61" s="587"/>
      <c r="F61" s="587"/>
      <c r="G61" s="587"/>
      <c r="H61" s="587"/>
      <c r="I61" s="587"/>
      <c r="J61" s="587"/>
      <c r="K61" s="587"/>
      <c r="L61" s="587"/>
      <c r="M61" s="588"/>
      <c r="N61" s="179">
        <v>0</v>
      </c>
    </row>
    <row r="62" spans="2:14">
      <c r="B62" s="612" t="s">
        <v>261</v>
      </c>
      <c r="C62" s="613"/>
      <c r="D62" s="613"/>
      <c r="E62" s="613"/>
      <c r="F62" s="613"/>
      <c r="G62" s="613"/>
      <c r="H62" s="613"/>
      <c r="I62" s="613"/>
      <c r="J62" s="613"/>
      <c r="K62" s="613"/>
      <c r="L62" s="613"/>
      <c r="M62" s="613"/>
      <c r="N62" s="614"/>
    </row>
    <row r="63" spans="2:14">
      <c r="B63" s="612"/>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262</v>
      </c>
      <c r="C65" s="598"/>
      <c r="D65" s="598"/>
      <c r="E65" s="598"/>
      <c r="F65" s="598"/>
      <c r="G65" s="598"/>
      <c r="H65" s="598"/>
      <c r="I65" s="145" t="s">
        <v>263</v>
      </c>
      <c r="J65" s="162" t="s">
        <v>231</v>
      </c>
      <c r="K65" s="163" t="s">
        <v>264</v>
      </c>
      <c r="L65" s="622" t="s">
        <v>248</v>
      </c>
      <c r="M65" s="623"/>
      <c r="N65" s="146" t="s">
        <v>249</v>
      </c>
    </row>
    <row r="66" spans="2:14">
      <c r="B66" s="172" t="s">
        <v>328</v>
      </c>
      <c r="C66" s="173"/>
      <c r="D66" s="173"/>
      <c r="E66" s="173"/>
      <c r="F66" s="173"/>
      <c r="G66" s="173"/>
      <c r="H66" s="173"/>
      <c r="I66" s="174">
        <v>128000</v>
      </c>
      <c r="J66" s="175">
        <v>1.85</v>
      </c>
      <c r="K66" s="176">
        <v>236800</v>
      </c>
      <c r="L66" s="601">
        <v>10000</v>
      </c>
      <c r="M66" s="602"/>
      <c r="N66" s="177">
        <v>23.68</v>
      </c>
    </row>
    <row r="67" spans="2:14">
      <c r="B67" s="172" t="s">
        <v>232</v>
      </c>
      <c r="C67" s="173"/>
      <c r="D67" s="173"/>
      <c r="E67" s="173"/>
      <c r="F67" s="173"/>
      <c r="G67" s="173"/>
      <c r="H67" s="173"/>
      <c r="I67" s="174">
        <v>58000</v>
      </c>
      <c r="J67" s="175">
        <v>1.85</v>
      </c>
      <c r="K67" s="176">
        <v>107300</v>
      </c>
      <c r="L67" s="601">
        <v>10000</v>
      </c>
      <c r="M67" s="602"/>
      <c r="N67" s="177">
        <v>10.73</v>
      </c>
    </row>
    <row r="68" spans="2:14">
      <c r="B68" s="172"/>
      <c r="C68" s="173"/>
      <c r="D68" s="173"/>
      <c r="E68" s="173"/>
      <c r="F68" s="173"/>
      <c r="G68" s="173"/>
      <c r="H68" s="173"/>
      <c r="I68" s="174"/>
      <c r="J68" s="175"/>
      <c r="K68" s="176"/>
      <c r="L68" s="603"/>
      <c r="M68" s="604"/>
      <c r="N68" s="177"/>
    </row>
    <row r="69" spans="2:14" ht="14.4" thickBot="1">
      <c r="B69" s="605"/>
      <c r="C69" s="606"/>
      <c r="D69" s="606"/>
      <c r="E69" s="606"/>
      <c r="F69" s="606"/>
      <c r="G69" s="606"/>
      <c r="H69" s="606"/>
      <c r="I69" s="166"/>
      <c r="J69" s="167"/>
      <c r="K69" s="166"/>
      <c r="L69" s="607"/>
      <c r="M69" s="608"/>
      <c r="N69" s="178"/>
    </row>
    <row r="70" spans="2:14" ht="14.4" thickBot="1">
      <c r="B70" s="586" t="s">
        <v>254</v>
      </c>
      <c r="C70" s="587"/>
      <c r="D70" s="587"/>
      <c r="E70" s="587"/>
      <c r="F70" s="587"/>
      <c r="G70" s="587"/>
      <c r="H70" s="587"/>
      <c r="I70" s="587"/>
      <c r="J70" s="587"/>
      <c r="K70" s="587"/>
      <c r="L70" s="587"/>
      <c r="M70" s="588"/>
      <c r="N70" s="179">
        <v>34.409999999999997</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1450.9600909090909</v>
      </c>
    </row>
    <row r="73" spans="2:14">
      <c r="B73" s="612" t="s">
        <v>266</v>
      </c>
      <c r="C73" s="613"/>
      <c r="D73" s="613"/>
      <c r="E73" s="613"/>
      <c r="F73" s="613"/>
      <c r="G73" s="613"/>
      <c r="H73" s="613"/>
      <c r="I73" s="613"/>
      <c r="J73" s="613"/>
      <c r="K73" s="613"/>
      <c r="L73" s="613"/>
      <c r="M73" s="613"/>
      <c r="N73" s="614"/>
    </row>
    <row r="74" spans="2:14">
      <c r="B74" s="612"/>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162"/>
      <c r="J76" s="181"/>
      <c r="K76" s="170" t="s">
        <v>268</v>
      </c>
      <c r="L76" s="599" t="s">
        <v>269</v>
      </c>
      <c r="M76" s="600"/>
      <c r="N76" s="171"/>
    </row>
    <row r="77" spans="2:14">
      <c r="B77" s="595" t="s">
        <v>193</v>
      </c>
      <c r="C77" s="596"/>
      <c r="D77" s="596"/>
      <c r="E77" s="596"/>
      <c r="F77" s="596"/>
      <c r="G77" s="596"/>
      <c r="H77" s="596"/>
      <c r="I77" s="182"/>
      <c r="J77" s="183"/>
      <c r="K77" s="184">
        <v>0.2</v>
      </c>
      <c r="L77" s="582">
        <v>290.19201818181818</v>
      </c>
      <c r="M77" s="583"/>
      <c r="N77" s="185"/>
    </row>
    <row r="78" spans="2:14">
      <c r="B78" s="149" t="s">
        <v>270</v>
      </c>
      <c r="C78" s="150"/>
      <c r="D78" s="150"/>
      <c r="E78" s="150"/>
      <c r="F78" s="150"/>
      <c r="G78" s="150"/>
      <c r="H78" s="150"/>
      <c r="I78" s="182"/>
      <c r="J78" s="183"/>
      <c r="K78" s="184">
        <v>0.05</v>
      </c>
      <c r="L78" s="582">
        <v>72.548004545454546</v>
      </c>
      <c r="M78" s="583"/>
      <c r="N78" s="185"/>
    </row>
    <row r="79" spans="2:14" ht="14.4" thickBot="1">
      <c r="B79" s="186" t="s">
        <v>230</v>
      </c>
      <c r="C79" s="187"/>
      <c r="D79" s="187"/>
      <c r="E79" s="187"/>
      <c r="F79" s="187"/>
      <c r="G79" s="187"/>
      <c r="H79" s="187"/>
      <c r="I79" s="188"/>
      <c r="J79" s="189"/>
      <c r="K79" s="184">
        <v>0.05</v>
      </c>
      <c r="L79" s="584">
        <v>72.548004545454546</v>
      </c>
      <c r="M79" s="585"/>
      <c r="N79" s="185"/>
    </row>
    <row r="80" spans="2:14" ht="14.4" thickBot="1">
      <c r="B80" s="586" t="s">
        <v>254</v>
      </c>
      <c r="C80" s="587"/>
      <c r="D80" s="587"/>
      <c r="E80" s="587"/>
      <c r="F80" s="587"/>
      <c r="G80" s="587"/>
      <c r="H80" s="587"/>
      <c r="I80" s="587"/>
      <c r="J80" s="587"/>
      <c r="K80" s="587"/>
      <c r="L80" s="587"/>
      <c r="M80" s="588"/>
      <c r="N80" s="190">
        <v>435.28802727272728</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1886</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107"/>
      <c r="C89" s="137"/>
      <c r="D89" s="137"/>
      <c r="E89" s="137"/>
      <c r="F89" s="137"/>
      <c r="G89" s="128" t="s">
        <v>275</v>
      </c>
      <c r="H89" s="137"/>
      <c r="I89" s="137"/>
      <c r="J89" s="137"/>
      <c r="K89" s="137"/>
      <c r="L89" s="137"/>
      <c r="M89" s="1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107"/>
      <c r="C94" s="137"/>
      <c r="D94" s="137"/>
      <c r="E94" s="137"/>
      <c r="F94" s="137"/>
      <c r="G94" s="137"/>
      <c r="H94" s="137"/>
      <c r="I94" s="137"/>
      <c r="J94" s="137"/>
      <c r="K94" s="137"/>
      <c r="L94" s="137"/>
      <c r="M94" s="137"/>
      <c r="N94" s="136"/>
    </row>
    <row r="95" spans="2:14">
      <c r="B95" s="198" t="s">
        <v>278</v>
      </c>
      <c r="C95" s="137"/>
      <c r="D95" s="137"/>
      <c r="E95" s="137"/>
      <c r="F95" s="137"/>
      <c r="G95" s="137"/>
      <c r="H95" s="137"/>
      <c r="I95" s="137"/>
      <c r="J95" s="137"/>
      <c r="K95" s="137"/>
      <c r="L95" s="137"/>
      <c r="M95" s="1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107"/>
      <c r="C100" s="137"/>
      <c r="D100" s="137"/>
      <c r="E100" s="137"/>
      <c r="F100" s="137"/>
      <c r="G100" s="137"/>
      <c r="H100" s="137"/>
      <c r="I100" s="137"/>
      <c r="J100" s="137"/>
      <c r="K100" s="137"/>
      <c r="L100" s="137"/>
      <c r="M100" s="1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137"/>
      <c r="D104" s="137"/>
      <c r="E104" s="137"/>
      <c r="F104" s="137"/>
      <c r="G104" s="91" t="s">
        <v>275</v>
      </c>
      <c r="K104" s="137"/>
      <c r="L104" s="137"/>
      <c r="M104" s="1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40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3"/>
      </mc:Fallback>
    </mc:AlternateContent>
  </oleObjects>
  <mc:AlternateContent xmlns:mc="http://schemas.openxmlformats.org/markup-compatibility/2006">
    <mc:Choice Requires="x14">
      <controls>
        <mc:AlternateContent xmlns:mc="http://schemas.openxmlformats.org/markup-compatibility/2006">
          <mc:Choice Requires="x14">
            <control shapeId="1740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B1:N106"/>
  <sheetViews>
    <sheetView showGridLines="0" topLeftCell="A8" zoomScale="70" zoomScaleNormal="70" workbookViewId="0">
      <selection activeCell="A25" sqref="A1:XFD1048576"/>
    </sheetView>
  </sheetViews>
  <sheetFormatPr baseColWidth="10" defaultColWidth="11.44140625" defaultRowHeight="13.8"/>
  <cols>
    <col min="1" max="1" width="3.109375" style="90" customWidth="1"/>
    <col min="2" max="10" width="11.44140625" style="90"/>
    <col min="11" max="11" width="12.109375" style="90" customWidth="1"/>
    <col min="12" max="13" width="11.44140625" style="90"/>
    <col min="14" max="14" width="12.1093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155</v>
      </c>
      <c r="C34" s="703" t="s">
        <v>156</v>
      </c>
      <c r="D34" s="704"/>
      <c r="E34" s="704"/>
      <c r="F34" s="704"/>
      <c r="G34" s="704"/>
      <c r="H34" s="704"/>
      <c r="I34" s="704"/>
      <c r="J34" s="704"/>
      <c r="K34" s="705"/>
      <c r="L34" s="703" t="s">
        <v>47</v>
      </c>
      <c r="M34" s="705"/>
      <c r="N34" s="216">
        <v>10661</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463</v>
      </c>
      <c r="C39" s="596"/>
      <c r="D39" s="596"/>
      <c r="E39" s="596"/>
      <c r="F39" s="618"/>
      <c r="G39" s="641"/>
      <c r="H39" s="618"/>
      <c r="I39" s="641"/>
      <c r="J39" s="618"/>
      <c r="K39" s="147">
        <v>51000</v>
      </c>
      <c r="L39" s="740">
        <v>22</v>
      </c>
      <c r="M39" s="741"/>
      <c r="N39" s="148">
        <v>2318.181818181818</v>
      </c>
    </row>
    <row r="40" spans="2:14">
      <c r="B40" s="595" t="s">
        <v>347</v>
      </c>
      <c r="C40" s="596"/>
      <c r="D40" s="596"/>
      <c r="E40" s="596"/>
      <c r="F40" s="618"/>
      <c r="G40" s="641"/>
      <c r="H40" s="618"/>
      <c r="I40" s="641"/>
      <c r="J40" s="618"/>
      <c r="K40" s="147"/>
      <c r="L40" s="740"/>
      <c r="M40" s="741"/>
      <c r="N40" s="148">
        <v>148.21022727272728</v>
      </c>
    </row>
    <row r="41" spans="2:14">
      <c r="B41" s="595" t="s">
        <v>204</v>
      </c>
      <c r="C41" s="596"/>
      <c r="D41" s="596"/>
      <c r="E41" s="596"/>
      <c r="F41" s="618"/>
      <c r="G41" s="641"/>
      <c r="H41" s="618"/>
      <c r="I41" s="641"/>
      <c r="J41" s="618"/>
      <c r="K41" s="147">
        <v>10440</v>
      </c>
      <c r="L41" s="740">
        <v>22</v>
      </c>
      <c r="M41" s="741"/>
      <c r="N41" s="148">
        <v>474.54545454545456</v>
      </c>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2940.9375</v>
      </c>
    </row>
    <row r="44" spans="2:14">
      <c r="B44" s="612" t="s">
        <v>252</v>
      </c>
      <c r="C44" s="613"/>
      <c r="D44" s="613"/>
      <c r="E44" s="613"/>
      <c r="F44" s="613"/>
      <c r="G44" s="613"/>
      <c r="H44" s="613"/>
      <c r="I44" s="613"/>
      <c r="J44" s="613"/>
      <c r="K44" s="613"/>
      <c r="L44" s="613"/>
      <c r="M44" s="613"/>
      <c r="N44" s="614"/>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464</v>
      </c>
      <c r="C48" s="596"/>
      <c r="D48" s="596"/>
      <c r="E48" s="596"/>
      <c r="F48" s="596"/>
      <c r="G48" s="596"/>
      <c r="H48" s="596"/>
      <c r="I48" s="618"/>
      <c r="J48" s="210" t="s">
        <v>205</v>
      </c>
      <c r="K48" s="229">
        <v>0.47</v>
      </c>
      <c r="L48" s="619">
        <v>5900</v>
      </c>
      <c r="M48" s="620"/>
      <c r="N48" s="148">
        <v>2773</v>
      </c>
    </row>
    <row r="49" spans="2:14">
      <c r="B49" s="595" t="s">
        <v>465</v>
      </c>
      <c r="C49" s="596"/>
      <c r="D49" s="596"/>
      <c r="E49" s="596"/>
      <c r="F49" s="596"/>
      <c r="G49" s="596"/>
      <c r="H49" s="596"/>
      <c r="I49" s="618"/>
      <c r="J49" s="210" t="s">
        <v>213</v>
      </c>
      <c r="K49" s="229">
        <v>0.125</v>
      </c>
      <c r="L49" s="619">
        <v>70000</v>
      </c>
      <c r="M49" s="620"/>
      <c r="N49" s="148">
        <v>8750</v>
      </c>
    </row>
    <row r="50" spans="2:14">
      <c r="B50" s="595"/>
      <c r="C50" s="596"/>
      <c r="D50" s="596"/>
      <c r="E50" s="596"/>
      <c r="F50" s="596"/>
      <c r="G50" s="596"/>
      <c r="H50" s="596"/>
      <c r="I50" s="618"/>
      <c r="J50" s="210"/>
      <c r="K50" s="229"/>
      <c r="L50" s="619"/>
      <c r="M50" s="620"/>
      <c r="N50" s="148"/>
    </row>
    <row r="51" spans="2:14">
      <c r="B51" s="595"/>
      <c r="C51" s="596"/>
      <c r="D51" s="596"/>
      <c r="E51" s="596"/>
      <c r="F51" s="596"/>
      <c r="G51" s="596"/>
      <c r="H51" s="596"/>
      <c r="I51" s="618"/>
      <c r="J51" s="210"/>
      <c r="K51" s="229"/>
      <c r="L51" s="619"/>
      <c r="M51" s="620"/>
      <c r="N51" s="148"/>
    </row>
    <row r="52" spans="2:14" ht="14.4" thickBot="1">
      <c r="B52" s="595"/>
      <c r="C52" s="596"/>
      <c r="D52" s="596"/>
      <c r="E52" s="596"/>
      <c r="F52" s="596"/>
      <c r="G52" s="596"/>
      <c r="H52" s="596"/>
      <c r="I52" s="618"/>
      <c r="J52" s="210"/>
      <c r="K52" s="211"/>
      <c r="L52" s="619"/>
      <c r="M52" s="620"/>
      <c r="N52" s="148"/>
    </row>
    <row r="53" spans="2:14" ht="14.4" thickBot="1">
      <c r="B53" s="586" t="s">
        <v>254</v>
      </c>
      <c r="C53" s="587"/>
      <c r="D53" s="587"/>
      <c r="E53" s="587"/>
      <c r="F53" s="587"/>
      <c r="G53" s="587"/>
      <c r="H53" s="587"/>
      <c r="I53" s="587"/>
      <c r="J53" s="587"/>
      <c r="K53" s="587"/>
      <c r="L53" s="587"/>
      <c r="M53" s="588"/>
      <c r="N53" s="161">
        <v>11523</v>
      </c>
    </row>
    <row r="54" spans="2:14">
      <c r="B54" s="612" t="s">
        <v>255</v>
      </c>
      <c r="C54" s="613"/>
      <c r="D54" s="613"/>
      <c r="E54" s="613"/>
      <c r="F54" s="613"/>
      <c r="G54" s="613"/>
      <c r="H54" s="613"/>
      <c r="I54" s="613"/>
      <c r="J54" s="613"/>
      <c r="K54" s="613"/>
      <c r="L54" s="613"/>
      <c r="M54" s="613"/>
      <c r="N54" s="614"/>
    </row>
    <row r="55" spans="2:14">
      <c r="B55" s="612"/>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c r="C58" s="596"/>
      <c r="D58" s="596"/>
      <c r="E58" s="596"/>
      <c r="F58" s="596"/>
      <c r="G58" s="596"/>
      <c r="H58" s="596"/>
      <c r="I58" s="157"/>
      <c r="J58" s="226"/>
      <c r="K58" s="227"/>
      <c r="L58" s="603"/>
      <c r="M58" s="604"/>
      <c r="N58" s="228"/>
    </row>
    <row r="59" spans="2:14">
      <c r="B59" s="595"/>
      <c r="C59" s="596"/>
      <c r="D59" s="596"/>
      <c r="E59" s="596"/>
      <c r="F59" s="596"/>
      <c r="G59" s="596"/>
      <c r="H59" s="596"/>
      <c r="I59" s="157"/>
      <c r="J59" s="226"/>
      <c r="K59" s="227"/>
      <c r="L59" s="603"/>
      <c r="M59" s="604"/>
      <c r="N59" s="228"/>
    </row>
    <row r="60" spans="2:14" ht="14.4" thickBot="1">
      <c r="B60" s="605"/>
      <c r="C60" s="606"/>
      <c r="D60" s="606"/>
      <c r="E60" s="606"/>
      <c r="F60" s="606"/>
      <c r="G60" s="606"/>
      <c r="H60" s="606"/>
      <c r="I60" s="246"/>
      <c r="J60" s="242"/>
      <c r="K60" s="217"/>
      <c r="L60" s="607"/>
      <c r="M60" s="608"/>
      <c r="N60" s="228"/>
    </row>
    <row r="61" spans="2:14" ht="14.4" thickBot="1">
      <c r="B61" s="586" t="s">
        <v>254</v>
      </c>
      <c r="C61" s="587"/>
      <c r="D61" s="587"/>
      <c r="E61" s="587"/>
      <c r="F61" s="587"/>
      <c r="G61" s="587"/>
      <c r="H61" s="587"/>
      <c r="I61" s="587"/>
      <c r="J61" s="587"/>
      <c r="K61" s="587"/>
      <c r="L61" s="587"/>
      <c r="M61" s="588"/>
      <c r="N61" s="179">
        <v>0</v>
      </c>
    </row>
    <row r="62" spans="2:14">
      <c r="B62" s="612" t="s">
        <v>261</v>
      </c>
      <c r="C62" s="613"/>
      <c r="D62" s="613"/>
      <c r="E62" s="613"/>
      <c r="F62" s="613"/>
      <c r="G62" s="613"/>
      <c r="H62" s="613"/>
      <c r="I62" s="613"/>
      <c r="J62" s="613"/>
      <c r="K62" s="613"/>
      <c r="L62" s="613"/>
      <c r="M62" s="613"/>
      <c r="N62" s="614"/>
    </row>
    <row r="63" spans="2:14">
      <c r="B63" s="612"/>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262</v>
      </c>
      <c r="C65" s="598"/>
      <c r="D65" s="598"/>
      <c r="E65" s="598"/>
      <c r="F65" s="598"/>
      <c r="G65" s="598"/>
      <c r="H65" s="598"/>
      <c r="I65" s="145" t="s">
        <v>263</v>
      </c>
      <c r="J65" s="162" t="s">
        <v>231</v>
      </c>
      <c r="K65" s="163" t="s">
        <v>264</v>
      </c>
      <c r="L65" s="622" t="s">
        <v>248</v>
      </c>
      <c r="M65" s="623"/>
      <c r="N65" s="146" t="s">
        <v>249</v>
      </c>
    </row>
    <row r="66" spans="2:14">
      <c r="B66" s="172" t="s">
        <v>388</v>
      </c>
      <c r="C66" s="173"/>
      <c r="D66" s="173"/>
      <c r="E66" s="173"/>
      <c r="F66" s="173"/>
      <c r="G66" s="173"/>
      <c r="H66" s="173"/>
      <c r="I66" s="174">
        <v>224000</v>
      </c>
      <c r="J66" s="175">
        <v>1.85</v>
      </c>
      <c r="K66" s="176">
        <v>414400</v>
      </c>
      <c r="L66" s="601">
        <v>176</v>
      </c>
      <c r="M66" s="602"/>
      <c r="N66" s="177">
        <v>2354.5454545454545</v>
      </c>
    </row>
    <row r="67" spans="2:14">
      <c r="B67" s="172" t="s">
        <v>232</v>
      </c>
      <c r="C67" s="173"/>
      <c r="D67" s="173"/>
      <c r="E67" s="173"/>
      <c r="F67" s="173"/>
      <c r="G67" s="173"/>
      <c r="H67" s="173"/>
      <c r="I67" s="174">
        <v>58000</v>
      </c>
      <c r="J67" s="175">
        <v>1.85</v>
      </c>
      <c r="K67" s="176">
        <v>107300</v>
      </c>
      <c r="L67" s="601">
        <v>176</v>
      </c>
      <c r="M67" s="602"/>
      <c r="N67" s="177">
        <v>609.65909090909088</v>
      </c>
    </row>
    <row r="68" spans="2:14">
      <c r="B68" s="172"/>
      <c r="C68" s="173"/>
      <c r="D68" s="173"/>
      <c r="E68" s="173"/>
      <c r="F68" s="173"/>
      <c r="G68" s="173"/>
      <c r="H68" s="173"/>
      <c r="I68" s="174"/>
      <c r="J68" s="175"/>
      <c r="K68" s="176"/>
      <c r="L68" s="603"/>
      <c r="M68" s="604"/>
      <c r="N68" s="177"/>
    </row>
    <row r="69" spans="2:14" ht="14.4" thickBot="1">
      <c r="B69" s="605"/>
      <c r="C69" s="606"/>
      <c r="D69" s="606"/>
      <c r="E69" s="606"/>
      <c r="F69" s="606"/>
      <c r="G69" s="606"/>
      <c r="H69" s="606"/>
      <c r="I69" s="166"/>
      <c r="J69" s="167"/>
      <c r="K69" s="166"/>
      <c r="L69" s="607"/>
      <c r="M69" s="608"/>
      <c r="N69" s="178"/>
    </row>
    <row r="70" spans="2:14" ht="14.4" thickBot="1">
      <c r="B70" s="586" t="s">
        <v>254</v>
      </c>
      <c r="C70" s="587"/>
      <c r="D70" s="587"/>
      <c r="E70" s="587"/>
      <c r="F70" s="587"/>
      <c r="G70" s="587"/>
      <c r="H70" s="587"/>
      <c r="I70" s="587"/>
      <c r="J70" s="587"/>
      <c r="K70" s="587"/>
      <c r="L70" s="587"/>
      <c r="M70" s="588"/>
      <c r="N70" s="179">
        <v>2964.2045454545455</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17428.142045454544</v>
      </c>
    </row>
    <row r="73" spans="2:14">
      <c r="B73" s="612" t="s">
        <v>266</v>
      </c>
      <c r="C73" s="613"/>
      <c r="D73" s="613"/>
      <c r="E73" s="613"/>
      <c r="F73" s="613"/>
      <c r="G73" s="613"/>
      <c r="H73" s="613"/>
      <c r="I73" s="613"/>
      <c r="J73" s="613"/>
      <c r="K73" s="613"/>
      <c r="L73" s="613"/>
      <c r="M73" s="613"/>
      <c r="N73" s="614"/>
    </row>
    <row r="74" spans="2:14">
      <c r="B74" s="612"/>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162"/>
      <c r="J76" s="181"/>
      <c r="K76" s="170" t="s">
        <v>268</v>
      </c>
      <c r="L76" s="599" t="s">
        <v>269</v>
      </c>
      <c r="M76" s="600"/>
      <c r="N76" s="171"/>
    </row>
    <row r="77" spans="2:14">
      <c r="B77" s="595" t="s">
        <v>193</v>
      </c>
      <c r="C77" s="596"/>
      <c r="D77" s="596"/>
      <c r="E77" s="596"/>
      <c r="F77" s="596"/>
      <c r="G77" s="596"/>
      <c r="H77" s="596"/>
      <c r="I77" s="182"/>
      <c r="J77" s="183"/>
      <c r="K77" s="184">
        <v>0.2</v>
      </c>
      <c r="L77" s="582">
        <v>3485.6284090909089</v>
      </c>
      <c r="M77" s="583"/>
      <c r="N77" s="185"/>
    </row>
    <row r="78" spans="2:14">
      <c r="B78" s="149" t="s">
        <v>270</v>
      </c>
      <c r="C78" s="150"/>
      <c r="D78" s="150"/>
      <c r="E78" s="150"/>
      <c r="F78" s="150"/>
      <c r="G78" s="150"/>
      <c r="H78" s="150"/>
      <c r="I78" s="182"/>
      <c r="J78" s="183"/>
      <c r="K78" s="184">
        <v>0.05</v>
      </c>
      <c r="L78" s="582">
        <v>871.40710227272723</v>
      </c>
      <c r="M78" s="583"/>
      <c r="N78" s="185"/>
    </row>
    <row r="79" spans="2:14" ht="14.4" thickBot="1">
      <c r="B79" s="186" t="s">
        <v>230</v>
      </c>
      <c r="C79" s="187"/>
      <c r="D79" s="187"/>
      <c r="E79" s="187"/>
      <c r="F79" s="187"/>
      <c r="G79" s="187"/>
      <c r="H79" s="187"/>
      <c r="I79" s="188"/>
      <c r="J79" s="189"/>
      <c r="K79" s="184">
        <v>0.05</v>
      </c>
      <c r="L79" s="584">
        <v>871.40710227272723</v>
      </c>
      <c r="M79" s="585"/>
      <c r="N79" s="185"/>
    </row>
    <row r="80" spans="2:14" ht="14.4" thickBot="1">
      <c r="B80" s="586" t="s">
        <v>254</v>
      </c>
      <c r="C80" s="587"/>
      <c r="D80" s="587"/>
      <c r="E80" s="587"/>
      <c r="F80" s="587"/>
      <c r="G80" s="587"/>
      <c r="H80" s="587"/>
      <c r="I80" s="587"/>
      <c r="J80" s="587"/>
      <c r="K80" s="587"/>
      <c r="L80" s="587"/>
      <c r="M80" s="588"/>
      <c r="N80" s="190">
        <v>5228.4426136363636</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22657</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107"/>
      <c r="C89" s="137"/>
      <c r="D89" s="137"/>
      <c r="E89" s="137"/>
      <c r="F89" s="137"/>
      <c r="G89" s="128" t="s">
        <v>275</v>
      </c>
      <c r="H89" s="137"/>
      <c r="I89" s="137"/>
      <c r="J89" s="137"/>
      <c r="K89" s="137"/>
      <c r="L89" s="137"/>
      <c r="M89" s="1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107"/>
      <c r="C94" s="137"/>
      <c r="D94" s="137"/>
      <c r="E94" s="137"/>
      <c r="F94" s="137"/>
      <c r="G94" s="137"/>
      <c r="H94" s="137"/>
      <c r="I94" s="137"/>
      <c r="J94" s="137"/>
      <c r="K94" s="137"/>
      <c r="L94" s="137"/>
      <c r="M94" s="137"/>
      <c r="N94" s="136"/>
    </row>
    <row r="95" spans="2:14">
      <c r="B95" s="198" t="s">
        <v>278</v>
      </c>
      <c r="C95" s="137"/>
      <c r="D95" s="137"/>
      <c r="E95" s="137"/>
      <c r="F95" s="137"/>
      <c r="G95" s="137"/>
      <c r="H95" s="137"/>
      <c r="I95" s="137"/>
      <c r="J95" s="137"/>
      <c r="K95" s="137"/>
      <c r="L95" s="137"/>
      <c r="M95" s="1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107"/>
      <c r="C100" s="137"/>
      <c r="D100" s="137"/>
      <c r="E100" s="137"/>
      <c r="F100" s="137"/>
      <c r="G100" s="137"/>
      <c r="H100" s="137"/>
      <c r="I100" s="137"/>
      <c r="J100" s="137"/>
      <c r="K100" s="137"/>
      <c r="L100" s="137"/>
      <c r="M100" s="1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137"/>
      <c r="D104" s="137"/>
      <c r="E104" s="137"/>
      <c r="F104" s="137"/>
      <c r="G104" s="91" t="s">
        <v>275</v>
      </c>
      <c r="K104" s="137"/>
      <c r="L104" s="137"/>
      <c r="M104" s="1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0.98425196850393704" header="0" footer="0"/>
  <pageSetup scale="95" orientation="portrait"/>
  <headerFooter alignWithMargins="0"/>
  <drawing r:id="rId1"/>
  <legacyDrawing r:id="rId2"/>
  <oleObjects>
    <mc:AlternateContent xmlns:mc="http://schemas.openxmlformats.org/markup-compatibility/2006">
      <mc:Choice Requires="x14">
        <oleObject progId="PBrush" shapeId="1751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5105" r:id="rId3"/>
      </mc:Fallback>
    </mc:AlternateContent>
  </oleObjects>
  <mc:AlternateContent xmlns:mc="http://schemas.openxmlformats.org/markup-compatibility/2006">
    <mc:Choice Requires="x14">
      <controls>
        <mc:AlternateContent xmlns:mc="http://schemas.openxmlformats.org/markup-compatibility/2006">
          <mc:Choice Requires="x14">
            <control shapeId="1751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51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B1:N106"/>
  <sheetViews>
    <sheetView showGridLines="0" topLeftCell="A13" zoomScale="55" zoomScaleNormal="55" workbookViewId="0">
      <selection activeCell="A25" sqref="A1:XFD1048576"/>
    </sheetView>
  </sheetViews>
  <sheetFormatPr baseColWidth="10" defaultColWidth="11.44140625" defaultRowHeight="13.8"/>
  <cols>
    <col min="1" max="1" width="3.109375" style="90" customWidth="1"/>
    <col min="2" max="10" width="11.44140625" style="90"/>
    <col min="11" max="11" width="12.33203125" style="90" customWidth="1"/>
    <col min="12"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157</v>
      </c>
      <c r="C34" s="703" t="s">
        <v>158</v>
      </c>
      <c r="D34" s="704"/>
      <c r="E34" s="704"/>
      <c r="F34" s="704"/>
      <c r="G34" s="704"/>
      <c r="H34" s="704"/>
      <c r="I34" s="704"/>
      <c r="J34" s="704"/>
      <c r="K34" s="705"/>
      <c r="L34" s="703" t="s">
        <v>51</v>
      </c>
      <c r="M34" s="705"/>
      <c r="N34" s="216">
        <v>3000</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463</v>
      </c>
      <c r="C39" s="596"/>
      <c r="D39" s="596"/>
      <c r="E39" s="596"/>
      <c r="F39" s="618"/>
      <c r="G39" s="641"/>
      <c r="H39" s="618"/>
      <c r="I39" s="641"/>
      <c r="J39" s="618"/>
      <c r="K39" s="147">
        <v>51000</v>
      </c>
      <c r="L39" s="740">
        <v>250</v>
      </c>
      <c r="M39" s="741"/>
      <c r="N39" s="148">
        <v>204</v>
      </c>
    </row>
    <row r="40" spans="2:14">
      <c r="B40" s="595" t="s">
        <v>467</v>
      </c>
      <c r="C40" s="596"/>
      <c r="D40" s="596"/>
      <c r="E40" s="596"/>
      <c r="F40" s="618"/>
      <c r="G40" s="641"/>
      <c r="H40" s="618"/>
      <c r="I40" s="641"/>
      <c r="J40" s="618"/>
      <c r="K40" s="147">
        <v>36000</v>
      </c>
      <c r="L40" s="740">
        <v>250</v>
      </c>
      <c r="M40" s="741"/>
      <c r="N40" s="148">
        <v>144</v>
      </c>
    </row>
    <row r="41" spans="2:14">
      <c r="B41" s="595" t="s">
        <v>303</v>
      </c>
      <c r="C41" s="596"/>
      <c r="D41" s="596"/>
      <c r="E41" s="596"/>
      <c r="F41" s="618"/>
      <c r="G41" s="641"/>
      <c r="H41" s="618"/>
      <c r="I41" s="641"/>
      <c r="J41" s="618"/>
      <c r="K41" s="147"/>
      <c r="L41" s="738"/>
      <c r="M41" s="739"/>
      <c r="N41" s="148">
        <v>11.5625</v>
      </c>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359.5625</v>
      </c>
    </row>
    <row r="44" spans="2:14">
      <c r="B44" s="612" t="s">
        <v>252</v>
      </c>
      <c r="C44" s="613"/>
      <c r="D44" s="613"/>
      <c r="E44" s="613"/>
      <c r="F44" s="613"/>
      <c r="G44" s="613"/>
      <c r="H44" s="613"/>
      <c r="I44" s="613"/>
      <c r="J44" s="613"/>
      <c r="K44" s="613"/>
      <c r="L44" s="613"/>
      <c r="M44" s="613"/>
      <c r="N44" s="614"/>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468</v>
      </c>
      <c r="C48" s="596"/>
      <c r="D48" s="596"/>
      <c r="E48" s="596"/>
      <c r="F48" s="596"/>
      <c r="G48" s="596"/>
      <c r="H48" s="596"/>
      <c r="I48" s="618"/>
      <c r="J48" s="210" t="s">
        <v>205</v>
      </c>
      <c r="K48" s="229">
        <v>1</v>
      </c>
      <c r="L48" s="619">
        <v>5760</v>
      </c>
      <c r="M48" s="620"/>
      <c r="N48" s="148">
        <v>5760</v>
      </c>
    </row>
    <row r="49" spans="2:14">
      <c r="B49" s="595" t="s">
        <v>469</v>
      </c>
      <c r="C49" s="596"/>
      <c r="D49" s="596"/>
      <c r="E49" s="596"/>
      <c r="F49" s="596"/>
      <c r="G49" s="596"/>
      <c r="H49" s="596"/>
      <c r="I49" s="618"/>
      <c r="J49" s="210" t="s">
        <v>213</v>
      </c>
      <c r="K49" s="229">
        <v>0.01</v>
      </c>
      <c r="L49" s="619">
        <v>5551</v>
      </c>
      <c r="M49" s="620"/>
      <c r="N49" s="148">
        <v>55.51</v>
      </c>
    </row>
    <row r="50" spans="2:14">
      <c r="B50" s="595"/>
      <c r="C50" s="596"/>
      <c r="D50" s="596"/>
      <c r="E50" s="596"/>
      <c r="F50" s="596"/>
      <c r="G50" s="596"/>
      <c r="H50" s="596"/>
      <c r="I50" s="618"/>
      <c r="J50" s="210"/>
      <c r="K50" s="229"/>
      <c r="L50" s="619"/>
      <c r="M50" s="620"/>
      <c r="N50" s="148"/>
    </row>
    <row r="51" spans="2:14">
      <c r="B51" s="595"/>
      <c r="C51" s="596"/>
      <c r="D51" s="596"/>
      <c r="E51" s="596"/>
      <c r="F51" s="596"/>
      <c r="G51" s="596"/>
      <c r="H51" s="596"/>
      <c r="I51" s="618"/>
      <c r="J51" s="210"/>
      <c r="K51" s="229"/>
      <c r="L51" s="619"/>
      <c r="M51" s="620"/>
      <c r="N51" s="148"/>
    </row>
    <row r="52" spans="2:14" ht="14.4" thickBot="1">
      <c r="B52" s="595"/>
      <c r="C52" s="596"/>
      <c r="D52" s="596"/>
      <c r="E52" s="596"/>
      <c r="F52" s="596"/>
      <c r="G52" s="596"/>
      <c r="H52" s="596"/>
      <c r="I52" s="618"/>
      <c r="J52" s="210"/>
      <c r="K52" s="211"/>
      <c r="L52" s="619"/>
      <c r="M52" s="620"/>
      <c r="N52" s="148"/>
    </row>
    <row r="53" spans="2:14" ht="14.4" thickBot="1">
      <c r="B53" s="586" t="s">
        <v>254</v>
      </c>
      <c r="C53" s="587"/>
      <c r="D53" s="587"/>
      <c r="E53" s="587"/>
      <c r="F53" s="587"/>
      <c r="G53" s="587"/>
      <c r="H53" s="587"/>
      <c r="I53" s="587"/>
      <c r="J53" s="587"/>
      <c r="K53" s="587"/>
      <c r="L53" s="587"/>
      <c r="M53" s="588"/>
      <c r="N53" s="161">
        <v>5815.51</v>
      </c>
    </row>
    <row r="54" spans="2:14">
      <c r="B54" s="612" t="s">
        <v>255</v>
      </c>
      <c r="C54" s="613"/>
      <c r="D54" s="613"/>
      <c r="E54" s="613"/>
      <c r="F54" s="613"/>
      <c r="G54" s="613"/>
      <c r="H54" s="613"/>
      <c r="I54" s="613"/>
      <c r="J54" s="613"/>
      <c r="K54" s="613"/>
      <c r="L54" s="613"/>
      <c r="M54" s="613"/>
      <c r="N54" s="614"/>
    </row>
    <row r="55" spans="2:14">
      <c r="B55" s="612"/>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c r="C58" s="596"/>
      <c r="D58" s="596"/>
      <c r="E58" s="596"/>
      <c r="F58" s="596"/>
      <c r="G58" s="596"/>
      <c r="H58" s="596"/>
      <c r="I58" s="157"/>
      <c r="J58" s="226"/>
      <c r="K58" s="227"/>
      <c r="L58" s="603"/>
      <c r="M58" s="604"/>
      <c r="N58" s="228"/>
    </row>
    <row r="59" spans="2:14">
      <c r="B59" s="595"/>
      <c r="C59" s="596"/>
      <c r="D59" s="596"/>
      <c r="E59" s="596"/>
      <c r="F59" s="596"/>
      <c r="G59" s="596"/>
      <c r="H59" s="596"/>
      <c r="I59" s="157"/>
      <c r="J59" s="226"/>
      <c r="K59" s="227"/>
      <c r="L59" s="603"/>
      <c r="M59" s="604"/>
      <c r="N59" s="228"/>
    </row>
    <row r="60" spans="2:14" ht="14.4" thickBot="1">
      <c r="B60" s="605"/>
      <c r="C60" s="606"/>
      <c r="D60" s="606"/>
      <c r="E60" s="606"/>
      <c r="F60" s="606"/>
      <c r="G60" s="606"/>
      <c r="H60" s="606"/>
      <c r="I60" s="246"/>
      <c r="J60" s="242"/>
      <c r="K60" s="217"/>
      <c r="L60" s="607"/>
      <c r="M60" s="608"/>
      <c r="N60" s="228"/>
    </row>
    <row r="61" spans="2:14" ht="14.4" thickBot="1">
      <c r="B61" s="586" t="s">
        <v>254</v>
      </c>
      <c r="C61" s="587"/>
      <c r="D61" s="587"/>
      <c r="E61" s="587"/>
      <c r="F61" s="587"/>
      <c r="G61" s="587"/>
      <c r="H61" s="587"/>
      <c r="I61" s="587"/>
      <c r="J61" s="587"/>
      <c r="K61" s="587"/>
      <c r="L61" s="587"/>
      <c r="M61" s="588"/>
      <c r="N61" s="179">
        <v>0</v>
      </c>
    </row>
    <row r="62" spans="2:14">
      <c r="B62" s="612" t="s">
        <v>261</v>
      </c>
      <c r="C62" s="613"/>
      <c r="D62" s="613"/>
      <c r="E62" s="613"/>
      <c r="F62" s="613"/>
      <c r="G62" s="613"/>
      <c r="H62" s="613"/>
      <c r="I62" s="613"/>
      <c r="J62" s="613"/>
      <c r="K62" s="613"/>
      <c r="L62" s="613"/>
      <c r="M62" s="613"/>
      <c r="N62" s="614"/>
    </row>
    <row r="63" spans="2:14">
      <c r="B63" s="612"/>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262</v>
      </c>
      <c r="C65" s="598"/>
      <c r="D65" s="598"/>
      <c r="E65" s="598"/>
      <c r="F65" s="598"/>
      <c r="G65" s="598"/>
      <c r="H65" s="598"/>
      <c r="I65" s="145" t="s">
        <v>263</v>
      </c>
      <c r="J65" s="162" t="s">
        <v>231</v>
      </c>
      <c r="K65" s="163" t="s">
        <v>264</v>
      </c>
      <c r="L65" s="622" t="s">
        <v>248</v>
      </c>
      <c r="M65" s="623"/>
      <c r="N65" s="146" t="s">
        <v>249</v>
      </c>
    </row>
    <row r="66" spans="2:14">
      <c r="B66" s="172" t="s">
        <v>341</v>
      </c>
      <c r="C66" s="173"/>
      <c r="D66" s="173"/>
      <c r="E66" s="173"/>
      <c r="F66" s="173"/>
      <c r="G66" s="173"/>
      <c r="H66" s="173"/>
      <c r="I66" s="174">
        <v>192000</v>
      </c>
      <c r="J66" s="175">
        <v>1.85</v>
      </c>
      <c r="K66" s="176">
        <v>355200</v>
      </c>
      <c r="L66" s="601">
        <v>2000</v>
      </c>
      <c r="M66" s="602"/>
      <c r="N66" s="177">
        <v>177.6</v>
      </c>
    </row>
    <row r="67" spans="2:14">
      <c r="B67" s="172" t="s">
        <v>232</v>
      </c>
      <c r="C67" s="173"/>
      <c r="D67" s="173"/>
      <c r="E67" s="173"/>
      <c r="F67" s="173"/>
      <c r="G67" s="173"/>
      <c r="H67" s="173"/>
      <c r="I67" s="174">
        <v>58000</v>
      </c>
      <c r="J67" s="175">
        <v>1.85</v>
      </c>
      <c r="K67" s="176">
        <v>107300</v>
      </c>
      <c r="L67" s="601">
        <v>2000</v>
      </c>
      <c r="M67" s="602"/>
      <c r="N67" s="177">
        <v>53.65</v>
      </c>
    </row>
    <row r="68" spans="2:14">
      <c r="B68" s="172"/>
      <c r="C68" s="173"/>
      <c r="D68" s="173"/>
      <c r="E68" s="173"/>
      <c r="F68" s="173"/>
      <c r="G68" s="173"/>
      <c r="H68" s="173"/>
      <c r="I68" s="174"/>
      <c r="J68" s="175"/>
      <c r="K68" s="176"/>
      <c r="L68" s="603"/>
      <c r="M68" s="604"/>
      <c r="N68" s="177"/>
    </row>
    <row r="69" spans="2:14" ht="14.4" thickBot="1">
      <c r="B69" s="605"/>
      <c r="C69" s="606"/>
      <c r="D69" s="606"/>
      <c r="E69" s="606"/>
      <c r="F69" s="606"/>
      <c r="G69" s="606"/>
      <c r="H69" s="606"/>
      <c r="I69" s="166"/>
      <c r="J69" s="167"/>
      <c r="K69" s="166"/>
      <c r="L69" s="607"/>
      <c r="M69" s="608"/>
      <c r="N69" s="178"/>
    </row>
    <row r="70" spans="2:14" ht="14.4" thickBot="1">
      <c r="B70" s="586" t="s">
        <v>254</v>
      </c>
      <c r="C70" s="587"/>
      <c r="D70" s="587"/>
      <c r="E70" s="587"/>
      <c r="F70" s="587"/>
      <c r="G70" s="587"/>
      <c r="H70" s="587"/>
      <c r="I70" s="587"/>
      <c r="J70" s="587"/>
      <c r="K70" s="587"/>
      <c r="L70" s="587"/>
      <c r="M70" s="588"/>
      <c r="N70" s="179">
        <v>231.25</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6406.3225000000002</v>
      </c>
    </row>
    <row r="73" spans="2:14">
      <c r="B73" s="612" t="s">
        <v>266</v>
      </c>
      <c r="C73" s="613"/>
      <c r="D73" s="613"/>
      <c r="E73" s="613"/>
      <c r="F73" s="613"/>
      <c r="G73" s="613"/>
      <c r="H73" s="613"/>
      <c r="I73" s="613"/>
      <c r="J73" s="613"/>
      <c r="K73" s="613"/>
      <c r="L73" s="613"/>
      <c r="M73" s="613"/>
      <c r="N73" s="614"/>
    </row>
    <row r="74" spans="2:14">
      <c r="B74" s="612"/>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162"/>
      <c r="J76" s="181"/>
      <c r="K76" s="170" t="s">
        <v>268</v>
      </c>
      <c r="L76" s="599" t="s">
        <v>269</v>
      </c>
      <c r="M76" s="600"/>
      <c r="N76" s="171"/>
    </row>
    <row r="77" spans="2:14">
      <c r="B77" s="595" t="s">
        <v>193</v>
      </c>
      <c r="C77" s="596"/>
      <c r="D77" s="596"/>
      <c r="E77" s="596"/>
      <c r="F77" s="596"/>
      <c r="G77" s="596"/>
      <c r="H77" s="596"/>
      <c r="I77" s="182"/>
      <c r="J77" s="183"/>
      <c r="K77" s="184">
        <v>0.2</v>
      </c>
      <c r="L77" s="582">
        <v>1281.2645000000002</v>
      </c>
      <c r="M77" s="583"/>
      <c r="N77" s="185"/>
    </row>
    <row r="78" spans="2:14">
      <c r="B78" s="149" t="s">
        <v>270</v>
      </c>
      <c r="C78" s="150"/>
      <c r="D78" s="150"/>
      <c r="E78" s="150"/>
      <c r="F78" s="150"/>
      <c r="G78" s="150"/>
      <c r="H78" s="150"/>
      <c r="I78" s="182"/>
      <c r="J78" s="183"/>
      <c r="K78" s="184">
        <v>0.05</v>
      </c>
      <c r="L78" s="582">
        <v>320.31612500000006</v>
      </c>
      <c r="M78" s="583"/>
      <c r="N78" s="185"/>
    </row>
    <row r="79" spans="2:14" ht="14.4" thickBot="1">
      <c r="B79" s="186" t="s">
        <v>230</v>
      </c>
      <c r="C79" s="187"/>
      <c r="D79" s="187"/>
      <c r="E79" s="187"/>
      <c r="F79" s="187"/>
      <c r="G79" s="187"/>
      <c r="H79" s="187"/>
      <c r="I79" s="188"/>
      <c r="J79" s="189"/>
      <c r="K79" s="184">
        <v>0.05</v>
      </c>
      <c r="L79" s="584">
        <v>320.31612500000006</v>
      </c>
      <c r="M79" s="585"/>
      <c r="N79" s="185"/>
    </row>
    <row r="80" spans="2:14" ht="14.4" thickBot="1">
      <c r="B80" s="586" t="s">
        <v>254</v>
      </c>
      <c r="C80" s="587"/>
      <c r="D80" s="587"/>
      <c r="E80" s="587"/>
      <c r="F80" s="587"/>
      <c r="G80" s="587"/>
      <c r="H80" s="587"/>
      <c r="I80" s="587"/>
      <c r="J80" s="587"/>
      <c r="K80" s="587"/>
      <c r="L80" s="587"/>
      <c r="M80" s="588"/>
      <c r="N80" s="190">
        <v>1921.8967500000003</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8328</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107"/>
      <c r="C89" s="137"/>
      <c r="D89" s="137"/>
      <c r="E89" s="137"/>
      <c r="F89" s="137"/>
      <c r="G89" s="128" t="s">
        <v>275</v>
      </c>
      <c r="H89" s="137"/>
      <c r="I89" s="137"/>
      <c r="J89" s="137"/>
      <c r="K89" s="137"/>
      <c r="L89" s="137"/>
      <c r="M89" s="1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107"/>
      <c r="C94" s="137"/>
      <c r="D94" s="137"/>
      <c r="E94" s="137"/>
      <c r="F94" s="137"/>
      <c r="G94" s="137"/>
      <c r="H94" s="137"/>
      <c r="I94" s="137"/>
      <c r="J94" s="137"/>
      <c r="K94" s="137"/>
      <c r="L94" s="137"/>
      <c r="M94" s="137"/>
      <c r="N94" s="136"/>
    </row>
    <row r="95" spans="2:14">
      <c r="B95" s="198" t="s">
        <v>278</v>
      </c>
      <c r="C95" s="137"/>
      <c r="D95" s="137"/>
      <c r="E95" s="137"/>
      <c r="F95" s="137"/>
      <c r="G95" s="137"/>
      <c r="H95" s="137"/>
      <c r="I95" s="137"/>
      <c r="J95" s="137"/>
      <c r="K95" s="137"/>
      <c r="L95" s="137"/>
      <c r="M95" s="1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107"/>
      <c r="C100" s="137"/>
      <c r="D100" s="137"/>
      <c r="E100" s="137"/>
      <c r="F100" s="137"/>
      <c r="G100" s="137"/>
      <c r="H100" s="137"/>
      <c r="I100" s="137"/>
      <c r="J100" s="137"/>
      <c r="K100" s="137"/>
      <c r="L100" s="137"/>
      <c r="M100" s="1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137"/>
      <c r="D104" s="137"/>
      <c r="E104" s="137"/>
      <c r="F104" s="137"/>
      <c r="G104" s="91" t="s">
        <v>275</v>
      </c>
      <c r="K104" s="137"/>
      <c r="L104" s="137"/>
      <c r="M104" s="1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71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3"/>
      </mc:Fallback>
    </mc:AlternateContent>
  </oleObjects>
  <mc:AlternateContent xmlns:mc="http://schemas.openxmlformats.org/markup-compatibility/2006">
    <mc:Choice Requires="x14">
      <controls>
        <mc:AlternateContent xmlns:mc="http://schemas.openxmlformats.org/markup-compatibility/2006">
          <mc:Choice Requires="x14">
            <control shapeId="1771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B1:N106"/>
  <sheetViews>
    <sheetView showGridLines="0" topLeftCell="A17" zoomScale="70" zoomScaleNormal="70" workbookViewId="0">
      <selection activeCell="A25"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2.88671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ht="36" customHeight="1">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159</v>
      </c>
      <c r="C34" s="703" t="s">
        <v>160</v>
      </c>
      <c r="D34" s="704"/>
      <c r="E34" s="704"/>
      <c r="F34" s="704"/>
      <c r="G34" s="704"/>
      <c r="H34" s="704"/>
      <c r="I34" s="704"/>
      <c r="J34" s="704"/>
      <c r="K34" s="705"/>
      <c r="L34" s="703" t="s">
        <v>51</v>
      </c>
      <c r="M34" s="705"/>
      <c r="N34" s="216">
        <v>180</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463</v>
      </c>
      <c r="C39" s="596"/>
      <c r="D39" s="596"/>
      <c r="E39" s="596"/>
      <c r="F39" s="618"/>
      <c r="G39" s="641"/>
      <c r="H39" s="618"/>
      <c r="I39" s="641"/>
      <c r="J39" s="618"/>
      <c r="K39" s="147">
        <v>51000</v>
      </c>
      <c r="L39" s="740">
        <v>10</v>
      </c>
      <c r="M39" s="741"/>
      <c r="N39" s="148">
        <v>5100</v>
      </c>
    </row>
    <row r="40" spans="2:14">
      <c r="B40" s="595" t="s">
        <v>303</v>
      </c>
      <c r="C40" s="596"/>
      <c r="D40" s="596"/>
      <c r="E40" s="596"/>
      <c r="F40" s="618"/>
      <c r="G40" s="641"/>
      <c r="H40" s="618"/>
      <c r="I40" s="641"/>
      <c r="J40" s="618"/>
      <c r="K40" s="147"/>
      <c r="L40" s="740"/>
      <c r="M40" s="741"/>
      <c r="N40" s="148">
        <v>2035</v>
      </c>
    </row>
    <row r="41" spans="2:14">
      <c r="B41" s="595"/>
      <c r="C41" s="596"/>
      <c r="D41" s="596"/>
      <c r="E41" s="596"/>
      <c r="F41" s="618"/>
      <c r="G41" s="641"/>
      <c r="H41" s="618"/>
      <c r="I41" s="641"/>
      <c r="J41" s="618"/>
      <c r="K41" s="147"/>
      <c r="L41" s="738"/>
      <c r="M41" s="739"/>
      <c r="N41" s="148"/>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7135</v>
      </c>
    </row>
    <row r="44" spans="2:14">
      <c r="B44" s="612" t="s">
        <v>252</v>
      </c>
      <c r="C44" s="613"/>
      <c r="D44" s="613"/>
      <c r="E44" s="613"/>
      <c r="F44" s="613"/>
      <c r="G44" s="613"/>
      <c r="H44" s="613"/>
      <c r="I44" s="613"/>
      <c r="J44" s="613"/>
      <c r="K44" s="613"/>
      <c r="L44" s="613"/>
      <c r="M44" s="613"/>
      <c r="N44" s="614"/>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499</v>
      </c>
      <c r="C48" s="596"/>
      <c r="D48" s="596"/>
      <c r="E48" s="596"/>
      <c r="F48" s="596"/>
      <c r="G48" s="596"/>
      <c r="H48" s="596"/>
      <c r="I48" s="618"/>
      <c r="J48" s="210" t="s">
        <v>212</v>
      </c>
      <c r="K48" s="229">
        <v>4.4999999999999998E-2</v>
      </c>
      <c r="L48" s="619">
        <v>322773.46499999997</v>
      </c>
      <c r="M48" s="620"/>
      <c r="N48" s="148">
        <v>14524.805924999999</v>
      </c>
    </row>
    <row r="49" spans="2:14" ht="25.5" customHeight="1">
      <c r="B49" s="595" t="s">
        <v>470</v>
      </c>
      <c r="C49" s="596"/>
      <c r="D49" s="596"/>
      <c r="E49" s="596"/>
      <c r="F49" s="596"/>
      <c r="G49" s="596"/>
      <c r="H49" s="596"/>
      <c r="I49" s="618"/>
      <c r="J49" s="210" t="s">
        <v>209</v>
      </c>
      <c r="K49" s="229">
        <v>1</v>
      </c>
      <c r="L49" s="619">
        <v>238420</v>
      </c>
      <c r="M49" s="620"/>
      <c r="N49" s="148">
        <v>238420</v>
      </c>
    </row>
    <row r="50" spans="2:14">
      <c r="B50" s="595"/>
      <c r="C50" s="596"/>
      <c r="D50" s="596"/>
      <c r="E50" s="596"/>
      <c r="F50" s="596"/>
      <c r="G50" s="596"/>
      <c r="H50" s="596"/>
      <c r="I50" s="618"/>
      <c r="J50" s="210"/>
      <c r="K50" s="229"/>
      <c r="L50" s="619"/>
      <c r="M50" s="620"/>
      <c r="N50" s="148"/>
    </row>
    <row r="51" spans="2:14">
      <c r="B51" s="595"/>
      <c r="C51" s="596"/>
      <c r="D51" s="596"/>
      <c r="E51" s="596"/>
      <c r="F51" s="596"/>
      <c r="G51" s="596"/>
      <c r="H51" s="596"/>
      <c r="I51" s="618"/>
      <c r="J51" s="210"/>
      <c r="K51" s="229"/>
      <c r="L51" s="619"/>
      <c r="M51" s="620"/>
      <c r="N51" s="148"/>
    </row>
    <row r="52" spans="2:14" ht="14.4" thickBot="1">
      <c r="B52" s="595"/>
      <c r="C52" s="596"/>
      <c r="D52" s="596"/>
      <c r="E52" s="596"/>
      <c r="F52" s="596"/>
      <c r="G52" s="596"/>
      <c r="H52" s="596"/>
      <c r="I52" s="618"/>
      <c r="J52" s="210"/>
      <c r="K52" s="211"/>
      <c r="L52" s="619"/>
      <c r="M52" s="620"/>
      <c r="N52" s="148"/>
    </row>
    <row r="53" spans="2:14" ht="14.4" thickBot="1">
      <c r="B53" s="586" t="s">
        <v>254</v>
      </c>
      <c r="C53" s="587"/>
      <c r="D53" s="587"/>
      <c r="E53" s="587"/>
      <c r="F53" s="587"/>
      <c r="G53" s="587"/>
      <c r="H53" s="587"/>
      <c r="I53" s="587"/>
      <c r="J53" s="587"/>
      <c r="K53" s="587"/>
      <c r="L53" s="587"/>
      <c r="M53" s="588"/>
      <c r="N53" s="161">
        <v>252944.80592499999</v>
      </c>
    </row>
    <row r="54" spans="2:14">
      <c r="B54" s="612" t="s">
        <v>255</v>
      </c>
      <c r="C54" s="613"/>
      <c r="D54" s="613"/>
      <c r="E54" s="613"/>
      <c r="F54" s="613"/>
      <c r="G54" s="613"/>
      <c r="H54" s="613"/>
      <c r="I54" s="613"/>
      <c r="J54" s="613"/>
      <c r="K54" s="613"/>
      <c r="L54" s="613"/>
      <c r="M54" s="613"/>
      <c r="N54" s="614"/>
    </row>
    <row r="55" spans="2:14">
      <c r="B55" s="612"/>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c r="C58" s="596"/>
      <c r="D58" s="596"/>
      <c r="E58" s="596"/>
      <c r="F58" s="596"/>
      <c r="G58" s="596"/>
      <c r="H58" s="596"/>
      <c r="I58" s="157"/>
      <c r="J58" s="226"/>
      <c r="K58" s="227"/>
      <c r="L58" s="603"/>
      <c r="M58" s="604"/>
      <c r="N58" s="228"/>
    </row>
    <row r="59" spans="2:14">
      <c r="B59" s="595"/>
      <c r="C59" s="596"/>
      <c r="D59" s="596"/>
      <c r="E59" s="596"/>
      <c r="F59" s="596"/>
      <c r="G59" s="596"/>
      <c r="H59" s="596"/>
      <c r="I59" s="157"/>
      <c r="J59" s="226"/>
      <c r="K59" s="227"/>
      <c r="L59" s="603"/>
      <c r="M59" s="604"/>
      <c r="N59" s="228"/>
    </row>
    <row r="60" spans="2:14" ht="14.4" thickBot="1">
      <c r="B60" s="605"/>
      <c r="C60" s="606"/>
      <c r="D60" s="606"/>
      <c r="E60" s="606"/>
      <c r="F60" s="606"/>
      <c r="G60" s="606"/>
      <c r="H60" s="606"/>
      <c r="I60" s="246"/>
      <c r="J60" s="242"/>
      <c r="K60" s="217"/>
      <c r="L60" s="607"/>
      <c r="M60" s="608"/>
      <c r="N60" s="228"/>
    </row>
    <row r="61" spans="2:14" ht="14.4" thickBot="1">
      <c r="B61" s="586" t="s">
        <v>254</v>
      </c>
      <c r="C61" s="587"/>
      <c r="D61" s="587"/>
      <c r="E61" s="587"/>
      <c r="F61" s="587"/>
      <c r="G61" s="587"/>
      <c r="H61" s="587"/>
      <c r="I61" s="587"/>
      <c r="J61" s="587"/>
      <c r="K61" s="587"/>
      <c r="L61" s="587"/>
      <c r="M61" s="588"/>
      <c r="N61" s="179">
        <v>0</v>
      </c>
    </row>
    <row r="62" spans="2:14">
      <c r="B62" s="612" t="s">
        <v>261</v>
      </c>
      <c r="C62" s="613"/>
      <c r="D62" s="613"/>
      <c r="E62" s="613"/>
      <c r="F62" s="613"/>
      <c r="G62" s="613"/>
      <c r="H62" s="613"/>
      <c r="I62" s="613"/>
      <c r="J62" s="613"/>
      <c r="K62" s="613"/>
      <c r="L62" s="613"/>
      <c r="M62" s="613"/>
      <c r="N62" s="614"/>
    </row>
    <row r="63" spans="2:14">
      <c r="B63" s="612"/>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262</v>
      </c>
      <c r="C65" s="598"/>
      <c r="D65" s="598"/>
      <c r="E65" s="598"/>
      <c r="F65" s="598"/>
      <c r="G65" s="598"/>
      <c r="H65" s="598"/>
      <c r="I65" s="145" t="s">
        <v>263</v>
      </c>
      <c r="J65" s="162" t="s">
        <v>231</v>
      </c>
      <c r="K65" s="163" t="s">
        <v>264</v>
      </c>
      <c r="L65" s="622" t="s">
        <v>248</v>
      </c>
      <c r="M65" s="623"/>
      <c r="N65" s="146" t="s">
        <v>249</v>
      </c>
    </row>
    <row r="66" spans="2:14">
      <c r="B66" s="172" t="s">
        <v>364</v>
      </c>
      <c r="C66" s="173"/>
      <c r="D66" s="173"/>
      <c r="E66" s="173"/>
      <c r="F66" s="173"/>
      <c r="G66" s="173"/>
      <c r="H66" s="173"/>
      <c r="I66" s="174">
        <v>96000</v>
      </c>
      <c r="J66" s="175">
        <v>1.85</v>
      </c>
      <c r="K66" s="176">
        <v>177600</v>
      </c>
      <c r="L66" s="601">
        <v>7</v>
      </c>
      <c r="M66" s="602"/>
      <c r="N66" s="177">
        <v>25371.428571428572</v>
      </c>
    </row>
    <row r="67" spans="2:14">
      <c r="B67" s="172" t="s">
        <v>232</v>
      </c>
      <c r="C67" s="173"/>
      <c r="D67" s="173"/>
      <c r="E67" s="173"/>
      <c r="F67" s="173"/>
      <c r="G67" s="173"/>
      <c r="H67" s="173"/>
      <c r="I67" s="174">
        <v>58000</v>
      </c>
      <c r="J67" s="175">
        <v>1.85</v>
      </c>
      <c r="K67" s="176">
        <v>107300</v>
      </c>
      <c r="L67" s="601">
        <v>7</v>
      </c>
      <c r="M67" s="602"/>
      <c r="N67" s="177">
        <v>15328.571428571429</v>
      </c>
    </row>
    <row r="68" spans="2:14">
      <c r="B68" s="172"/>
      <c r="C68" s="173"/>
      <c r="D68" s="173"/>
      <c r="E68" s="173"/>
      <c r="F68" s="173"/>
      <c r="G68" s="173"/>
      <c r="H68" s="173"/>
      <c r="I68" s="174"/>
      <c r="J68" s="175"/>
      <c r="K68" s="176"/>
      <c r="L68" s="603"/>
      <c r="M68" s="604"/>
      <c r="N68" s="177"/>
    </row>
    <row r="69" spans="2:14" ht="14.4" thickBot="1">
      <c r="B69" s="605"/>
      <c r="C69" s="606"/>
      <c r="D69" s="606"/>
      <c r="E69" s="606"/>
      <c r="F69" s="606"/>
      <c r="G69" s="606"/>
      <c r="H69" s="606"/>
      <c r="I69" s="166"/>
      <c r="J69" s="167"/>
      <c r="K69" s="166"/>
      <c r="L69" s="607"/>
      <c r="M69" s="608"/>
      <c r="N69" s="178"/>
    </row>
    <row r="70" spans="2:14" ht="14.4" thickBot="1">
      <c r="B70" s="586" t="s">
        <v>254</v>
      </c>
      <c r="C70" s="587"/>
      <c r="D70" s="587"/>
      <c r="E70" s="587"/>
      <c r="F70" s="587"/>
      <c r="G70" s="587"/>
      <c r="H70" s="587"/>
      <c r="I70" s="587"/>
      <c r="J70" s="587"/>
      <c r="K70" s="587"/>
      <c r="L70" s="587"/>
      <c r="M70" s="588"/>
      <c r="N70" s="179">
        <v>40700</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300779.80592499999</v>
      </c>
    </row>
    <row r="73" spans="2:14">
      <c r="B73" s="612" t="s">
        <v>266</v>
      </c>
      <c r="C73" s="613"/>
      <c r="D73" s="613"/>
      <c r="E73" s="613"/>
      <c r="F73" s="613"/>
      <c r="G73" s="613"/>
      <c r="H73" s="613"/>
      <c r="I73" s="613"/>
      <c r="J73" s="613"/>
      <c r="K73" s="613"/>
      <c r="L73" s="613"/>
      <c r="M73" s="613"/>
      <c r="N73" s="614"/>
    </row>
    <row r="74" spans="2:14">
      <c r="B74" s="612"/>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162"/>
      <c r="J76" s="181"/>
      <c r="K76" s="170" t="s">
        <v>268</v>
      </c>
      <c r="L76" s="599" t="s">
        <v>269</v>
      </c>
      <c r="M76" s="600"/>
      <c r="N76" s="171"/>
    </row>
    <row r="77" spans="2:14">
      <c r="B77" s="595" t="s">
        <v>193</v>
      </c>
      <c r="C77" s="596"/>
      <c r="D77" s="596"/>
      <c r="E77" s="596"/>
      <c r="F77" s="596"/>
      <c r="G77" s="596"/>
      <c r="H77" s="596"/>
      <c r="I77" s="182"/>
      <c r="J77" s="183"/>
      <c r="K77" s="184">
        <v>0.2</v>
      </c>
      <c r="L77" s="582">
        <v>60155.961185</v>
      </c>
      <c r="M77" s="583"/>
      <c r="N77" s="185"/>
    </row>
    <row r="78" spans="2:14">
      <c r="B78" s="149" t="s">
        <v>270</v>
      </c>
      <c r="C78" s="150"/>
      <c r="D78" s="150"/>
      <c r="E78" s="150"/>
      <c r="F78" s="150"/>
      <c r="G78" s="150"/>
      <c r="H78" s="150"/>
      <c r="I78" s="182"/>
      <c r="J78" s="183"/>
      <c r="K78" s="184">
        <v>0.05</v>
      </c>
      <c r="L78" s="582">
        <v>15038.99029625</v>
      </c>
      <c r="M78" s="583"/>
      <c r="N78" s="185"/>
    </row>
    <row r="79" spans="2:14" ht="14.4" thickBot="1">
      <c r="B79" s="186" t="s">
        <v>230</v>
      </c>
      <c r="C79" s="187"/>
      <c r="D79" s="187"/>
      <c r="E79" s="187"/>
      <c r="F79" s="187"/>
      <c r="G79" s="187"/>
      <c r="H79" s="187"/>
      <c r="I79" s="188"/>
      <c r="J79" s="189"/>
      <c r="K79" s="184">
        <v>0.05</v>
      </c>
      <c r="L79" s="584">
        <v>15038.99029625</v>
      </c>
      <c r="M79" s="585"/>
      <c r="N79" s="185"/>
    </row>
    <row r="80" spans="2:14" ht="14.4" thickBot="1">
      <c r="B80" s="586" t="s">
        <v>254</v>
      </c>
      <c r="C80" s="587"/>
      <c r="D80" s="587"/>
      <c r="E80" s="587"/>
      <c r="F80" s="587"/>
      <c r="G80" s="587"/>
      <c r="H80" s="587"/>
      <c r="I80" s="587"/>
      <c r="J80" s="587"/>
      <c r="K80" s="587"/>
      <c r="L80" s="587"/>
      <c r="M80" s="588"/>
      <c r="N80" s="190">
        <v>90233.941777500004</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391014</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107"/>
      <c r="C89" s="137"/>
      <c r="D89" s="137"/>
      <c r="E89" s="137"/>
      <c r="F89" s="137"/>
      <c r="G89" s="128" t="s">
        <v>275</v>
      </c>
      <c r="H89" s="137"/>
      <c r="I89" s="137"/>
      <c r="J89" s="137"/>
      <c r="K89" s="137"/>
      <c r="L89" s="137"/>
      <c r="M89" s="1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107"/>
      <c r="C94" s="137"/>
      <c r="D94" s="137"/>
      <c r="E94" s="137"/>
      <c r="F94" s="137"/>
      <c r="G94" s="137"/>
      <c r="H94" s="137"/>
      <c r="I94" s="137"/>
      <c r="J94" s="137"/>
      <c r="K94" s="137"/>
      <c r="L94" s="137"/>
      <c r="M94" s="137"/>
      <c r="N94" s="136"/>
    </row>
    <row r="95" spans="2:14">
      <c r="B95" s="198" t="s">
        <v>278</v>
      </c>
      <c r="C95" s="137"/>
      <c r="D95" s="137"/>
      <c r="E95" s="137"/>
      <c r="F95" s="137"/>
      <c r="G95" s="137"/>
      <c r="H95" s="137"/>
      <c r="I95" s="137"/>
      <c r="J95" s="137"/>
      <c r="K95" s="137"/>
      <c r="L95" s="137"/>
      <c r="M95" s="1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107"/>
      <c r="C100" s="137"/>
      <c r="D100" s="137"/>
      <c r="E100" s="137"/>
      <c r="F100" s="137"/>
      <c r="G100" s="137"/>
      <c r="H100" s="137"/>
      <c r="I100" s="137"/>
      <c r="J100" s="137"/>
      <c r="K100" s="137"/>
      <c r="L100" s="137"/>
      <c r="M100" s="1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137"/>
      <c r="D104" s="137"/>
      <c r="E104" s="137"/>
      <c r="F104" s="137"/>
      <c r="G104" s="91" t="s">
        <v>275</v>
      </c>
      <c r="K104" s="137"/>
      <c r="L104" s="137"/>
      <c r="M104" s="1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1781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3"/>
      </mc:Fallback>
    </mc:AlternateContent>
  </oleObjects>
  <mc:AlternateContent xmlns:mc="http://schemas.openxmlformats.org/markup-compatibility/2006">
    <mc:Choice Requires="x14">
      <controls>
        <mc:AlternateContent xmlns:mc="http://schemas.openxmlformats.org/markup-compatibility/2006">
          <mc:Choice Requires="x14">
            <control shapeId="1781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B1:N106"/>
  <sheetViews>
    <sheetView showGridLines="0" view="pageBreakPreview" topLeftCell="A19" zoomScale="70" zoomScaleNormal="55" zoomScaleSheetLayoutView="70" zoomScalePageLayoutView="85" workbookViewId="0">
      <selection activeCell="A25" sqref="A1:XFD1048576"/>
    </sheetView>
  </sheetViews>
  <sheetFormatPr baseColWidth="10" defaultColWidth="11.44140625" defaultRowHeight="13.8"/>
  <cols>
    <col min="1" max="1" width="3.109375" style="90" customWidth="1"/>
    <col min="2" max="2" width="11.44140625" style="90"/>
    <col min="3" max="3" width="12.44140625" style="90" bestFit="1" customWidth="1"/>
    <col min="4" max="10" width="11.44140625" style="90"/>
    <col min="11" max="11" width="15.6640625" style="90" customWidth="1"/>
    <col min="12" max="13" width="11.44140625" style="90"/>
    <col min="14" max="14" width="13"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ht="35.25" customHeight="1">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21" t="s">
        <v>161</v>
      </c>
      <c r="C34" s="703" t="s">
        <v>162</v>
      </c>
      <c r="D34" s="704"/>
      <c r="E34" s="704"/>
      <c r="F34" s="704"/>
      <c r="G34" s="704"/>
      <c r="H34" s="704"/>
      <c r="I34" s="704"/>
      <c r="J34" s="704"/>
      <c r="K34" s="705"/>
      <c r="L34" s="703" t="s">
        <v>51</v>
      </c>
      <c r="M34" s="705"/>
      <c r="N34" s="216">
        <v>24</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463</v>
      </c>
      <c r="C39" s="596"/>
      <c r="D39" s="596"/>
      <c r="E39" s="596"/>
      <c r="F39" s="618"/>
      <c r="G39" s="641"/>
      <c r="H39" s="618"/>
      <c r="I39" s="641"/>
      <c r="J39" s="618"/>
      <c r="K39" s="147">
        <v>51000</v>
      </c>
      <c r="L39" s="740">
        <v>10</v>
      </c>
      <c r="M39" s="741"/>
      <c r="N39" s="148">
        <v>5100</v>
      </c>
    </row>
    <row r="40" spans="2:14">
      <c r="B40" s="595" t="s">
        <v>303</v>
      </c>
      <c r="C40" s="596"/>
      <c r="D40" s="596"/>
      <c r="E40" s="596"/>
      <c r="F40" s="618"/>
      <c r="G40" s="641"/>
      <c r="H40" s="618"/>
      <c r="I40" s="641"/>
      <c r="J40" s="618"/>
      <c r="K40" s="147"/>
      <c r="L40" s="740"/>
      <c r="M40" s="741"/>
      <c r="N40" s="148">
        <v>949.66666666666663</v>
      </c>
    </row>
    <row r="41" spans="2:14">
      <c r="B41" s="595"/>
      <c r="C41" s="596"/>
      <c r="D41" s="596"/>
      <c r="E41" s="596"/>
      <c r="F41" s="618"/>
      <c r="G41" s="641"/>
      <c r="H41" s="618"/>
      <c r="I41" s="641"/>
      <c r="J41" s="618"/>
      <c r="K41" s="147"/>
      <c r="L41" s="738"/>
      <c r="M41" s="739"/>
      <c r="N41" s="148"/>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6049.666666666667</v>
      </c>
    </row>
    <row r="44" spans="2:14">
      <c r="B44" s="612" t="s">
        <v>252</v>
      </c>
      <c r="C44" s="613"/>
      <c r="D44" s="613"/>
      <c r="E44" s="613"/>
      <c r="F44" s="613"/>
      <c r="G44" s="613"/>
      <c r="H44" s="613"/>
      <c r="I44" s="613"/>
      <c r="J44" s="613"/>
      <c r="K44" s="613"/>
      <c r="L44" s="613"/>
      <c r="M44" s="613"/>
      <c r="N44" s="614"/>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499</v>
      </c>
      <c r="C48" s="596"/>
      <c r="D48" s="596"/>
      <c r="E48" s="596"/>
      <c r="F48" s="596"/>
      <c r="G48" s="596"/>
      <c r="H48" s="596"/>
      <c r="I48" s="618"/>
      <c r="J48" s="210" t="s">
        <v>212</v>
      </c>
      <c r="K48" s="229">
        <v>4.4999999999999998E-2</v>
      </c>
      <c r="L48" s="619">
        <v>322773.46499999997</v>
      </c>
      <c r="M48" s="620"/>
      <c r="N48" s="148">
        <v>14524.805924999999</v>
      </c>
    </row>
    <row r="49" spans="2:14" ht="39.75" customHeight="1">
      <c r="B49" s="765" t="s">
        <v>471</v>
      </c>
      <c r="C49" s="766"/>
      <c r="D49" s="766"/>
      <c r="E49" s="766"/>
      <c r="F49" s="766"/>
      <c r="G49" s="766"/>
      <c r="H49" s="766"/>
      <c r="I49" s="767"/>
      <c r="J49" s="210" t="s">
        <v>209</v>
      </c>
      <c r="K49" s="229">
        <v>1</v>
      </c>
      <c r="L49" s="619">
        <v>207152.4</v>
      </c>
      <c r="M49" s="620"/>
      <c r="N49" s="148">
        <v>207152.4</v>
      </c>
    </row>
    <row r="50" spans="2:14">
      <c r="B50" s="768" t="s">
        <v>472</v>
      </c>
      <c r="C50" s="596"/>
      <c r="D50" s="596"/>
      <c r="E50" s="596"/>
      <c r="F50" s="596"/>
      <c r="G50" s="596"/>
      <c r="H50" s="596"/>
      <c r="I50" s="618"/>
      <c r="J50" s="210"/>
      <c r="K50" s="229"/>
      <c r="L50" s="619"/>
      <c r="M50" s="620"/>
      <c r="N50" s="148"/>
    </row>
    <row r="51" spans="2:14">
      <c r="B51" s="595"/>
      <c r="C51" s="596"/>
      <c r="D51" s="596"/>
      <c r="E51" s="596"/>
      <c r="F51" s="596"/>
      <c r="G51" s="596"/>
      <c r="H51" s="596"/>
      <c r="I51" s="618"/>
      <c r="J51" s="210"/>
      <c r="K51" s="229"/>
      <c r="L51" s="619"/>
      <c r="M51" s="620"/>
      <c r="N51" s="148"/>
    </row>
    <row r="52" spans="2:14" ht="14.4" thickBot="1">
      <c r="B52" s="595"/>
      <c r="C52" s="596"/>
      <c r="D52" s="596"/>
      <c r="E52" s="596"/>
      <c r="F52" s="596"/>
      <c r="G52" s="596"/>
      <c r="H52" s="596"/>
      <c r="I52" s="618"/>
      <c r="J52" s="210"/>
      <c r="K52" s="211"/>
      <c r="L52" s="619"/>
      <c r="M52" s="620"/>
      <c r="N52" s="148"/>
    </row>
    <row r="53" spans="2:14" ht="14.4" thickBot="1">
      <c r="B53" s="586" t="s">
        <v>254</v>
      </c>
      <c r="C53" s="587"/>
      <c r="D53" s="587"/>
      <c r="E53" s="587"/>
      <c r="F53" s="587"/>
      <c r="G53" s="587"/>
      <c r="H53" s="587"/>
      <c r="I53" s="587"/>
      <c r="J53" s="587"/>
      <c r="K53" s="587"/>
      <c r="L53" s="587"/>
      <c r="M53" s="588"/>
      <c r="N53" s="161">
        <v>221677.20592499999</v>
      </c>
    </row>
    <row r="54" spans="2:14">
      <c r="B54" s="612" t="s">
        <v>255</v>
      </c>
      <c r="C54" s="613"/>
      <c r="D54" s="613"/>
      <c r="E54" s="613"/>
      <c r="F54" s="613"/>
      <c r="G54" s="613"/>
      <c r="H54" s="613"/>
      <c r="I54" s="613"/>
      <c r="J54" s="613"/>
      <c r="K54" s="613"/>
      <c r="L54" s="613"/>
      <c r="M54" s="613"/>
      <c r="N54" s="614"/>
    </row>
    <row r="55" spans="2:14">
      <c r="B55" s="612"/>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c r="C58" s="596"/>
      <c r="D58" s="596"/>
      <c r="E58" s="596"/>
      <c r="F58" s="596"/>
      <c r="G58" s="596"/>
      <c r="H58" s="596"/>
      <c r="I58" s="157"/>
      <c r="J58" s="226"/>
      <c r="K58" s="227"/>
      <c r="L58" s="603"/>
      <c r="M58" s="604"/>
      <c r="N58" s="228"/>
    </row>
    <row r="59" spans="2:14">
      <c r="B59" s="595"/>
      <c r="C59" s="596"/>
      <c r="D59" s="596"/>
      <c r="E59" s="596"/>
      <c r="F59" s="596"/>
      <c r="G59" s="596"/>
      <c r="H59" s="596"/>
      <c r="I59" s="157"/>
      <c r="J59" s="226"/>
      <c r="K59" s="227"/>
      <c r="L59" s="603"/>
      <c r="M59" s="604"/>
      <c r="N59" s="228"/>
    </row>
    <row r="60" spans="2:14" ht="14.4" thickBot="1">
      <c r="B60" s="605"/>
      <c r="C60" s="606"/>
      <c r="D60" s="606"/>
      <c r="E60" s="606"/>
      <c r="F60" s="606"/>
      <c r="G60" s="606"/>
      <c r="H60" s="606"/>
      <c r="I60" s="246"/>
      <c r="J60" s="242"/>
      <c r="K60" s="217"/>
      <c r="L60" s="607"/>
      <c r="M60" s="608"/>
      <c r="N60" s="228"/>
    </row>
    <row r="61" spans="2:14" ht="14.4" thickBot="1">
      <c r="B61" s="586" t="s">
        <v>254</v>
      </c>
      <c r="C61" s="587"/>
      <c r="D61" s="587"/>
      <c r="E61" s="587"/>
      <c r="F61" s="587"/>
      <c r="G61" s="587"/>
      <c r="H61" s="587"/>
      <c r="I61" s="587"/>
      <c r="J61" s="587"/>
      <c r="K61" s="587"/>
      <c r="L61" s="587"/>
      <c r="M61" s="588"/>
      <c r="N61" s="179">
        <v>0</v>
      </c>
    </row>
    <row r="62" spans="2:14">
      <c r="B62" s="612" t="s">
        <v>261</v>
      </c>
      <c r="C62" s="613"/>
      <c r="D62" s="613"/>
      <c r="E62" s="613"/>
      <c r="F62" s="613"/>
      <c r="G62" s="613"/>
      <c r="H62" s="613"/>
      <c r="I62" s="613"/>
      <c r="J62" s="613"/>
      <c r="K62" s="613"/>
      <c r="L62" s="613"/>
      <c r="M62" s="613"/>
      <c r="N62" s="614"/>
    </row>
    <row r="63" spans="2:14">
      <c r="B63" s="612"/>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262</v>
      </c>
      <c r="C65" s="598"/>
      <c r="D65" s="598"/>
      <c r="E65" s="598"/>
      <c r="F65" s="598"/>
      <c r="G65" s="598"/>
      <c r="H65" s="598"/>
      <c r="I65" s="145" t="s">
        <v>263</v>
      </c>
      <c r="J65" s="162" t="s">
        <v>231</v>
      </c>
      <c r="K65" s="163" t="s">
        <v>264</v>
      </c>
      <c r="L65" s="622" t="s">
        <v>248</v>
      </c>
      <c r="M65" s="623"/>
      <c r="N65" s="146" t="s">
        <v>249</v>
      </c>
    </row>
    <row r="66" spans="2:14">
      <c r="B66" s="172" t="s">
        <v>364</v>
      </c>
      <c r="C66" s="173"/>
      <c r="D66" s="173"/>
      <c r="E66" s="173"/>
      <c r="F66" s="173"/>
      <c r="G66" s="173"/>
      <c r="H66" s="173"/>
      <c r="I66" s="174">
        <v>96000</v>
      </c>
      <c r="J66" s="175">
        <v>1.85</v>
      </c>
      <c r="K66" s="176">
        <v>177600</v>
      </c>
      <c r="L66" s="601">
        <v>15</v>
      </c>
      <c r="M66" s="602"/>
      <c r="N66" s="177">
        <v>11840</v>
      </c>
    </row>
    <row r="67" spans="2:14">
      <c r="B67" s="172" t="s">
        <v>232</v>
      </c>
      <c r="C67" s="173"/>
      <c r="D67" s="173"/>
      <c r="E67" s="173"/>
      <c r="F67" s="173"/>
      <c r="G67" s="173"/>
      <c r="H67" s="173"/>
      <c r="I67" s="174">
        <v>58000</v>
      </c>
      <c r="J67" s="175">
        <v>1.85</v>
      </c>
      <c r="K67" s="176">
        <v>107300</v>
      </c>
      <c r="L67" s="601">
        <v>15</v>
      </c>
      <c r="M67" s="602"/>
      <c r="N67" s="177">
        <v>7153.333333333333</v>
      </c>
    </row>
    <row r="68" spans="2:14">
      <c r="B68" s="172"/>
      <c r="C68" s="173"/>
      <c r="D68" s="173"/>
      <c r="E68" s="173"/>
      <c r="F68" s="173"/>
      <c r="G68" s="173"/>
      <c r="H68" s="173"/>
      <c r="I68" s="174"/>
      <c r="J68" s="175"/>
      <c r="K68" s="176"/>
      <c r="L68" s="603"/>
      <c r="M68" s="604"/>
      <c r="N68" s="177"/>
    </row>
    <row r="69" spans="2:14" ht="14.4" thickBot="1">
      <c r="B69" s="605"/>
      <c r="C69" s="606"/>
      <c r="D69" s="606"/>
      <c r="E69" s="606"/>
      <c r="F69" s="606"/>
      <c r="G69" s="606"/>
      <c r="H69" s="606"/>
      <c r="I69" s="166"/>
      <c r="J69" s="167"/>
      <c r="K69" s="166"/>
      <c r="L69" s="607"/>
      <c r="M69" s="608"/>
      <c r="N69" s="178"/>
    </row>
    <row r="70" spans="2:14" ht="14.4" thickBot="1">
      <c r="B70" s="586" t="s">
        <v>254</v>
      </c>
      <c r="C70" s="587"/>
      <c r="D70" s="587"/>
      <c r="E70" s="587"/>
      <c r="F70" s="587"/>
      <c r="G70" s="587"/>
      <c r="H70" s="587"/>
      <c r="I70" s="587"/>
      <c r="J70" s="587"/>
      <c r="K70" s="587"/>
      <c r="L70" s="587"/>
      <c r="M70" s="588"/>
      <c r="N70" s="179">
        <v>18993.333333333332</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246720.20592499999</v>
      </c>
    </row>
    <row r="73" spans="2:14">
      <c r="B73" s="612" t="s">
        <v>266</v>
      </c>
      <c r="C73" s="613"/>
      <c r="D73" s="613"/>
      <c r="E73" s="613"/>
      <c r="F73" s="613"/>
      <c r="G73" s="613"/>
      <c r="H73" s="613"/>
      <c r="I73" s="613"/>
      <c r="J73" s="613"/>
      <c r="K73" s="613"/>
      <c r="L73" s="613"/>
      <c r="M73" s="613"/>
      <c r="N73" s="614"/>
    </row>
    <row r="74" spans="2:14">
      <c r="B74" s="612"/>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162"/>
      <c r="J76" s="181"/>
      <c r="K76" s="170" t="s">
        <v>268</v>
      </c>
      <c r="L76" s="599" t="s">
        <v>269</v>
      </c>
      <c r="M76" s="600"/>
      <c r="N76" s="171"/>
    </row>
    <row r="77" spans="2:14">
      <c r="B77" s="595" t="s">
        <v>193</v>
      </c>
      <c r="C77" s="596"/>
      <c r="D77" s="596"/>
      <c r="E77" s="596"/>
      <c r="F77" s="596"/>
      <c r="G77" s="596"/>
      <c r="H77" s="596"/>
      <c r="I77" s="182"/>
      <c r="J77" s="183"/>
      <c r="K77" s="184">
        <v>0.2</v>
      </c>
      <c r="L77" s="582">
        <v>49344.041185000002</v>
      </c>
      <c r="M77" s="583"/>
      <c r="N77" s="185"/>
    </row>
    <row r="78" spans="2:14">
      <c r="B78" s="149" t="s">
        <v>270</v>
      </c>
      <c r="C78" s="150"/>
      <c r="D78" s="150"/>
      <c r="E78" s="150"/>
      <c r="F78" s="150"/>
      <c r="G78" s="150"/>
      <c r="H78" s="150"/>
      <c r="I78" s="182"/>
      <c r="J78" s="183"/>
      <c r="K78" s="184">
        <v>0.05</v>
      </c>
      <c r="L78" s="582">
        <v>12336.01029625</v>
      </c>
      <c r="M78" s="583"/>
      <c r="N78" s="185"/>
    </row>
    <row r="79" spans="2:14" ht="14.4" thickBot="1">
      <c r="B79" s="186" t="s">
        <v>230</v>
      </c>
      <c r="C79" s="187"/>
      <c r="D79" s="187"/>
      <c r="E79" s="187"/>
      <c r="F79" s="187"/>
      <c r="G79" s="187"/>
      <c r="H79" s="187"/>
      <c r="I79" s="188"/>
      <c r="J79" s="189"/>
      <c r="K79" s="184">
        <v>0.05</v>
      </c>
      <c r="L79" s="584">
        <v>12336.01029625</v>
      </c>
      <c r="M79" s="585"/>
      <c r="N79" s="185"/>
    </row>
    <row r="80" spans="2:14" ht="14.4" thickBot="1">
      <c r="B80" s="586" t="s">
        <v>254</v>
      </c>
      <c r="C80" s="587"/>
      <c r="D80" s="587"/>
      <c r="E80" s="587"/>
      <c r="F80" s="587"/>
      <c r="G80" s="587"/>
      <c r="H80" s="587"/>
      <c r="I80" s="587"/>
      <c r="J80" s="587"/>
      <c r="K80" s="587"/>
      <c r="L80" s="587"/>
      <c r="M80" s="588"/>
      <c r="N80" s="190">
        <v>74016.061777499999</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320736</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107"/>
      <c r="C89" s="137"/>
      <c r="D89" s="137"/>
      <c r="E89" s="137"/>
      <c r="F89" s="137"/>
      <c r="G89" s="128" t="s">
        <v>275</v>
      </c>
      <c r="H89" s="137"/>
      <c r="I89" s="137"/>
      <c r="J89" s="137"/>
      <c r="K89" s="137"/>
      <c r="L89" s="137"/>
      <c r="M89" s="1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107"/>
      <c r="C94" s="137"/>
      <c r="D94" s="137"/>
      <c r="E94" s="137"/>
      <c r="F94" s="137"/>
      <c r="G94" s="137"/>
      <c r="H94" s="137"/>
      <c r="I94" s="137"/>
      <c r="J94" s="137"/>
      <c r="K94" s="137"/>
      <c r="L94" s="137"/>
      <c r="M94" s="137"/>
      <c r="N94" s="136"/>
    </row>
    <row r="95" spans="2:14">
      <c r="B95" s="198" t="s">
        <v>278</v>
      </c>
      <c r="C95" s="137"/>
      <c r="D95" s="137"/>
      <c r="E95" s="137"/>
      <c r="F95" s="137"/>
      <c r="G95" s="137"/>
      <c r="H95" s="137"/>
      <c r="I95" s="137"/>
      <c r="J95" s="137"/>
      <c r="K95" s="137"/>
      <c r="L95" s="137"/>
      <c r="M95" s="1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107"/>
      <c r="C100" s="137"/>
      <c r="D100" s="137"/>
      <c r="E100" s="137"/>
      <c r="F100" s="137"/>
      <c r="G100" s="137"/>
      <c r="H100" s="137"/>
      <c r="I100" s="137"/>
      <c r="J100" s="137"/>
      <c r="K100" s="137"/>
      <c r="L100" s="137"/>
      <c r="M100" s="1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137"/>
      <c r="D104" s="137"/>
      <c r="E104" s="137"/>
      <c r="F104" s="137"/>
      <c r="G104" s="91" t="s">
        <v>275</v>
      </c>
      <c r="K104" s="137"/>
      <c r="L104" s="137"/>
      <c r="M104" s="1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9201" r:id="rId4"/>
      </mc:Fallback>
    </mc:AlternateContent>
  </oleObjects>
  <mc:AlternateContent xmlns:mc="http://schemas.openxmlformats.org/markup-compatibility/2006">
    <mc:Choice Requires="x14">
      <controls>
        <mc:AlternateContent xmlns:mc="http://schemas.openxmlformats.org/markup-compatibility/2006">
          <mc:Choice Requires="x14">
            <control shapeId="17920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920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B1:N106"/>
  <sheetViews>
    <sheetView showGridLines="0" topLeftCell="A17" zoomScale="70" zoomScaleNormal="70" workbookViewId="0">
      <selection activeCell="A25" sqref="A1:XFD1048576"/>
    </sheetView>
  </sheetViews>
  <sheetFormatPr baseColWidth="10" defaultColWidth="11.44140625" defaultRowHeight="13.8"/>
  <cols>
    <col min="1" max="1" width="3.109375" style="90" customWidth="1"/>
    <col min="2" max="10" width="11.44140625" style="90"/>
    <col min="11" max="11" width="12.33203125" style="90" customWidth="1"/>
    <col min="12" max="13" width="11.44140625" style="90"/>
    <col min="14" max="14" width="12.5546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ht="12.75" customHeight="1">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163</v>
      </c>
      <c r="C34" s="703" t="s">
        <v>165</v>
      </c>
      <c r="D34" s="704"/>
      <c r="E34" s="704"/>
      <c r="F34" s="704"/>
      <c r="G34" s="704"/>
      <c r="H34" s="704"/>
      <c r="I34" s="704"/>
      <c r="J34" s="704"/>
      <c r="K34" s="705"/>
      <c r="L34" s="703" t="s">
        <v>48</v>
      </c>
      <c r="M34" s="705"/>
      <c r="N34" s="216">
        <v>450</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473</v>
      </c>
      <c r="C39" s="596"/>
      <c r="D39" s="596"/>
      <c r="E39" s="596"/>
      <c r="F39" s="618"/>
      <c r="G39" s="641"/>
      <c r="H39" s="618"/>
      <c r="I39" s="641"/>
      <c r="J39" s="618"/>
      <c r="K39" s="147">
        <v>47250</v>
      </c>
      <c r="L39" s="740">
        <v>7.62</v>
      </c>
      <c r="M39" s="741"/>
      <c r="N39" s="148">
        <v>6200.787401574803</v>
      </c>
    </row>
    <row r="40" spans="2:14">
      <c r="B40" s="595" t="s">
        <v>303</v>
      </c>
      <c r="C40" s="596"/>
      <c r="D40" s="596"/>
      <c r="E40" s="596"/>
      <c r="F40" s="618"/>
      <c r="G40" s="641"/>
      <c r="H40" s="618"/>
      <c r="I40" s="641"/>
      <c r="J40" s="618"/>
      <c r="K40" s="147"/>
      <c r="L40" s="740"/>
      <c r="M40" s="741"/>
      <c r="N40" s="148">
        <v>1187.0833333333333</v>
      </c>
    </row>
    <row r="41" spans="2:14">
      <c r="B41" s="595"/>
      <c r="C41" s="596"/>
      <c r="D41" s="596"/>
      <c r="E41" s="596"/>
      <c r="F41" s="618"/>
      <c r="G41" s="641"/>
      <c r="H41" s="618"/>
      <c r="I41" s="641"/>
      <c r="J41" s="618"/>
      <c r="K41" s="147"/>
      <c r="L41" s="738"/>
      <c r="M41" s="739"/>
      <c r="N41" s="148"/>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7387.870734908136</v>
      </c>
    </row>
    <row r="44" spans="2:14">
      <c r="B44" s="612" t="s">
        <v>252</v>
      </c>
      <c r="C44" s="613"/>
      <c r="D44" s="613"/>
      <c r="E44" s="613"/>
      <c r="F44" s="613"/>
      <c r="G44" s="613"/>
      <c r="H44" s="613"/>
      <c r="I44" s="613"/>
      <c r="J44" s="613"/>
      <c r="K44" s="613"/>
      <c r="L44" s="613"/>
      <c r="M44" s="613"/>
      <c r="N44" s="614"/>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474</v>
      </c>
      <c r="C48" s="596"/>
      <c r="D48" s="596"/>
      <c r="E48" s="596"/>
      <c r="F48" s="596"/>
      <c r="G48" s="596"/>
      <c r="H48" s="596"/>
      <c r="I48" s="618"/>
      <c r="J48" s="210" t="s">
        <v>208</v>
      </c>
      <c r="K48" s="229">
        <v>1</v>
      </c>
      <c r="L48" s="619">
        <v>88232.4</v>
      </c>
      <c r="M48" s="620"/>
      <c r="N48" s="148">
        <v>88232.4</v>
      </c>
    </row>
    <row r="49" spans="2:14">
      <c r="B49" s="595" t="s">
        <v>475</v>
      </c>
      <c r="C49" s="596"/>
      <c r="D49" s="596"/>
      <c r="E49" s="596"/>
      <c r="F49" s="596"/>
      <c r="G49" s="596"/>
      <c r="H49" s="596"/>
      <c r="I49" s="618"/>
      <c r="J49" s="210" t="s">
        <v>209</v>
      </c>
      <c r="K49" s="229">
        <v>0.3</v>
      </c>
      <c r="L49" s="619">
        <v>156975</v>
      </c>
      <c r="M49" s="620"/>
      <c r="N49" s="148">
        <v>47092.5</v>
      </c>
    </row>
    <row r="50" spans="2:14">
      <c r="B50" s="595" t="s">
        <v>476</v>
      </c>
      <c r="C50" s="596"/>
      <c r="D50" s="596"/>
      <c r="E50" s="596"/>
      <c r="F50" s="596"/>
      <c r="G50" s="596"/>
      <c r="H50" s="596"/>
      <c r="I50" s="618"/>
      <c r="J50" s="210" t="s">
        <v>209</v>
      </c>
      <c r="K50" s="229">
        <v>0.3</v>
      </c>
      <c r="L50" s="619">
        <v>31500</v>
      </c>
      <c r="M50" s="620"/>
      <c r="N50" s="148">
        <v>9450</v>
      </c>
    </row>
    <row r="51" spans="2:14">
      <c r="B51" s="595"/>
      <c r="C51" s="596"/>
      <c r="D51" s="596"/>
      <c r="E51" s="596"/>
      <c r="F51" s="596"/>
      <c r="G51" s="596"/>
      <c r="H51" s="596"/>
      <c r="I51" s="618"/>
      <c r="J51" s="210"/>
      <c r="K51" s="229"/>
      <c r="L51" s="619"/>
      <c r="M51" s="620"/>
      <c r="N51" s="148"/>
    </row>
    <row r="52" spans="2:14" ht="14.4" thickBot="1">
      <c r="B52" s="595"/>
      <c r="C52" s="596"/>
      <c r="D52" s="596"/>
      <c r="E52" s="596"/>
      <c r="F52" s="596"/>
      <c r="G52" s="596"/>
      <c r="H52" s="596"/>
      <c r="I52" s="618"/>
      <c r="J52" s="210"/>
      <c r="K52" s="211"/>
      <c r="L52" s="619"/>
      <c r="M52" s="620"/>
      <c r="N52" s="148"/>
    </row>
    <row r="53" spans="2:14" ht="14.4" thickBot="1">
      <c r="B53" s="586" t="s">
        <v>254</v>
      </c>
      <c r="C53" s="587"/>
      <c r="D53" s="587"/>
      <c r="E53" s="587"/>
      <c r="F53" s="587"/>
      <c r="G53" s="587"/>
      <c r="H53" s="587"/>
      <c r="I53" s="587"/>
      <c r="J53" s="587"/>
      <c r="K53" s="587"/>
      <c r="L53" s="587"/>
      <c r="M53" s="588"/>
      <c r="N53" s="161">
        <v>144774.9</v>
      </c>
    </row>
    <row r="54" spans="2:14">
      <c r="B54" s="612" t="s">
        <v>255</v>
      </c>
      <c r="C54" s="613"/>
      <c r="D54" s="613"/>
      <c r="E54" s="613"/>
      <c r="F54" s="613"/>
      <c r="G54" s="613"/>
      <c r="H54" s="613"/>
      <c r="I54" s="613"/>
      <c r="J54" s="613"/>
      <c r="K54" s="613"/>
      <c r="L54" s="613"/>
      <c r="M54" s="613"/>
      <c r="N54" s="614"/>
    </row>
    <row r="55" spans="2:14">
      <c r="B55" s="612"/>
      <c r="C55" s="613"/>
      <c r="D55" s="613"/>
      <c r="E55" s="613"/>
      <c r="F55" s="613"/>
      <c r="G55" s="613"/>
      <c r="H55" s="613"/>
      <c r="I55" s="613"/>
      <c r="J55" s="613"/>
      <c r="K55" s="613"/>
      <c r="L55" s="613"/>
      <c r="M55" s="613"/>
      <c r="N55" s="614"/>
    </row>
    <row r="56" spans="2:14" ht="14.4" thickBot="1">
      <c r="B56" s="615"/>
      <c r="C56" s="616"/>
      <c r="D56" s="616"/>
      <c r="E56" s="616"/>
      <c r="F56" s="616"/>
      <c r="G56" s="616"/>
      <c r="H56" s="616"/>
      <c r="I56" s="616"/>
      <c r="J56" s="616"/>
      <c r="K56" s="616"/>
      <c r="L56" s="616"/>
      <c r="M56" s="616"/>
      <c r="N56" s="617"/>
    </row>
    <row r="57" spans="2:14">
      <c r="B57" s="597" t="s">
        <v>256</v>
      </c>
      <c r="C57" s="598"/>
      <c r="D57" s="598"/>
      <c r="E57" s="598"/>
      <c r="F57" s="598"/>
      <c r="G57" s="598"/>
      <c r="H57" s="598"/>
      <c r="I57" s="145" t="s">
        <v>257</v>
      </c>
      <c r="J57" s="162" t="s">
        <v>258</v>
      </c>
      <c r="K57" s="163" t="s">
        <v>259</v>
      </c>
      <c r="L57" s="622" t="s">
        <v>199</v>
      </c>
      <c r="M57" s="623"/>
      <c r="N57" s="146" t="s">
        <v>249</v>
      </c>
    </row>
    <row r="58" spans="2:14">
      <c r="B58" s="595"/>
      <c r="C58" s="596"/>
      <c r="D58" s="596"/>
      <c r="E58" s="596"/>
      <c r="F58" s="596"/>
      <c r="G58" s="596"/>
      <c r="H58" s="596"/>
      <c r="I58" s="157"/>
      <c r="J58" s="226"/>
      <c r="K58" s="227"/>
      <c r="L58" s="603"/>
      <c r="M58" s="604"/>
      <c r="N58" s="228"/>
    </row>
    <row r="59" spans="2:14">
      <c r="B59" s="595"/>
      <c r="C59" s="596"/>
      <c r="D59" s="596"/>
      <c r="E59" s="596"/>
      <c r="F59" s="596"/>
      <c r="G59" s="596"/>
      <c r="H59" s="596"/>
      <c r="I59" s="157"/>
      <c r="J59" s="226"/>
      <c r="K59" s="227"/>
      <c r="L59" s="603"/>
      <c r="M59" s="604"/>
      <c r="N59" s="228"/>
    </row>
    <row r="60" spans="2:14" ht="14.4" thickBot="1">
      <c r="B60" s="605"/>
      <c r="C60" s="606"/>
      <c r="D60" s="606"/>
      <c r="E60" s="606"/>
      <c r="F60" s="606"/>
      <c r="G60" s="606"/>
      <c r="H60" s="606"/>
      <c r="I60" s="246"/>
      <c r="J60" s="242"/>
      <c r="K60" s="217"/>
      <c r="L60" s="607"/>
      <c r="M60" s="608"/>
      <c r="N60" s="228"/>
    </row>
    <row r="61" spans="2:14" ht="14.4" thickBot="1">
      <c r="B61" s="586" t="s">
        <v>254</v>
      </c>
      <c r="C61" s="587"/>
      <c r="D61" s="587"/>
      <c r="E61" s="587"/>
      <c r="F61" s="587"/>
      <c r="G61" s="587"/>
      <c r="H61" s="587"/>
      <c r="I61" s="587"/>
      <c r="J61" s="587"/>
      <c r="K61" s="587"/>
      <c r="L61" s="587"/>
      <c r="M61" s="588"/>
      <c r="N61" s="179">
        <v>0</v>
      </c>
    </row>
    <row r="62" spans="2:14">
      <c r="B62" s="612" t="s">
        <v>261</v>
      </c>
      <c r="C62" s="613"/>
      <c r="D62" s="613"/>
      <c r="E62" s="613"/>
      <c r="F62" s="613"/>
      <c r="G62" s="613"/>
      <c r="H62" s="613"/>
      <c r="I62" s="613"/>
      <c r="J62" s="613"/>
      <c r="K62" s="613"/>
      <c r="L62" s="613"/>
      <c r="M62" s="613"/>
      <c r="N62" s="614"/>
    </row>
    <row r="63" spans="2:14">
      <c r="B63" s="612"/>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262</v>
      </c>
      <c r="C65" s="598"/>
      <c r="D65" s="598"/>
      <c r="E65" s="598"/>
      <c r="F65" s="598"/>
      <c r="G65" s="598"/>
      <c r="H65" s="598"/>
      <c r="I65" s="145" t="s">
        <v>263</v>
      </c>
      <c r="J65" s="162" t="s">
        <v>231</v>
      </c>
      <c r="K65" s="163" t="s">
        <v>264</v>
      </c>
      <c r="L65" s="622" t="s">
        <v>248</v>
      </c>
      <c r="M65" s="623"/>
      <c r="N65" s="146" t="s">
        <v>249</v>
      </c>
    </row>
    <row r="66" spans="2:14">
      <c r="B66" s="172" t="s">
        <v>364</v>
      </c>
      <c r="C66" s="173"/>
      <c r="D66" s="173"/>
      <c r="E66" s="173"/>
      <c r="F66" s="173"/>
      <c r="G66" s="173"/>
      <c r="H66" s="173"/>
      <c r="I66" s="174">
        <v>96000</v>
      </c>
      <c r="J66" s="175">
        <v>1.85</v>
      </c>
      <c r="K66" s="176">
        <v>177600</v>
      </c>
      <c r="L66" s="601">
        <v>12</v>
      </c>
      <c r="M66" s="602"/>
      <c r="N66" s="177">
        <v>14800</v>
      </c>
    </row>
    <row r="67" spans="2:14">
      <c r="B67" s="172" t="s">
        <v>232</v>
      </c>
      <c r="C67" s="173"/>
      <c r="D67" s="173"/>
      <c r="E67" s="173"/>
      <c r="F67" s="173"/>
      <c r="G67" s="173"/>
      <c r="H67" s="173"/>
      <c r="I67" s="174">
        <v>58000</v>
      </c>
      <c r="J67" s="175">
        <v>1.85</v>
      </c>
      <c r="K67" s="176">
        <v>107300</v>
      </c>
      <c r="L67" s="601">
        <v>12</v>
      </c>
      <c r="M67" s="602"/>
      <c r="N67" s="177">
        <v>8941.6666666666661</v>
      </c>
    </row>
    <row r="68" spans="2:14">
      <c r="B68" s="172"/>
      <c r="C68" s="173"/>
      <c r="D68" s="173"/>
      <c r="E68" s="173"/>
      <c r="F68" s="173"/>
      <c r="G68" s="173"/>
      <c r="H68" s="173"/>
      <c r="I68" s="174"/>
      <c r="J68" s="175"/>
      <c r="K68" s="176"/>
      <c r="L68" s="603"/>
      <c r="M68" s="604"/>
      <c r="N68" s="177"/>
    </row>
    <row r="69" spans="2:14" ht="14.4" thickBot="1">
      <c r="B69" s="605"/>
      <c r="C69" s="606"/>
      <c r="D69" s="606"/>
      <c r="E69" s="606"/>
      <c r="F69" s="606"/>
      <c r="G69" s="606"/>
      <c r="H69" s="606"/>
      <c r="I69" s="166"/>
      <c r="J69" s="167"/>
      <c r="K69" s="166"/>
      <c r="L69" s="607"/>
      <c r="M69" s="608"/>
      <c r="N69" s="178"/>
    </row>
    <row r="70" spans="2:14" ht="14.4" thickBot="1">
      <c r="B70" s="586" t="s">
        <v>254</v>
      </c>
      <c r="C70" s="587"/>
      <c r="D70" s="587"/>
      <c r="E70" s="587"/>
      <c r="F70" s="587"/>
      <c r="G70" s="587"/>
      <c r="H70" s="587"/>
      <c r="I70" s="587"/>
      <c r="J70" s="587"/>
      <c r="K70" s="587"/>
      <c r="L70" s="587"/>
      <c r="M70" s="588"/>
      <c r="N70" s="179">
        <v>23741.666666666664</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175904.43740157477</v>
      </c>
    </row>
    <row r="73" spans="2:14">
      <c r="B73" s="612" t="s">
        <v>266</v>
      </c>
      <c r="C73" s="613"/>
      <c r="D73" s="613"/>
      <c r="E73" s="613"/>
      <c r="F73" s="613"/>
      <c r="G73" s="613"/>
      <c r="H73" s="613"/>
      <c r="I73" s="613"/>
      <c r="J73" s="613"/>
      <c r="K73" s="613"/>
      <c r="L73" s="613"/>
      <c r="M73" s="613"/>
      <c r="N73" s="614"/>
    </row>
    <row r="74" spans="2:14">
      <c r="B74" s="612"/>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162"/>
      <c r="J76" s="181"/>
      <c r="K76" s="170" t="s">
        <v>268</v>
      </c>
      <c r="L76" s="599" t="s">
        <v>269</v>
      </c>
      <c r="M76" s="600"/>
      <c r="N76" s="171"/>
    </row>
    <row r="77" spans="2:14">
      <c r="B77" s="595" t="s">
        <v>193</v>
      </c>
      <c r="C77" s="596"/>
      <c r="D77" s="596"/>
      <c r="E77" s="596"/>
      <c r="F77" s="596"/>
      <c r="G77" s="596"/>
      <c r="H77" s="596"/>
      <c r="I77" s="182"/>
      <c r="J77" s="183"/>
      <c r="K77" s="184">
        <v>0.2</v>
      </c>
      <c r="L77" s="582">
        <v>35180.887480314959</v>
      </c>
      <c r="M77" s="583"/>
      <c r="N77" s="185"/>
    </row>
    <row r="78" spans="2:14">
      <c r="B78" s="149" t="s">
        <v>270</v>
      </c>
      <c r="C78" s="150"/>
      <c r="D78" s="150"/>
      <c r="E78" s="150"/>
      <c r="F78" s="150"/>
      <c r="G78" s="150"/>
      <c r="H78" s="150"/>
      <c r="I78" s="182"/>
      <c r="J78" s="183"/>
      <c r="K78" s="184">
        <v>0.05</v>
      </c>
      <c r="L78" s="582">
        <v>8795.2218700787398</v>
      </c>
      <c r="M78" s="583"/>
      <c r="N78" s="185"/>
    </row>
    <row r="79" spans="2:14" ht="14.4" thickBot="1">
      <c r="B79" s="186" t="s">
        <v>230</v>
      </c>
      <c r="C79" s="187"/>
      <c r="D79" s="187"/>
      <c r="E79" s="187"/>
      <c r="F79" s="187"/>
      <c r="G79" s="187"/>
      <c r="H79" s="187"/>
      <c r="I79" s="188"/>
      <c r="J79" s="189"/>
      <c r="K79" s="184">
        <v>0.05</v>
      </c>
      <c r="L79" s="584">
        <v>8795.2218700787398</v>
      </c>
      <c r="M79" s="585"/>
      <c r="N79" s="185"/>
    </row>
    <row r="80" spans="2:14" ht="14.4" thickBot="1">
      <c r="B80" s="586" t="s">
        <v>254</v>
      </c>
      <c r="C80" s="587"/>
      <c r="D80" s="587"/>
      <c r="E80" s="587"/>
      <c r="F80" s="587"/>
      <c r="G80" s="587"/>
      <c r="H80" s="587"/>
      <c r="I80" s="587"/>
      <c r="J80" s="587"/>
      <c r="K80" s="587"/>
      <c r="L80" s="587"/>
      <c r="M80" s="588"/>
      <c r="N80" s="190">
        <v>52771.331220472443</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228676</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107"/>
      <c r="C89" s="137"/>
      <c r="D89" s="137"/>
      <c r="E89" s="137"/>
      <c r="F89" s="137"/>
      <c r="G89" s="128" t="s">
        <v>275</v>
      </c>
      <c r="H89" s="137"/>
      <c r="I89" s="137"/>
      <c r="J89" s="137"/>
      <c r="K89" s="137"/>
      <c r="L89" s="137"/>
      <c r="M89" s="1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107"/>
      <c r="C94" s="137"/>
      <c r="D94" s="137"/>
      <c r="E94" s="137"/>
      <c r="F94" s="137"/>
      <c r="G94" s="137"/>
      <c r="H94" s="137"/>
      <c r="I94" s="137"/>
      <c r="J94" s="137"/>
      <c r="K94" s="137"/>
      <c r="L94" s="137"/>
      <c r="M94" s="137"/>
      <c r="N94" s="136"/>
    </row>
    <row r="95" spans="2:14">
      <c r="B95" s="198" t="s">
        <v>278</v>
      </c>
      <c r="C95" s="137"/>
      <c r="D95" s="137"/>
      <c r="E95" s="137"/>
      <c r="F95" s="137"/>
      <c r="G95" s="137"/>
      <c r="H95" s="137"/>
      <c r="I95" s="137"/>
      <c r="J95" s="137"/>
      <c r="K95" s="137"/>
      <c r="L95" s="137"/>
      <c r="M95" s="1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107"/>
      <c r="C100" s="137"/>
      <c r="D100" s="137"/>
      <c r="E100" s="137"/>
      <c r="F100" s="137"/>
      <c r="G100" s="137"/>
      <c r="H100" s="137"/>
      <c r="I100" s="137"/>
      <c r="J100" s="137"/>
      <c r="K100" s="137"/>
      <c r="L100" s="137"/>
      <c r="M100" s="1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137"/>
      <c r="D104" s="137"/>
      <c r="E104" s="137"/>
      <c r="F104" s="137"/>
      <c r="G104" s="91" t="s">
        <v>275</v>
      </c>
      <c r="K104" s="137"/>
      <c r="L104" s="137"/>
      <c r="M104" s="1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4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3"/>
      </mc:Fallback>
    </mc:AlternateContent>
  </oleObjects>
  <mc:AlternateContent xmlns:mc="http://schemas.openxmlformats.org/markup-compatibility/2006">
    <mc:Choice Requires="x14">
      <controls>
        <mc:AlternateContent xmlns:mc="http://schemas.openxmlformats.org/markup-compatibility/2006">
          <mc:Choice Requires="x14">
            <control shapeId="18432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B1:N105"/>
  <sheetViews>
    <sheetView showGridLines="0" zoomScale="70" zoomScaleNormal="70" workbookViewId="0">
      <selection activeCell="A25" sqref="A1:XFD1048576"/>
    </sheetView>
  </sheetViews>
  <sheetFormatPr baseColWidth="10" defaultColWidth="11.44140625" defaultRowHeight="13.8"/>
  <cols>
    <col min="1" max="1" width="3.109375" style="90" customWidth="1"/>
    <col min="2" max="13" width="11.44140625" style="90"/>
    <col min="14" max="14" width="12"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ht="12.75" customHeight="1">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166</v>
      </c>
      <c r="C34" s="703" t="s">
        <v>167</v>
      </c>
      <c r="D34" s="704"/>
      <c r="E34" s="704"/>
      <c r="F34" s="704"/>
      <c r="G34" s="704"/>
      <c r="H34" s="704"/>
      <c r="I34" s="704"/>
      <c r="J34" s="704"/>
      <c r="K34" s="705"/>
      <c r="L34" s="703" t="s">
        <v>51</v>
      </c>
      <c r="M34" s="705"/>
      <c r="N34" s="216">
        <v>900</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303</v>
      </c>
      <c r="C39" s="596"/>
      <c r="D39" s="596"/>
      <c r="E39" s="596"/>
      <c r="F39" s="618"/>
      <c r="G39" s="641"/>
      <c r="H39" s="618"/>
      <c r="I39" s="641"/>
      <c r="J39" s="618"/>
      <c r="K39" s="147"/>
      <c r="L39" s="740"/>
      <c r="M39" s="741"/>
      <c r="N39" s="148">
        <v>204.13793103448279</v>
      </c>
    </row>
    <row r="40" spans="2:14">
      <c r="B40" s="595"/>
      <c r="C40" s="596"/>
      <c r="D40" s="596"/>
      <c r="E40" s="596"/>
      <c r="F40" s="618"/>
      <c r="G40" s="641"/>
      <c r="H40" s="618"/>
      <c r="I40" s="641"/>
      <c r="J40" s="618"/>
      <c r="K40" s="147"/>
      <c r="L40" s="738"/>
      <c r="M40" s="739"/>
      <c r="N40" s="148"/>
    </row>
    <row r="41" spans="2:14" ht="14.4" thickBot="1">
      <c r="B41" s="595"/>
      <c r="C41" s="596"/>
      <c r="D41" s="596"/>
      <c r="E41" s="596"/>
      <c r="F41" s="618"/>
      <c r="G41" s="641"/>
      <c r="H41" s="618"/>
      <c r="I41" s="641"/>
      <c r="J41" s="618"/>
      <c r="K41" s="147"/>
      <c r="L41" s="726"/>
      <c r="M41" s="727"/>
      <c r="N41" s="148"/>
    </row>
    <row r="42" spans="2:14" ht="14.4" thickBot="1">
      <c r="B42" s="586" t="s">
        <v>254</v>
      </c>
      <c r="C42" s="587"/>
      <c r="D42" s="587"/>
      <c r="E42" s="587"/>
      <c r="F42" s="587"/>
      <c r="G42" s="587"/>
      <c r="H42" s="587"/>
      <c r="I42" s="587"/>
      <c r="J42" s="587"/>
      <c r="K42" s="587"/>
      <c r="L42" s="587"/>
      <c r="M42" s="588"/>
      <c r="N42" s="154">
        <v>204.13793103448279</v>
      </c>
    </row>
    <row r="43" spans="2:14">
      <c r="B43" s="612" t="s">
        <v>252</v>
      </c>
      <c r="C43" s="613"/>
      <c r="D43" s="613"/>
      <c r="E43" s="613"/>
      <c r="F43" s="613"/>
      <c r="G43" s="613"/>
      <c r="H43" s="613"/>
      <c r="I43" s="613"/>
      <c r="J43" s="613"/>
      <c r="K43" s="613"/>
      <c r="L43" s="613"/>
      <c r="M43" s="613"/>
      <c r="N43" s="614"/>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477</v>
      </c>
      <c r="C47" s="596"/>
      <c r="D47" s="596"/>
      <c r="E47" s="596"/>
      <c r="F47" s="596"/>
      <c r="G47" s="596"/>
      <c r="H47" s="596"/>
      <c r="I47" s="618"/>
      <c r="J47" s="210" t="s">
        <v>209</v>
      </c>
      <c r="K47" s="229">
        <v>1</v>
      </c>
      <c r="L47" s="619">
        <v>74844</v>
      </c>
      <c r="M47" s="620"/>
      <c r="N47" s="148">
        <v>74844</v>
      </c>
    </row>
    <row r="48" spans="2:14">
      <c r="B48" s="769"/>
      <c r="C48" s="770"/>
      <c r="D48" s="770"/>
      <c r="E48" s="770"/>
      <c r="F48" s="770"/>
      <c r="G48" s="770"/>
      <c r="H48" s="770"/>
      <c r="I48" s="771"/>
      <c r="J48" s="259"/>
      <c r="K48" s="260"/>
      <c r="L48" s="619"/>
      <c r="M48" s="620"/>
      <c r="N48" s="148"/>
    </row>
    <row r="49" spans="2:14">
      <c r="B49" s="595"/>
      <c r="C49" s="596"/>
      <c r="D49" s="596"/>
      <c r="E49" s="596"/>
      <c r="F49" s="596"/>
      <c r="G49" s="596"/>
      <c r="H49" s="596"/>
      <c r="I49" s="618"/>
      <c r="J49" s="237"/>
      <c r="K49" s="238"/>
      <c r="L49" s="619"/>
      <c r="M49" s="620"/>
      <c r="N49" s="148"/>
    </row>
    <row r="50" spans="2:14">
      <c r="B50" s="595"/>
      <c r="C50" s="596"/>
      <c r="D50" s="596"/>
      <c r="E50" s="596"/>
      <c r="F50" s="596"/>
      <c r="G50" s="596"/>
      <c r="H50" s="596"/>
      <c r="I50" s="618"/>
      <c r="J50" s="210"/>
      <c r="K50" s="229"/>
      <c r="L50" s="619"/>
      <c r="M50" s="620"/>
      <c r="N50" s="148"/>
    </row>
    <row r="51" spans="2:14" ht="14.4" thickBot="1">
      <c r="B51" s="595"/>
      <c r="C51" s="596"/>
      <c r="D51" s="596"/>
      <c r="E51" s="596"/>
      <c r="F51" s="596"/>
      <c r="G51" s="596"/>
      <c r="H51" s="596"/>
      <c r="I51" s="618"/>
      <c r="J51" s="210"/>
      <c r="K51" s="211"/>
      <c r="L51" s="619"/>
      <c r="M51" s="620"/>
      <c r="N51" s="148"/>
    </row>
    <row r="52" spans="2:14" ht="14.4" thickBot="1">
      <c r="B52" s="586" t="s">
        <v>254</v>
      </c>
      <c r="C52" s="587"/>
      <c r="D52" s="587"/>
      <c r="E52" s="587"/>
      <c r="F52" s="587"/>
      <c r="G52" s="587"/>
      <c r="H52" s="587"/>
      <c r="I52" s="587"/>
      <c r="J52" s="587"/>
      <c r="K52" s="587"/>
      <c r="L52" s="587"/>
      <c r="M52" s="588"/>
      <c r="N52" s="161">
        <v>74844</v>
      </c>
    </row>
    <row r="53" spans="2:14">
      <c r="B53" s="612" t="s">
        <v>255</v>
      </c>
      <c r="C53" s="613"/>
      <c r="D53" s="613"/>
      <c r="E53" s="613"/>
      <c r="F53" s="613"/>
      <c r="G53" s="613"/>
      <c r="H53" s="613"/>
      <c r="I53" s="613"/>
      <c r="J53" s="613"/>
      <c r="K53" s="613"/>
      <c r="L53" s="613"/>
      <c r="M53" s="613"/>
      <c r="N53" s="614"/>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c r="C57" s="596"/>
      <c r="D57" s="596"/>
      <c r="E57" s="596"/>
      <c r="F57" s="596"/>
      <c r="G57" s="596"/>
      <c r="H57" s="596"/>
      <c r="I57" s="157"/>
      <c r="J57" s="226"/>
      <c r="K57" s="227"/>
      <c r="L57" s="603"/>
      <c r="M57" s="604"/>
      <c r="N57" s="228"/>
    </row>
    <row r="58" spans="2:14">
      <c r="B58" s="595"/>
      <c r="C58" s="596"/>
      <c r="D58" s="596"/>
      <c r="E58" s="596"/>
      <c r="F58" s="596"/>
      <c r="G58" s="596"/>
      <c r="H58" s="596"/>
      <c r="I58" s="157"/>
      <c r="J58" s="226"/>
      <c r="K58" s="227"/>
      <c r="L58" s="603"/>
      <c r="M58" s="604"/>
      <c r="N58" s="228"/>
    </row>
    <row r="59" spans="2:14" ht="14.4" thickBot="1">
      <c r="B59" s="605"/>
      <c r="C59" s="606"/>
      <c r="D59" s="606"/>
      <c r="E59" s="606"/>
      <c r="F59" s="606"/>
      <c r="G59" s="606"/>
      <c r="H59" s="606"/>
      <c r="I59" s="246"/>
      <c r="J59" s="242"/>
      <c r="K59" s="217"/>
      <c r="L59" s="607"/>
      <c r="M59" s="608"/>
      <c r="N59" s="228"/>
    </row>
    <row r="60" spans="2:14" ht="14.4" thickBot="1">
      <c r="B60" s="586" t="s">
        <v>254</v>
      </c>
      <c r="C60" s="587"/>
      <c r="D60" s="587"/>
      <c r="E60" s="587"/>
      <c r="F60" s="587"/>
      <c r="G60" s="587"/>
      <c r="H60" s="587"/>
      <c r="I60" s="587"/>
      <c r="J60" s="587"/>
      <c r="K60" s="587"/>
      <c r="L60" s="587"/>
      <c r="M60" s="588"/>
      <c r="N60" s="179">
        <v>0</v>
      </c>
    </row>
    <row r="61" spans="2:14">
      <c r="B61" s="612" t="s">
        <v>261</v>
      </c>
      <c r="C61" s="613"/>
      <c r="D61" s="613"/>
      <c r="E61" s="613"/>
      <c r="F61" s="613"/>
      <c r="G61" s="613"/>
      <c r="H61" s="613"/>
      <c r="I61" s="613"/>
      <c r="J61" s="613"/>
      <c r="K61" s="613"/>
      <c r="L61" s="613"/>
      <c r="M61" s="613"/>
      <c r="N61" s="614"/>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t="s">
        <v>321</v>
      </c>
      <c r="C65" s="173"/>
      <c r="D65" s="173"/>
      <c r="E65" s="173"/>
      <c r="F65" s="173"/>
      <c r="G65" s="173"/>
      <c r="H65" s="173"/>
      <c r="I65" s="174">
        <v>64000</v>
      </c>
      <c r="J65" s="175">
        <v>1.85</v>
      </c>
      <c r="K65" s="176">
        <v>118400</v>
      </c>
      <c r="L65" s="601">
        <v>29</v>
      </c>
      <c r="M65" s="602"/>
      <c r="N65" s="177">
        <v>4082.7586206896553</v>
      </c>
    </row>
    <row r="66" spans="2:14">
      <c r="B66" s="172"/>
      <c r="C66" s="173"/>
      <c r="D66" s="173"/>
      <c r="E66" s="173"/>
      <c r="F66" s="173"/>
      <c r="G66" s="173"/>
      <c r="H66" s="173"/>
      <c r="I66" s="174"/>
      <c r="J66" s="175"/>
      <c r="K66" s="176"/>
      <c r="L66" s="601"/>
      <c r="M66" s="602"/>
      <c r="N66" s="177"/>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4082.7586206896553</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79130.89655172413</v>
      </c>
    </row>
    <row r="72" spans="2:14">
      <c r="B72" s="612" t="s">
        <v>266</v>
      </c>
      <c r="C72" s="613"/>
      <c r="D72" s="613"/>
      <c r="E72" s="613"/>
      <c r="F72" s="613"/>
      <c r="G72" s="613"/>
      <c r="H72" s="613"/>
      <c r="I72" s="613"/>
      <c r="J72" s="613"/>
      <c r="K72" s="613"/>
      <c r="L72" s="613"/>
      <c r="M72" s="613"/>
      <c r="N72" s="614"/>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15826.179310344827</v>
      </c>
      <c r="M76" s="583"/>
      <c r="N76" s="185"/>
    </row>
    <row r="77" spans="2:14">
      <c r="B77" s="149" t="s">
        <v>270</v>
      </c>
      <c r="C77" s="150"/>
      <c r="D77" s="150"/>
      <c r="E77" s="150"/>
      <c r="F77" s="150"/>
      <c r="G77" s="150"/>
      <c r="H77" s="150"/>
      <c r="I77" s="182"/>
      <c r="J77" s="183"/>
      <c r="K77" s="184">
        <v>0.05</v>
      </c>
      <c r="L77" s="582">
        <v>3956.5448275862068</v>
      </c>
      <c r="M77" s="583"/>
      <c r="N77" s="185"/>
    </row>
    <row r="78" spans="2:14" ht="14.4" thickBot="1">
      <c r="B78" s="186" t="s">
        <v>230</v>
      </c>
      <c r="C78" s="187"/>
      <c r="D78" s="187"/>
      <c r="E78" s="187"/>
      <c r="F78" s="187"/>
      <c r="G78" s="187"/>
      <c r="H78" s="187"/>
      <c r="I78" s="188"/>
      <c r="J78" s="189"/>
      <c r="K78" s="184">
        <v>0.05</v>
      </c>
      <c r="L78" s="584">
        <v>3956.5448275862068</v>
      </c>
      <c r="M78" s="585"/>
      <c r="N78" s="185"/>
    </row>
    <row r="79" spans="2:14" ht="14.4" thickBot="1">
      <c r="B79" s="586" t="s">
        <v>254</v>
      </c>
      <c r="C79" s="587"/>
      <c r="D79" s="587"/>
      <c r="E79" s="587"/>
      <c r="F79" s="587"/>
      <c r="G79" s="587"/>
      <c r="H79" s="587"/>
      <c r="I79" s="587"/>
      <c r="J79" s="587"/>
      <c r="K79" s="587"/>
      <c r="L79" s="587"/>
      <c r="M79" s="588"/>
      <c r="N79" s="190">
        <v>23739.26896551724</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102870</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53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3"/>
      </mc:Fallback>
    </mc:AlternateContent>
  </oleObjects>
  <mc:AlternateContent xmlns:mc="http://schemas.openxmlformats.org/markup-compatibility/2006">
    <mc:Choice Requires="x14">
      <controls>
        <mc:AlternateContent xmlns:mc="http://schemas.openxmlformats.org/markup-compatibility/2006">
          <mc:Choice Requires="x14">
            <control shapeId="18534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B1:N105"/>
  <sheetViews>
    <sheetView showGridLines="0" topLeftCell="A2" zoomScale="70" zoomScaleNormal="70" workbookViewId="0">
      <selection activeCell="A25" sqref="A1:XFD1048576"/>
    </sheetView>
  </sheetViews>
  <sheetFormatPr baseColWidth="10" defaultColWidth="11.44140625" defaultRowHeight="13.8"/>
  <cols>
    <col min="1" max="1" width="3.109375" style="90" customWidth="1"/>
    <col min="2" max="13" width="11.44140625" style="90"/>
    <col min="14" max="14" width="12.66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168</v>
      </c>
      <c r="C34" s="703" t="s">
        <v>170</v>
      </c>
      <c r="D34" s="704"/>
      <c r="E34" s="704"/>
      <c r="F34" s="704"/>
      <c r="G34" s="704"/>
      <c r="H34" s="704"/>
      <c r="I34" s="704"/>
      <c r="J34" s="704"/>
      <c r="K34" s="705"/>
      <c r="L34" s="703" t="s">
        <v>51</v>
      </c>
      <c r="M34" s="705"/>
      <c r="N34" s="216">
        <v>440</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303</v>
      </c>
      <c r="C39" s="596"/>
      <c r="D39" s="596"/>
      <c r="E39" s="596"/>
      <c r="F39" s="618"/>
      <c r="G39" s="641"/>
      <c r="H39" s="618"/>
      <c r="I39" s="641"/>
      <c r="J39" s="618"/>
      <c r="K39" s="147"/>
      <c r="L39" s="740"/>
      <c r="M39" s="741"/>
      <c r="N39" s="148">
        <v>42.285714285714285</v>
      </c>
    </row>
    <row r="40" spans="2:14">
      <c r="B40" s="595"/>
      <c r="C40" s="596"/>
      <c r="D40" s="596"/>
      <c r="E40" s="596"/>
      <c r="F40" s="618"/>
      <c r="G40" s="641"/>
      <c r="H40" s="618"/>
      <c r="I40" s="641"/>
      <c r="J40" s="618"/>
      <c r="K40" s="147"/>
      <c r="L40" s="738"/>
      <c r="M40" s="739"/>
      <c r="N40" s="148"/>
    </row>
    <row r="41" spans="2:14" ht="14.4" thickBot="1">
      <c r="B41" s="595"/>
      <c r="C41" s="596"/>
      <c r="D41" s="596"/>
      <c r="E41" s="596"/>
      <c r="F41" s="618"/>
      <c r="G41" s="641"/>
      <c r="H41" s="618"/>
      <c r="I41" s="641"/>
      <c r="J41" s="618"/>
      <c r="K41" s="147"/>
      <c r="L41" s="726"/>
      <c r="M41" s="727"/>
      <c r="N41" s="148"/>
    </row>
    <row r="42" spans="2:14" ht="14.4" thickBot="1">
      <c r="B42" s="586" t="s">
        <v>254</v>
      </c>
      <c r="C42" s="587"/>
      <c r="D42" s="587"/>
      <c r="E42" s="587"/>
      <c r="F42" s="587"/>
      <c r="G42" s="587"/>
      <c r="H42" s="587"/>
      <c r="I42" s="587"/>
      <c r="J42" s="587"/>
      <c r="K42" s="587"/>
      <c r="L42" s="587"/>
      <c r="M42" s="588"/>
      <c r="N42" s="154">
        <v>42.285714285714285</v>
      </c>
    </row>
    <row r="43" spans="2:14">
      <c r="B43" s="612" t="s">
        <v>252</v>
      </c>
      <c r="C43" s="613"/>
      <c r="D43" s="613"/>
      <c r="E43" s="613"/>
      <c r="F43" s="613"/>
      <c r="G43" s="613"/>
      <c r="H43" s="613"/>
      <c r="I43" s="613"/>
      <c r="J43" s="613"/>
      <c r="K43" s="613"/>
      <c r="L43" s="613"/>
      <c r="M43" s="613"/>
      <c r="N43" s="614"/>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478</v>
      </c>
      <c r="C47" s="596"/>
      <c r="D47" s="596"/>
      <c r="E47" s="596"/>
      <c r="F47" s="596"/>
      <c r="G47" s="596"/>
      <c r="H47" s="596"/>
      <c r="I47" s="618"/>
      <c r="J47" s="210" t="s">
        <v>209</v>
      </c>
      <c r="K47" s="229">
        <v>1</v>
      </c>
      <c r="L47" s="619">
        <v>16008</v>
      </c>
      <c r="M47" s="620"/>
      <c r="N47" s="148">
        <v>16008</v>
      </c>
    </row>
    <row r="48" spans="2:14">
      <c r="B48" s="769"/>
      <c r="C48" s="770"/>
      <c r="D48" s="770"/>
      <c r="E48" s="770"/>
      <c r="F48" s="770"/>
      <c r="G48" s="770"/>
      <c r="H48" s="770"/>
      <c r="I48" s="771"/>
      <c r="J48" s="259"/>
      <c r="K48" s="260"/>
      <c r="L48" s="619"/>
      <c r="M48" s="620"/>
      <c r="N48" s="148"/>
    </row>
    <row r="49" spans="2:14">
      <c r="B49" s="595"/>
      <c r="C49" s="596"/>
      <c r="D49" s="596"/>
      <c r="E49" s="596"/>
      <c r="F49" s="596"/>
      <c r="G49" s="596"/>
      <c r="H49" s="596"/>
      <c r="I49" s="618"/>
      <c r="J49" s="237"/>
      <c r="K49" s="238"/>
      <c r="L49" s="619"/>
      <c r="M49" s="620"/>
      <c r="N49" s="148"/>
    </row>
    <row r="50" spans="2:14">
      <c r="B50" s="595"/>
      <c r="C50" s="596"/>
      <c r="D50" s="596"/>
      <c r="E50" s="596"/>
      <c r="F50" s="596"/>
      <c r="G50" s="596"/>
      <c r="H50" s="596"/>
      <c r="I50" s="618"/>
      <c r="J50" s="210"/>
      <c r="K50" s="229"/>
      <c r="L50" s="619"/>
      <c r="M50" s="620"/>
      <c r="N50" s="148"/>
    </row>
    <row r="51" spans="2:14" ht="14.4" thickBot="1">
      <c r="B51" s="595"/>
      <c r="C51" s="596"/>
      <c r="D51" s="596"/>
      <c r="E51" s="596"/>
      <c r="F51" s="596"/>
      <c r="G51" s="596"/>
      <c r="H51" s="596"/>
      <c r="I51" s="618"/>
      <c r="J51" s="210"/>
      <c r="K51" s="211"/>
      <c r="L51" s="619"/>
      <c r="M51" s="620"/>
      <c r="N51" s="148"/>
    </row>
    <row r="52" spans="2:14" ht="14.4" thickBot="1">
      <c r="B52" s="586" t="s">
        <v>254</v>
      </c>
      <c r="C52" s="587"/>
      <c r="D52" s="587"/>
      <c r="E52" s="587"/>
      <c r="F52" s="587"/>
      <c r="G52" s="587"/>
      <c r="H52" s="587"/>
      <c r="I52" s="587"/>
      <c r="J52" s="587"/>
      <c r="K52" s="587"/>
      <c r="L52" s="587"/>
      <c r="M52" s="588"/>
      <c r="N52" s="161">
        <v>16008</v>
      </c>
    </row>
    <row r="53" spans="2:14">
      <c r="B53" s="612" t="s">
        <v>255</v>
      </c>
      <c r="C53" s="613"/>
      <c r="D53" s="613"/>
      <c r="E53" s="613"/>
      <c r="F53" s="613"/>
      <c r="G53" s="613"/>
      <c r="H53" s="613"/>
      <c r="I53" s="613"/>
      <c r="J53" s="613"/>
      <c r="K53" s="613"/>
      <c r="L53" s="613"/>
      <c r="M53" s="613"/>
      <c r="N53" s="614"/>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c r="C57" s="596"/>
      <c r="D57" s="596"/>
      <c r="E57" s="596"/>
      <c r="F57" s="596"/>
      <c r="G57" s="596"/>
      <c r="H57" s="618"/>
      <c r="I57" s="157"/>
      <c r="J57" s="226"/>
      <c r="K57" s="227"/>
      <c r="L57" s="603"/>
      <c r="M57" s="604"/>
      <c r="N57" s="228"/>
    </row>
    <row r="58" spans="2:14">
      <c r="B58" s="595"/>
      <c r="C58" s="596"/>
      <c r="D58" s="596"/>
      <c r="E58" s="596"/>
      <c r="F58" s="596"/>
      <c r="G58" s="596"/>
      <c r="H58" s="596"/>
      <c r="I58" s="157"/>
      <c r="J58" s="226"/>
      <c r="K58" s="227"/>
      <c r="L58" s="603"/>
      <c r="M58" s="604"/>
      <c r="N58" s="228"/>
    </row>
    <row r="59" spans="2:14" ht="14.4" thickBot="1">
      <c r="B59" s="605"/>
      <c r="C59" s="606"/>
      <c r="D59" s="606"/>
      <c r="E59" s="606"/>
      <c r="F59" s="606"/>
      <c r="G59" s="606"/>
      <c r="H59" s="606"/>
      <c r="I59" s="246"/>
      <c r="J59" s="242"/>
      <c r="K59" s="217"/>
      <c r="L59" s="607"/>
      <c r="M59" s="608"/>
      <c r="N59" s="228"/>
    </row>
    <row r="60" spans="2:14" ht="14.4" thickBot="1">
      <c r="B60" s="586" t="s">
        <v>254</v>
      </c>
      <c r="C60" s="587"/>
      <c r="D60" s="587"/>
      <c r="E60" s="587"/>
      <c r="F60" s="587"/>
      <c r="G60" s="587"/>
      <c r="H60" s="587"/>
      <c r="I60" s="587"/>
      <c r="J60" s="587"/>
      <c r="K60" s="587"/>
      <c r="L60" s="587"/>
      <c r="M60" s="588"/>
      <c r="N60" s="179">
        <v>0</v>
      </c>
    </row>
    <row r="61" spans="2:14">
      <c r="B61" s="612" t="s">
        <v>261</v>
      </c>
      <c r="C61" s="613"/>
      <c r="D61" s="613"/>
      <c r="E61" s="613"/>
      <c r="F61" s="613"/>
      <c r="G61" s="613"/>
      <c r="H61" s="613"/>
      <c r="I61" s="613"/>
      <c r="J61" s="613"/>
      <c r="K61" s="613"/>
      <c r="L61" s="613"/>
      <c r="M61" s="613"/>
      <c r="N61" s="614"/>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t="s">
        <v>360</v>
      </c>
      <c r="C65" s="173"/>
      <c r="D65" s="173"/>
      <c r="E65" s="173"/>
      <c r="F65" s="173"/>
      <c r="G65" s="173"/>
      <c r="H65" s="173"/>
      <c r="I65" s="174">
        <v>32000</v>
      </c>
      <c r="J65" s="175">
        <v>1.85</v>
      </c>
      <c r="K65" s="176">
        <v>59200</v>
      </c>
      <c r="L65" s="601">
        <v>70</v>
      </c>
      <c r="M65" s="602"/>
      <c r="N65" s="177">
        <v>845.71428571428567</v>
      </c>
    </row>
    <row r="66" spans="2:14">
      <c r="B66" s="172"/>
      <c r="C66" s="173"/>
      <c r="D66" s="173"/>
      <c r="E66" s="173"/>
      <c r="F66" s="173"/>
      <c r="G66" s="173"/>
      <c r="H66" s="173"/>
      <c r="I66" s="174"/>
      <c r="J66" s="175"/>
      <c r="K66" s="176"/>
      <c r="L66" s="601"/>
      <c r="M66" s="602"/>
      <c r="N66" s="177"/>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845.71428571428567</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16896</v>
      </c>
    </row>
    <row r="72" spans="2:14">
      <c r="B72" s="612" t="s">
        <v>266</v>
      </c>
      <c r="C72" s="613"/>
      <c r="D72" s="613"/>
      <c r="E72" s="613"/>
      <c r="F72" s="613"/>
      <c r="G72" s="613"/>
      <c r="H72" s="613"/>
      <c r="I72" s="613"/>
      <c r="J72" s="613"/>
      <c r="K72" s="613"/>
      <c r="L72" s="613"/>
      <c r="M72" s="613"/>
      <c r="N72" s="614"/>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3379.2000000000003</v>
      </c>
      <c r="M76" s="583"/>
      <c r="N76" s="185"/>
    </row>
    <row r="77" spans="2:14">
      <c r="B77" s="149" t="s">
        <v>270</v>
      </c>
      <c r="C77" s="150"/>
      <c r="D77" s="150"/>
      <c r="E77" s="150"/>
      <c r="F77" s="150"/>
      <c r="G77" s="150"/>
      <c r="H77" s="150"/>
      <c r="I77" s="182"/>
      <c r="J77" s="183"/>
      <c r="K77" s="184">
        <v>0.05</v>
      </c>
      <c r="L77" s="582">
        <v>844.80000000000007</v>
      </c>
      <c r="M77" s="583"/>
      <c r="N77" s="185"/>
    </row>
    <row r="78" spans="2:14" ht="14.4" thickBot="1">
      <c r="B78" s="186" t="s">
        <v>230</v>
      </c>
      <c r="C78" s="187"/>
      <c r="D78" s="187"/>
      <c r="E78" s="187"/>
      <c r="F78" s="187"/>
      <c r="G78" s="187"/>
      <c r="H78" s="187"/>
      <c r="I78" s="188"/>
      <c r="J78" s="189"/>
      <c r="K78" s="184">
        <v>0.05</v>
      </c>
      <c r="L78" s="584">
        <v>844.80000000000007</v>
      </c>
      <c r="M78" s="585"/>
      <c r="N78" s="185"/>
    </row>
    <row r="79" spans="2:14" ht="14.4" thickBot="1">
      <c r="B79" s="586" t="s">
        <v>254</v>
      </c>
      <c r="C79" s="587"/>
      <c r="D79" s="587"/>
      <c r="E79" s="587"/>
      <c r="F79" s="587"/>
      <c r="G79" s="587"/>
      <c r="H79" s="587"/>
      <c r="I79" s="587"/>
      <c r="J79" s="587"/>
      <c r="K79" s="587"/>
      <c r="L79" s="587"/>
      <c r="M79" s="588"/>
      <c r="N79" s="190">
        <v>5068.8</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21965</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73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3"/>
      </mc:Fallback>
    </mc:AlternateContent>
  </oleObjects>
  <mc:AlternateContent xmlns:mc="http://schemas.openxmlformats.org/markup-compatibility/2006">
    <mc:Choice Requires="x14">
      <controls>
        <mc:AlternateContent xmlns:mc="http://schemas.openxmlformats.org/markup-compatibility/2006">
          <mc:Choice Requires="x14">
            <control shapeId="18739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B1:N104"/>
  <sheetViews>
    <sheetView showGridLines="0" topLeftCell="A7" zoomScale="70" zoomScaleNormal="70" workbookViewId="0">
      <selection activeCell="A25" sqref="A1:XFD1048576"/>
    </sheetView>
  </sheetViews>
  <sheetFormatPr baseColWidth="10" defaultColWidth="11.44140625" defaultRowHeight="13.8"/>
  <cols>
    <col min="1" max="1" width="3.109375" style="90" customWidth="1"/>
    <col min="2" max="10" width="11.44140625" style="90"/>
    <col min="11" max="11" width="12.44140625" style="90" customWidth="1"/>
    <col min="12" max="13" width="11.44140625" style="90"/>
    <col min="14" max="14" width="12.5546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3.5" customHeight="1" thickBot="1">
      <c r="B34" s="208" t="s">
        <v>173</v>
      </c>
      <c r="C34" s="703" t="s">
        <v>174</v>
      </c>
      <c r="D34" s="704"/>
      <c r="E34" s="704"/>
      <c r="F34" s="704"/>
      <c r="G34" s="704"/>
      <c r="H34" s="704"/>
      <c r="I34" s="704"/>
      <c r="J34" s="704"/>
      <c r="K34" s="705"/>
      <c r="L34" s="703" t="s">
        <v>48</v>
      </c>
      <c r="M34" s="705"/>
      <c r="N34" s="216">
        <v>240</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292</v>
      </c>
      <c r="C39" s="596"/>
      <c r="D39" s="596"/>
      <c r="E39" s="596"/>
      <c r="F39" s="618"/>
      <c r="G39" s="641"/>
      <c r="H39" s="618"/>
      <c r="I39" s="641"/>
      <c r="J39" s="618"/>
      <c r="K39" s="147"/>
      <c r="L39" s="740"/>
      <c r="M39" s="741"/>
      <c r="N39" s="148">
        <v>934.73684210526324</v>
      </c>
    </row>
    <row r="40" spans="2:14">
      <c r="B40" s="595"/>
      <c r="C40" s="596"/>
      <c r="D40" s="596"/>
      <c r="E40" s="596"/>
      <c r="F40" s="618"/>
      <c r="G40" s="641"/>
      <c r="H40" s="618"/>
      <c r="I40" s="641"/>
      <c r="J40" s="618"/>
      <c r="K40" s="147"/>
      <c r="L40" s="738"/>
      <c r="M40" s="739"/>
      <c r="N40" s="148"/>
    </row>
    <row r="41" spans="2:14" ht="14.4" thickBot="1">
      <c r="B41" s="605"/>
      <c r="C41" s="606"/>
      <c r="D41" s="606"/>
      <c r="E41" s="606"/>
      <c r="F41" s="621"/>
      <c r="G41" s="631"/>
      <c r="H41" s="621"/>
      <c r="I41" s="631"/>
      <c r="J41" s="621"/>
      <c r="K41" s="147"/>
      <c r="L41" s="724"/>
      <c r="M41" s="725"/>
      <c r="N41" s="148"/>
    </row>
    <row r="42" spans="2:14" ht="14.4" thickBot="1">
      <c r="B42" s="586" t="s">
        <v>254</v>
      </c>
      <c r="C42" s="587"/>
      <c r="D42" s="587"/>
      <c r="E42" s="587"/>
      <c r="F42" s="587"/>
      <c r="G42" s="587"/>
      <c r="H42" s="587"/>
      <c r="I42" s="587"/>
      <c r="J42" s="587"/>
      <c r="K42" s="587"/>
      <c r="L42" s="587"/>
      <c r="M42" s="588"/>
      <c r="N42" s="154">
        <v>934.73684210526324</v>
      </c>
    </row>
    <row r="43" spans="2:14">
      <c r="B43" s="612" t="s">
        <v>252</v>
      </c>
      <c r="C43" s="613"/>
      <c r="D43" s="613"/>
      <c r="E43" s="613"/>
      <c r="F43" s="613"/>
      <c r="G43" s="613"/>
      <c r="H43" s="613"/>
      <c r="I43" s="613"/>
      <c r="J43" s="613"/>
      <c r="K43" s="613"/>
      <c r="L43" s="613"/>
      <c r="M43" s="613"/>
      <c r="N43" s="614"/>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155" t="s">
        <v>198</v>
      </c>
      <c r="K46" s="145" t="s">
        <v>33</v>
      </c>
      <c r="L46" s="622" t="s">
        <v>253</v>
      </c>
      <c r="M46" s="623"/>
      <c r="N46" s="146" t="s">
        <v>249</v>
      </c>
    </row>
    <row r="47" spans="2:14">
      <c r="B47" s="595" t="s">
        <v>479</v>
      </c>
      <c r="C47" s="596"/>
      <c r="D47" s="596"/>
      <c r="E47" s="596"/>
      <c r="F47" s="596"/>
      <c r="G47" s="596"/>
      <c r="H47" s="596"/>
      <c r="I47" s="618"/>
      <c r="J47" s="210" t="s">
        <v>208</v>
      </c>
      <c r="K47" s="229">
        <v>3</v>
      </c>
      <c r="L47" s="619">
        <v>700</v>
      </c>
      <c r="M47" s="620"/>
      <c r="N47" s="148">
        <v>2100</v>
      </c>
    </row>
    <row r="48" spans="2:14">
      <c r="B48" s="595" t="s">
        <v>480</v>
      </c>
      <c r="C48" s="596"/>
      <c r="D48" s="596"/>
      <c r="E48" s="596"/>
      <c r="F48" s="596"/>
      <c r="G48" s="596"/>
      <c r="H48" s="596"/>
      <c r="I48" s="618"/>
      <c r="J48" s="210" t="s">
        <v>209</v>
      </c>
      <c r="K48" s="229">
        <v>0.4</v>
      </c>
      <c r="L48" s="619">
        <v>33408</v>
      </c>
      <c r="M48" s="620"/>
      <c r="N48" s="148">
        <v>13363.2</v>
      </c>
    </row>
    <row r="49" spans="2:14">
      <c r="B49" s="595"/>
      <c r="C49" s="596"/>
      <c r="D49" s="596"/>
      <c r="E49" s="596"/>
      <c r="F49" s="596"/>
      <c r="G49" s="596"/>
      <c r="H49" s="596"/>
      <c r="I49" s="618"/>
      <c r="J49" s="210"/>
      <c r="K49" s="229"/>
      <c r="L49" s="619"/>
      <c r="M49" s="620"/>
      <c r="N49" s="148"/>
    </row>
    <row r="50" spans="2:14">
      <c r="B50" s="595"/>
      <c r="C50" s="596"/>
      <c r="D50" s="596"/>
      <c r="E50" s="596"/>
      <c r="F50" s="596"/>
      <c r="G50" s="596"/>
      <c r="H50" s="596"/>
      <c r="I50" s="618"/>
      <c r="J50" s="210"/>
      <c r="K50" s="229"/>
      <c r="L50" s="619"/>
      <c r="M50" s="620"/>
      <c r="N50" s="148"/>
    </row>
    <row r="51" spans="2:14" ht="14.4" thickBot="1">
      <c r="B51" s="605"/>
      <c r="C51" s="606"/>
      <c r="D51" s="606"/>
      <c r="E51" s="606"/>
      <c r="F51" s="606"/>
      <c r="G51" s="606"/>
      <c r="H51" s="606"/>
      <c r="I51" s="621"/>
      <c r="J51" s="210"/>
      <c r="K51" s="211"/>
      <c r="L51" s="722"/>
      <c r="M51" s="723"/>
      <c r="N51" s="148"/>
    </row>
    <row r="52" spans="2:14" ht="14.4" thickBot="1">
      <c r="B52" s="586" t="s">
        <v>254</v>
      </c>
      <c r="C52" s="587"/>
      <c r="D52" s="587"/>
      <c r="E52" s="587"/>
      <c r="F52" s="587"/>
      <c r="G52" s="587"/>
      <c r="H52" s="587"/>
      <c r="I52" s="587"/>
      <c r="J52" s="587"/>
      <c r="K52" s="587"/>
      <c r="L52" s="587"/>
      <c r="M52" s="588"/>
      <c r="N52" s="161">
        <v>15463.2</v>
      </c>
    </row>
    <row r="53" spans="2:14">
      <c r="B53" s="612" t="s">
        <v>255</v>
      </c>
      <c r="C53" s="613"/>
      <c r="D53" s="613"/>
      <c r="E53" s="613"/>
      <c r="F53" s="613"/>
      <c r="G53" s="613"/>
      <c r="H53" s="613"/>
      <c r="I53" s="613"/>
      <c r="J53" s="613"/>
      <c r="K53" s="613"/>
      <c r="L53" s="613"/>
      <c r="M53" s="613"/>
      <c r="N53" s="614"/>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c r="C57" s="596"/>
      <c r="D57" s="596"/>
      <c r="E57" s="596"/>
      <c r="F57" s="596"/>
      <c r="G57" s="596"/>
      <c r="H57" s="618"/>
      <c r="I57" s="157"/>
      <c r="J57" s="226"/>
      <c r="K57" s="227"/>
      <c r="L57" s="603"/>
      <c r="M57" s="604"/>
      <c r="N57" s="228"/>
    </row>
    <row r="58" spans="2:14" ht="14.4" thickBot="1">
      <c r="B58" s="605"/>
      <c r="C58" s="606"/>
      <c r="D58" s="606"/>
      <c r="E58" s="606"/>
      <c r="F58" s="606"/>
      <c r="G58" s="606"/>
      <c r="H58" s="621"/>
      <c r="I58" s="246"/>
      <c r="J58" s="242"/>
      <c r="K58" s="217"/>
      <c r="L58" s="607"/>
      <c r="M58" s="608"/>
      <c r="N58" s="228"/>
    </row>
    <row r="59" spans="2:14" ht="14.4" thickBot="1">
      <c r="B59" s="586" t="s">
        <v>254</v>
      </c>
      <c r="C59" s="587"/>
      <c r="D59" s="587"/>
      <c r="E59" s="587"/>
      <c r="F59" s="587"/>
      <c r="G59" s="587"/>
      <c r="H59" s="587"/>
      <c r="I59" s="587"/>
      <c r="J59" s="587"/>
      <c r="K59" s="587"/>
      <c r="L59" s="587"/>
      <c r="M59" s="588"/>
      <c r="N59" s="179">
        <v>0</v>
      </c>
    </row>
    <row r="60" spans="2:14">
      <c r="B60" s="612" t="s">
        <v>261</v>
      </c>
      <c r="C60" s="613"/>
      <c r="D60" s="613"/>
      <c r="E60" s="613"/>
      <c r="F60" s="613"/>
      <c r="G60" s="613"/>
      <c r="H60" s="613"/>
      <c r="I60" s="613"/>
      <c r="J60" s="613"/>
      <c r="K60" s="613"/>
      <c r="L60" s="613"/>
      <c r="M60" s="613"/>
      <c r="N60" s="614"/>
    </row>
    <row r="61" spans="2:14">
      <c r="B61" s="612"/>
      <c r="C61" s="613"/>
      <c r="D61" s="613"/>
      <c r="E61" s="613"/>
      <c r="F61" s="613"/>
      <c r="G61" s="613"/>
      <c r="H61" s="613"/>
      <c r="I61" s="613"/>
      <c r="J61" s="613"/>
      <c r="K61" s="613"/>
      <c r="L61" s="613"/>
      <c r="M61" s="613"/>
      <c r="N61" s="614"/>
    </row>
    <row r="62" spans="2:14" ht="14.4" thickBot="1">
      <c r="B62" s="615"/>
      <c r="C62" s="616"/>
      <c r="D62" s="616"/>
      <c r="E62" s="616"/>
      <c r="F62" s="616"/>
      <c r="G62" s="616"/>
      <c r="H62" s="616"/>
      <c r="I62" s="616"/>
      <c r="J62" s="616"/>
      <c r="K62" s="616"/>
      <c r="L62" s="616"/>
      <c r="M62" s="616"/>
      <c r="N62" s="617"/>
    </row>
    <row r="63" spans="2:14">
      <c r="B63" s="597" t="s">
        <v>262</v>
      </c>
      <c r="C63" s="598"/>
      <c r="D63" s="598"/>
      <c r="E63" s="598"/>
      <c r="F63" s="598"/>
      <c r="G63" s="598"/>
      <c r="H63" s="598"/>
      <c r="I63" s="145" t="s">
        <v>263</v>
      </c>
      <c r="J63" s="162" t="s">
        <v>231</v>
      </c>
      <c r="K63" s="163" t="s">
        <v>264</v>
      </c>
      <c r="L63" s="622" t="s">
        <v>248</v>
      </c>
      <c r="M63" s="623"/>
      <c r="N63" s="146" t="s">
        <v>249</v>
      </c>
    </row>
    <row r="64" spans="2:14">
      <c r="B64" s="172" t="s">
        <v>364</v>
      </c>
      <c r="C64" s="173"/>
      <c r="D64" s="173"/>
      <c r="E64" s="173"/>
      <c r="F64" s="173"/>
      <c r="G64" s="173"/>
      <c r="H64" s="173"/>
      <c r="I64" s="174">
        <v>96000</v>
      </c>
      <c r="J64" s="175">
        <v>1.85</v>
      </c>
      <c r="K64" s="176">
        <v>177600</v>
      </c>
      <c r="L64" s="601">
        <v>19</v>
      </c>
      <c r="M64" s="602"/>
      <c r="N64" s="177">
        <v>9347.3684210526317</v>
      </c>
    </row>
    <row r="65" spans="2:14">
      <c r="B65" s="172"/>
      <c r="C65" s="173"/>
      <c r="D65" s="173"/>
      <c r="E65" s="173"/>
      <c r="F65" s="173"/>
      <c r="G65" s="173"/>
      <c r="H65" s="173"/>
      <c r="I65" s="174"/>
      <c r="J65" s="175"/>
      <c r="K65" s="176"/>
      <c r="L65" s="601"/>
      <c r="M65" s="602"/>
      <c r="N65" s="177"/>
    </row>
    <row r="66" spans="2:14">
      <c r="B66" s="172"/>
      <c r="C66" s="173"/>
      <c r="D66" s="173"/>
      <c r="E66" s="173"/>
      <c r="F66" s="173"/>
      <c r="G66" s="173"/>
      <c r="H66" s="173"/>
      <c r="I66" s="174"/>
      <c r="J66" s="175"/>
      <c r="K66" s="176"/>
      <c r="L66" s="603"/>
      <c r="M66" s="604"/>
      <c r="N66" s="177"/>
    </row>
    <row r="67" spans="2:14" ht="14.4" thickBot="1">
      <c r="B67" s="605"/>
      <c r="C67" s="606"/>
      <c r="D67" s="606"/>
      <c r="E67" s="606"/>
      <c r="F67" s="606"/>
      <c r="G67" s="606"/>
      <c r="H67" s="606"/>
      <c r="I67" s="166"/>
      <c r="J67" s="167"/>
      <c r="K67" s="166"/>
      <c r="L67" s="607"/>
      <c r="M67" s="608"/>
      <c r="N67" s="178"/>
    </row>
    <row r="68" spans="2:14" ht="14.4" thickBot="1">
      <c r="B68" s="586" t="s">
        <v>254</v>
      </c>
      <c r="C68" s="587"/>
      <c r="D68" s="587"/>
      <c r="E68" s="587"/>
      <c r="F68" s="587"/>
      <c r="G68" s="587"/>
      <c r="H68" s="587"/>
      <c r="I68" s="587"/>
      <c r="J68" s="587"/>
      <c r="K68" s="587"/>
      <c r="L68" s="587"/>
      <c r="M68" s="588"/>
      <c r="N68" s="179">
        <v>9347.3684210526317</v>
      </c>
    </row>
    <row r="69" spans="2:14" ht="14.4" thickBot="1">
      <c r="B69" s="141"/>
      <c r="C69" s="91"/>
      <c r="D69" s="91"/>
      <c r="E69" s="91"/>
      <c r="F69" s="91"/>
      <c r="G69" s="91"/>
      <c r="H69" s="91"/>
      <c r="I69" s="91"/>
      <c r="J69" s="91"/>
      <c r="K69" s="91"/>
      <c r="L69" s="91"/>
      <c r="M69" s="91"/>
      <c r="N69" s="130"/>
    </row>
    <row r="70" spans="2:14" ht="14.4" thickBot="1">
      <c r="B70" s="589" t="s">
        <v>265</v>
      </c>
      <c r="C70" s="590"/>
      <c r="D70" s="590"/>
      <c r="E70" s="590"/>
      <c r="F70" s="590"/>
      <c r="G70" s="590"/>
      <c r="H70" s="590"/>
      <c r="I70" s="590"/>
      <c r="J70" s="590"/>
      <c r="K70" s="590"/>
      <c r="L70" s="590"/>
      <c r="M70" s="591"/>
      <c r="N70" s="180">
        <v>25745.305263157894</v>
      </c>
    </row>
    <row r="71" spans="2:14">
      <c r="B71" s="612" t="s">
        <v>266</v>
      </c>
      <c r="C71" s="613"/>
      <c r="D71" s="613"/>
      <c r="E71" s="613"/>
      <c r="F71" s="613"/>
      <c r="G71" s="613"/>
      <c r="H71" s="613"/>
      <c r="I71" s="613"/>
      <c r="J71" s="613"/>
      <c r="K71" s="613"/>
      <c r="L71" s="613"/>
      <c r="M71" s="613"/>
      <c r="N71" s="614"/>
    </row>
    <row r="72" spans="2:14">
      <c r="B72" s="612"/>
      <c r="C72" s="613"/>
      <c r="D72" s="613"/>
      <c r="E72" s="613"/>
      <c r="F72" s="613"/>
      <c r="G72" s="613"/>
      <c r="H72" s="613"/>
      <c r="I72" s="613"/>
      <c r="J72" s="613"/>
      <c r="K72" s="613"/>
      <c r="L72" s="613"/>
      <c r="M72" s="613"/>
      <c r="N72" s="614"/>
    </row>
    <row r="73" spans="2:14" ht="14.4" thickBot="1">
      <c r="B73" s="615"/>
      <c r="C73" s="616"/>
      <c r="D73" s="616"/>
      <c r="E73" s="616"/>
      <c r="F73" s="616"/>
      <c r="G73" s="616"/>
      <c r="H73" s="616"/>
      <c r="I73" s="616"/>
      <c r="J73" s="616"/>
      <c r="K73" s="616"/>
      <c r="L73" s="616"/>
      <c r="M73" s="616"/>
      <c r="N73" s="617"/>
    </row>
    <row r="74" spans="2:14">
      <c r="B74" s="597" t="s">
        <v>267</v>
      </c>
      <c r="C74" s="598"/>
      <c r="D74" s="598"/>
      <c r="E74" s="598"/>
      <c r="F74" s="598"/>
      <c r="G74" s="598"/>
      <c r="H74" s="598"/>
      <c r="I74" s="162"/>
      <c r="J74" s="181"/>
      <c r="K74" s="170" t="s">
        <v>268</v>
      </c>
      <c r="L74" s="599" t="s">
        <v>269</v>
      </c>
      <c r="M74" s="600"/>
      <c r="N74" s="171"/>
    </row>
    <row r="75" spans="2:14">
      <c r="B75" s="595" t="s">
        <v>193</v>
      </c>
      <c r="C75" s="596"/>
      <c r="D75" s="596"/>
      <c r="E75" s="596"/>
      <c r="F75" s="596"/>
      <c r="G75" s="596"/>
      <c r="H75" s="596"/>
      <c r="I75" s="182"/>
      <c r="J75" s="183"/>
      <c r="K75" s="184">
        <v>0.2</v>
      </c>
      <c r="L75" s="582">
        <v>5149.0610526315795</v>
      </c>
      <c r="M75" s="583"/>
      <c r="N75" s="185"/>
    </row>
    <row r="76" spans="2:14">
      <c r="B76" s="149" t="s">
        <v>270</v>
      </c>
      <c r="C76" s="150"/>
      <c r="D76" s="150"/>
      <c r="E76" s="150"/>
      <c r="F76" s="150"/>
      <c r="G76" s="150"/>
      <c r="H76" s="150"/>
      <c r="I76" s="182"/>
      <c r="J76" s="183"/>
      <c r="K76" s="184">
        <v>0.05</v>
      </c>
      <c r="L76" s="582">
        <v>1287.2652631578949</v>
      </c>
      <c r="M76" s="583"/>
      <c r="N76" s="185"/>
    </row>
    <row r="77" spans="2:14" ht="14.4" thickBot="1">
      <c r="B77" s="186" t="s">
        <v>230</v>
      </c>
      <c r="C77" s="187"/>
      <c r="D77" s="187"/>
      <c r="E77" s="187"/>
      <c r="F77" s="187"/>
      <c r="G77" s="187"/>
      <c r="H77" s="187"/>
      <c r="I77" s="188"/>
      <c r="J77" s="189"/>
      <c r="K77" s="184">
        <v>0.05</v>
      </c>
      <c r="L77" s="584">
        <v>1287.2652631578949</v>
      </c>
      <c r="M77" s="585"/>
      <c r="N77" s="185"/>
    </row>
    <row r="78" spans="2:14" ht="14.4" thickBot="1">
      <c r="B78" s="586" t="s">
        <v>254</v>
      </c>
      <c r="C78" s="587"/>
      <c r="D78" s="587"/>
      <c r="E78" s="587"/>
      <c r="F78" s="587"/>
      <c r="G78" s="587"/>
      <c r="H78" s="587"/>
      <c r="I78" s="587"/>
      <c r="J78" s="587"/>
      <c r="K78" s="587"/>
      <c r="L78" s="587"/>
      <c r="M78" s="588"/>
      <c r="N78" s="190">
        <v>7723.5915789473693</v>
      </c>
    </row>
    <row r="79" spans="2:14" ht="14.4" thickBot="1">
      <c r="B79" s="141"/>
      <c r="C79" s="91"/>
      <c r="D79" s="91"/>
      <c r="E79" s="91"/>
      <c r="F79" s="91"/>
      <c r="G79" s="91"/>
      <c r="H79" s="91"/>
      <c r="I79" s="91"/>
      <c r="J79" s="91"/>
      <c r="K79" s="91"/>
      <c r="L79" s="91"/>
      <c r="M79" s="91"/>
      <c r="N79" s="130"/>
    </row>
    <row r="80" spans="2:14" ht="14.4" thickBot="1">
      <c r="B80" s="589" t="s">
        <v>271</v>
      </c>
      <c r="C80" s="590"/>
      <c r="D80" s="590"/>
      <c r="E80" s="590"/>
      <c r="F80" s="590"/>
      <c r="G80" s="590"/>
      <c r="H80" s="590"/>
      <c r="I80" s="590"/>
      <c r="J80" s="590"/>
      <c r="K80" s="590"/>
      <c r="L80" s="590"/>
      <c r="M80" s="591"/>
      <c r="N80" s="191">
        <v>33469</v>
      </c>
    </row>
    <row r="81" spans="2:14">
      <c r="B81" s="122"/>
      <c r="C81" s="123"/>
      <c r="D81" s="123"/>
      <c r="E81" s="123"/>
      <c r="F81" s="123"/>
      <c r="G81" s="123"/>
      <c r="H81" s="123"/>
      <c r="I81" s="123"/>
      <c r="J81" s="123"/>
      <c r="K81" s="123"/>
      <c r="L81" s="123"/>
      <c r="M81" s="123"/>
      <c r="N81" s="124"/>
    </row>
    <row r="82" spans="2:14">
      <c r="B82" s="141"/>
      <c r="C82" s="91"/>
      <c r="D82" s="91"/>
      <c r="E82" s="91"/>
      <c r="F82" s="91"/>
      <c r="G82" s="91"/>
      <c r="H82" s="91"/>
      <c r="I82" s="91"/>
      <c r="J82" s="91"/>
      <c r="K82" s="91"/>
      <c r="L82" s="91"/>
      <c r="M82" s="91"/>
      <c r="N82" s="130"/>
    </row>
    <row r="83" spans="2:14">
      <c r="B83" s="141"/>
      <c r="C83" s="91"/>
      <c r="D83" s="91"/>
      <c r="E83" s="91"/>
      <c r="F83" s="91"/>
      <c r="G83" s="91"/>
      <c r="H83" s="91"/>
      <c r="I83" s="91"/>
      <c r="J83" s="91"/>
      <c r="K83" s="91"/>
      <c r="L83" s="91"/>
      <c r="M83" s="91"/>
      <c r="N83" s="130"/>
    </row>
    <row r="84" spans="2:14">
      <c r="B84" s="141"/>
      <c r="C84" s="91"/>
      <c r="D84" s="91"/>
      <c r="E84" s="91"/>
      <c r="F84" s="91"/>
      <c r="G84" s="128" t="s">
        <v>272</v>
      </c>
      <c r="H84" s="128"/>
      <c r="I84" s="128"/>
      <c r="J84" s="128"/>
      <c r="K84" s="91"/>
      <c r="L84" s="91"/>
      <c r="M84" s="91"/>
      <c r="N84" s="130"/>
    </row>
    <row r="85" spans="2:14">
      <c r="B85" s="192"/>
      <c r="C85" s="193"/>
      <c r="D85" s="193"/>
      <c r="E85" s="193"/>
      <c r="F85" s="193"/>
      <c r="G85" s="128" t="s">
        <v>273</v>
      </c>
      <c r="H85" s="193"/>
      <c r="I85" s="193"/>
      <c r="J85" s="193"/>
      <c r="K85" s="193"/>
      <c r="L85" s="193"/>
      <c r="M85" s="193"/>
      <c r="N85" s="194"/>
    </row>
    <row r="86" spans="2:14">
      <c r="B86" s="192"/>
      <c r="C86" s="193"/>
      <c r="D86" s="193"/>
      <c r="E86" s="193"/>
      <c r="F86" s="193"/>
      <c r="G86" s="128" t="s">
        <v>274</v>
      </c>
      <c r="J86" s="193"/>
      <c r="K86" s="193"/>
      <c r="L86" s="193"/>
      <c r="M86" s="193"/>
      <c r="N86" s="194"/>
    </row>
    <row r="87" spans="2:14">
      <c r="B87" s="107"/>
      <c r="C87" s="137"/>
      <c r="D87" s="137"/>
      <c r="E87" s="137"/>
      <c r="F87" s="137"/>
      <c r="G87" s="128" t="s">
        <v>275</v>
      </c>
      <c r="H87" s="137"/>
      <c r="I87" s="137"/>
      <c r="J87" s="137"/>
      <c r="K87" s="137"/>
      <c r="L87" s="137"/>
      <c r="M87" s="137"/>
      <c r="N87" s="136"/>
    </row>
    <row r="88" spans="2:14">
      <c r="B88" s="141"/>
      <c r="C88" s="91"/>
      <c r="D88" s="91"/>
      <c r="E88" s="91"/>
      <c r="F88" s="91"/>
      <c r="G88" s="91" t="s">
        <v>276</v>
      </c>
      <c r="H88" s="91"/>
      <c r="I88" s="91"/>
      <c r="J88" s="91"/>
      <c r="K88" s="91"/>
      <c r="L88" s="91"/>
      <c r="M88" s="91"/>
      <c r="N88" s="130"/>
    </row>
    <row r="89" spans="2:14">
      <c r="B89" s="195" t="s">
        <v>277</v>
      </c>
      <c r="C89" s="196"/>
      <c r="D89" s="196"/>
      <c r="E89" s="196"/>
      <c r="F89" s="196"/>
      <c r="G89" s="196"/>
      <c r="H89" s="196"/>
      <c r="I89" s="196"/>
      <c r="J89" s="196"/>
      <c r="K89" s="196"/>
      <c r="L89" s="196"/>
      <c r="M89" s="196"/>
      <c r="N89" s="197"/>
    </row>
    <row r="90" spans="2:14">
      <c r="B90" s="592"/>
      <c r="C90" s="593"/>
      <c r="D90" s="593"/>
      <c r="E90" s="593"/>
      <c r="F90" s="593"/>
      <c r="G90" s="593"/>
      <c r="H90" s="593"/>
      <c r="I90" s="593"/>
      <c r="J90" s="593"/>
      <c r="K90" s="593"/>
      <c r="L90" s="593"/>
      <c r="M90" s="593"/>
      <c r="N90" s="594"/>
    </row>
    <row r="91" spans="2:14">
      <c r="B91" s="592"/>
      <c r="C91" s="593"/>
      <c r="D91" s="593"/>
      <c r="E91" s="593"/>
      <c r="F91" s="593"/>
      <c r="G91" s="593"/>
      <c r="H91" s="593"/>
      <c r="I91" s="593"/>
      <c r="J91" s="593"/>
      <c r="K91" s="593"/>
      <c r="L91" s="593"/>
      <c r="M91" s="593"/>
      <c r="N91" s="594"/>
    </row>
    <row r="92" spans="2:14">
      <c r="B92" s="107"/>
      <c r="C92" s="137"/>
      <c r="D92" s="137"/>
      <c r="E92" s="137"/>
      <c r="F92" s="137"/>
      <c r="G92" s="137"/>
      <c r="H92" s="137"/>
      <c r="I92" s="137"/>
      <c r="J92" s="137"/>
      <c r="K92" s="137"/>
      <c r="L92" s="137"/>
      <c r="M92" s="137"/>
      <c r="N92" s="136"/>
    </row>
    <row r="93" spans="2:14">
      <c r="B93" s="198" t="s">
        <v>278</v>
      </c>
      <c r="C93" s="137"/>
      <c r="D93" s="137"/>
      <c r="E93" s="137"/>
      <c r="F93" s="137"/>
      <c r="G93" s="137"/>
      <c r="H93" s="137"/>
      <c r="I93" s="137"/>
      <c r="J93" s="137"/>
      <c r="K93" s="137"/>
      <c r="L93" s="137"/>
      <c r="M93" s="137"/>
      <c r="N93" s="136"/>
    </row>
    <row r="94" spans="2:14" ht="12.75" customHeight="1">
      <c r="B94" s="573" t="s">
        <v>279</v>
      </c>
      <c r="C94" s="574"/>
      <c r="D94" s="574"/>
      <c r="E94" s="574"/>
      <c r="F94" s="574"/>
      <c r="G94" s="574"/>
      <c r="H94" s="574"/>
      <c r="I94" s="574"/>
      <c r="J94" s="574"/>
      <c r="K94" s="574"/>
      <c r="L94" s="574"/>
      <c r="M94" s="574"/>
      <c r="N94" s="575"/>
    </row>
    <row r="95" spans="2:14">
      <c r="B95" s="573"/>
      <c r="C95" s="574"/>
      <c r="D95" s="574"/>
      <c r="E95" s="574"/>
      <c r="F95" s="574"/>
      <c r="G95" s="574"/>
      <c r="H95" s="574"/>
      <c r="I95" s="574"/>
      <c r="J95" s="574"/>
      <c r="K95" s="574"/>
      <c r="L95" s="574"/>
      <c r="M95" s="574"/>
      <c r="N95" s="575"/>
    </row>
    <row r="96" spans="2:14">
      <c r="B96" s="573" t="s">
        <v>280</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107"/>
      <c r="C98" s="137"/>
      <c r="D98" s="137"/>
      <c r="E98" s="137"/>
      <c r="F98" s="137"/>
      <c r="G98" s="137"/>
      <c r="H98" s="137"/>
      <c r="I98" s="137"/>
      <c r="J98" s="137"/>
      <c r="K98" s="137"/>
      <c r="L98" s="137"/>
      <c r="M98" s="137"/>
      <c r="N98" s="136"/>
    </row>
    <row r="99" spans="2:14">
      <c r="B99" s="141"/>
      <c r="C99" s="91"/>
      <c r="D99" s="91"/>
      <c r="E99" s="91"/>
      <c r="F99" s="91"/>
      <c r="G99" s="128" t="s">
        <v>272</v>
      </c>
      <c r="H99" s="91"/>
      <c r="I99" s="91"/>
      <c r="J99" s="91"/>
      <c r="K99" s="91"/>
      <c r="L99" s="91"/>
      <c r="M99" s="91"/>
      <c r="N99" s="130"/>
    </row>
    <row r="100" spans="2:14">
      <c r="B100" s="141"/>
      <c r="C100" s="91"/>
      <c r="D100" s="91"/>
      <c r="E100" s="91"/>
      <c r="F100" s="91"/>
      <c r="G100" s="91" t="s">
        <v>273</v>
      </c>
      <c r="H100" s="158"/>
      <c r="I100" s="158"/>
      <c r="J100" s="158"/>
      <c r="K100" s="91"/>
      <c r="L100" s="91"/>
      <c r="M100" s="91"/>
      <c r="N100" s="130"/>
    </row>
    <row r="101" spans="2:14">
      <c r="B101" s="141"/>
      <c r="C101" s="91"/>
      <c r="D101" s="91"/>
      <c r="E101" s="91"/>
      <c r="F101" s="91"/>
      <c r="G101" s="91" t="s">
        <v>281</v>
      </c>
      <c r="H101" s="92"/>
      <c r="I101" s="92"/>
      <c r="J101" s="92"/>
      <c r="M101" s="91"/>
      <c r="N101" s="130"/>
    </row>
    <row r="102" spans="2:14">
      <c r="B102" s="199"/>
      <c r="C102" s="137"/>
      <c r="D102" s="137"/>
      <c r="E102" s="137"/>
      <c r="F102" s="137"/>
      <c r="G102" s="91" t="s">
        <v>275</v>
      </c>
      <c r="K102" s="137"/>
      <c r="L102" s="137"/>
      <c r="M102" s="137"/>
      <c r="N102" s="136"/>
    </row>
    <row r="103" spans="2:14" ht="17.25" customHeight="1">
      <c r="B103" s="200" t="s">
        <v>282</v>
      </c>
      <c r="C103" s="201"/>
      <c r="D103" s="201"/>
      <c r="E103" s="91"/>
      <c r="F103" s="91"/>
      <c r="G103" s="91"/>
      <c r="H103" s="91"/>
      <c r="I103" s="91"/>
      <c r="J103" s="576"/>
      <c r="K103" s="576"/>
      <c r="L103" s="576"/>
      <c r="M103" s="576"/>
      <c r="N103" s="577"/>
    </row>
    <row r="104" spans="2:14" ht="18.75" customHeight="1" thickBot="1">
      <c r="B104" s="580" t="s">
        <v>283</v>
      </c>
      <c r="C104" s="581"/>
      <c r="D104" s="581"/>
      <c r="E104" s="167"/>
      <c r="F104" s="167"/>
      <c r="G104" s="167"/>
      <c r="H104" s="167"/>
      <c r="I104" s="167"/>
      <c r="J104" s="578"/>
      <c r="K104" s="578"/>
      <c r="L104" s="578"/>
      <c r="M104" s="578"/>
      <c r="N104" s="579"/>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52:M52"/>
    <mergeCell ref="B53:N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9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3"/>
      </mc:Fallback>
    </mc:AlternateContent>
  </oleObjects>
  <mc:AlternateContent xmlns:mc="http://schemas.openxmlformats.org/markup-compatibility/2006">
    <mc:Choice Requires="x14">
      <controls>
        <mc:AlternateContent xmlns:mc="http://schemas.openxmlformats.org/markup-compatibility/2006">
          <mc:Choice Requires="x14">
            <control shapeId="1894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B1:N107"/>
  <sheetViews>
    <sheetView showGridLines="0" topLeftCell="A32" zoomScale="70" zoomScaleNormal="70" workbookViewId="0">
      <selection activeCell="A25" sqref="A1:XFD1048576"/>
    </sheetView>
  </sheetViews>
  <sheetFormatPr baseColWidth="10" defaultColWidth="11.44140625" defaultRowHeight="13.8"/>
  <cols>
    <col min="1" max="1" width="3.109375" style="90" customWidth="1"/>
    <col min="2" max="2" width="11.5546875" style="90" bestFit="1" customWidth="1"/>
    <col min="3" max="8" width="11.44140625" style="90"/>
    <col min="9" max="10" width="11.5546875" style="90" bestFit="1" customWidth="1"/>
    <col min="11" max="11" width="12.44140625" style="90" bestFit="1" customWidth="1"/>
    <col min="12" max="12" width="11.5546875" style="90" bestFit="1" customWidth="1"/>
    <col min="13" max="13" width="11.44140625" style="90"/>
    <col min="14" max="14" width="12.441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26.25" customHeight="1"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08" t="s">
        <v>175</v>
      </c>
      <c r="C34" s="703" t="s">
        <v>515</v>
      </c>
      <c r="D34" s="704"/>
      <c r="E34" s="704"/>
      <c r="F34" s="704"/>
      <c r="G34" s="704"/>
      <c r="H34" s="704"/>
      <c r="I34" s="704"/>
      <c r="J34" s="704"/>
      <c r="K34" s="705"/>
      <c r="L34" s="703" t="s">
        <v>47</v>
      </c>
      <c r="M34" s="705"/>
      <c r="N34" s="216">
        <v>2573</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292</v>
      </c>
      <c r="C39" s="596"/>
      <c r="D39" s="596"/>
      <c r="E39" s="596"/>
      <c r="F39" s="618"/>
      <c r="G39" s="641"/>
      <c r="H39" s="618"/>
      <c r="I39" s="641"/>
      <c r="J39" s="618"/>
      <c r="K39" s="147"/>
      <c r="L39" s="740"/>
      <c r="M39" s="741"/>
      <c r="N39" s="148">
        <v>1899.3333333333333</v>
      </c>
    </row>
    <row r="40" spans="2:14">
      <c r="B40" s="595"/>
      <c r="C40" s="596"/>
      <c r="D40" s="596"/>
      <c r="E40" s="596"/>
      <c r="F40" s="618"/>
      <c r="G40" s="641"/>
      <c r="H40" s="618"/>
      <c r="I40" s="641"/>
      <c r="J40" s="618"/>
      <c r="K40" s="147"/>
      <c r="L40" s="726"/>
      <c r="M40" s="727"/>
      <c r="N40" s="148"/>
    </row>
    <row r="41" spans="2:14">
      <c r="B41" s="595"/>
      <c r="C41" s="596"/>
      <c r="D41" s="596"/>
      <c r="E41" s="596"/>
      <c r="F41" s="618"/>
      <c r="G41" s="641"/>
      <c r="H41" s="618"/>
      <c r="I41" s="641"/>
      <c r="J41" s="618"/>
      <c r="K41" s="147"/>
      <c r="L41" s="726"/>
      <c r="M41" s="727"/>
      <c r="N41" s="148"/>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1899.3333333333333</v>
      </c>
    </row>
    <row r="44" spans="2:14">
      <c r="B44" s="612" t="s">
        <v>252</v>
      </c>
      <c r="C44" s="613"/>
      <c r="D44" s="613"/>
      <c r="E44" s="613"/>
      <c r="F44" s="613"/>
      <c r="G44" s="613"/>
      <c r="H44" s="613"/>
      <c r="I44" s="613"/>
      <c r="J44" s="613"/>
      <c r="K44" s="613"/>
      <c r="L44" s="613"/>
      <c r="M44" s="613"/>
      <c r="N44" s="614"/>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t="s">
        <v>481</v>
      </c>
      <c r="C48" s="596"/>
      <c r="D48" s="596"/>
      <c r="E48" s="596"/>
      <c r="F48" s="596"/>
      <c r="G48" s="596"/>
      <c r="H48" s="596"/>
      <c r="I48" s="618"/>
      <c r="J48" s="263" t="s">
        <v>117</v>
      </c>
      <c r="K48" s="264">
        <v>0.377</v>
      </c>
      <c r="L48" s="619">
        <v>3266.3</v>
      </c>
      <c r="M48" s="620"/>
      <c r="N48" s="148">
        <v>1231.3951000000002</v>
      </c>
    </row>
    <row r="49" spans="2:14">
      <c r="B49" s="595" t="s">
        <v>535</v>
      </c>
      <c r="C49" s="596"/>
      <c r="D49" s="596"/>
      <c r="E49" s="596"/>
      <c r="F49" s="596"/>
      <c r="G49" s="596"/>
      <c r="H49" s="596"/>
      <c r="I49" s="618"/>
      <c r="J49" s="263" t="s">
        <v>212</v>
      </c>
      <c r="K49" s="264">
        <v>0.03</v>
      </c>
      <c r="L49" s="619">
        <v>459840</v>
      </c>
      <c r="M49" s="620"/>
      <c r="N49" s="148">
        <v>13795.199999999999</v>
      </c>
    </row>
    <row r="50" spans="2:14">
      <c r="B50" s="595" t="s">
        <v>210</v>
      </c>
      <c r="C50" s="596"/>
      <c r="D50" s="596"/>
      <c r="E50" s="596"/>
      <c r="F50" s="596"/>
      <c r="G50" s="596"/>
      <c r="H50" s="596"/>
      <c r="I50" s="618"/>
      <c r="J50" s="263" t="s">
        <v>117</v>
      </c>
      <c r="K50" s="264">
        <v>0.33600000000000002</v>
      </c>
      <c r="L50" s="619">
        <v>3733</v>
      </c>
      <c r="M50" s="620"/>
      <c r="N50" s="148">
        <v>1254.288</v>
      </c>
    </row>
    <row r="51" spans="2:14" ht="14.25" customHeight="1">
      <c r="B51" s="595" t="s">
        <v>223</v>
      </c>
      <c r="C51" s="596"/>
      <c r="D51" s="596"/>
      <c r="E51" s="596"/>
      <c r="F51" s="596"/>
      <c r="G51" s="596"/>
      <c r="H51" s="596"/>
      <c r="I51" s="618"/>
      <c r="J51" s="265" t="s">
        <v>208</v>
      </c>
      <c r="K51" s="266">
        <v>0.2</v>
      </c>
      <c r="L51" s="619">
        <v>9289.1999999999989</v>
      </c>
      <c r="M51" s="620"/>
      <c r="N51" s="148">
        <v>1857.84</v>
      </c>
    </row>
    <row r="52" spans="2:14">
      <c r="B52" s="595" t="s">
        <v>396</v>
      </c>
      <c r="C52" s="596"/>
      <c r="D52" s="596"/>
      <c r="E52" s="596"/>
      <c r="F52" s="596"/>
      <c r="G52" s="596"/>
      <c r="H52" s="596"/>
      <c r="I52" s="618"/>
      <c r="J52" s="265" t="s">
        <v>482</v>
      </c>
      <c r="K52" s="229"/>
      <c r="L52" s="619"/>
      <c r="M52" s="620"/>
      <c r="N52" s="148">
        <v>362.77446199999997</v>
      </c>
    </row>
    <row r="53" spans="2:14" ht="14.4" thickBot="1">
      <c r="B53" s="595"/>
      <c r="C53" s="596"/>
      <c r="D53" s="596"/>
      <c r="E53" s="596"/>
      <c r="F53" s="596"/>
      <c r="G53" s="596"/>
      <c r="H53" s="596"/>
      <c r="I53" s="618"/>
      <c r="J53" s="210"/>
      <c r="K53" s="229"/>
      <c r="L53" s="619"/>
      <c r="M53" s="620"/>
      <c r="N53" s="148"/>
    </row>
    <row r="54" spans="2:14" ht="14.4" thickBot="1">
      <c r="B54" s="586" t="s">
        <v>254</v>
      </c>
      <c r="C54" s="587"/>
      <c r="D54" s="587"/>
      <c r="E54" s="587"/>
      <c r="F54" s="587"/>
      <c r="G54" s="587"/>
      <c r="H54" s="587"/>
      <c r="I54" s="587"/>
      <c r="J54" s="587"/>
      <c r="K54" s="587"/>
      <c r="L54" s="587"/>
      <c r="M54" s="588"/>
      <c r="N54" s="161">
        <v>18501.497562</v>
      </c>
    </row>
    <row r="55" spans="2:14">
      <c r="B55" s="612" t="s">
        <v>255</v>
      </c>
      <c r="C55" s="613"/>
      <c r="D55" s="613"/>
      <c r="E55" s="613"/>
      <c r="F55" s="613"/>
      <c r="G55" s="613"/>
      <c r="H55" s="613"/>
      <c r="I55" s="613"/>
      <c r="J55" s="613"/>
      <c r="K55" s="613"/>
      <c r="L55" s="613"/>
      <c r="M55" s="613"/>
      <c r="N55" s="614"/>
    </row>
    <row r="56" spans="2:14">
      <c r="B56" s="612"/>
      <c r="C56" s="613"/>
      <c r="D56" s="613"/>
      <c r="E56" s="613"/>
      <c r="F56" s="613"/>
      <c r="G56" s="613"/>
      <c r="H56" s="613"/>
      <c r="I56" s="613"/>
      <c r="J56" s="613"/>
      <c r="K56" s="613"/>
      <c r="L56" s="613"/>
      <c r="M56" s="613"/>
      <c r="N56" s="614"/>
    </row>
    <row r="57" spans="2:14" ht="14.4" thickBot="1">
      <c r="B57" s="615"/>
      <c r="C57" s="616"/>
      <c r="D57" s="616"/>
      <c r="E57" s="616"/>
      <c r="F57" s="616"/>
      <c r="G57" s="616"/>
      <c r="H57" s="616"/>
      <c r="I57" s="616"/>
      <c r="J57" s="616"/>
      <c r="K57" s="616"/>
      <c r="L57" s="616"/>
      <c r="M57" s="616"/>
      <c r="N57" s="617"/>
    </row>
    <row r="58" spans="2:14">
      <c r="B58" s="597" t="s">
        <v>256</v>
      </c>
      <c r="C58" s="598"/>
      <c r="D58" s="598"/>
      <c r="E58" s="598"/>
      <c r="F58" s="598"/>
      <c r="G58" s="598"/>
      <c r="H58" s="598"/>
      <c r="I58" s="145" t="s">
        <v>257</v>
      </c>
      <c r="J58" s="162" t="s">
        <v>258</v>
      </c>
      <c r="K58" s="163" t="s">
        <v>259</v>
      </c>
      <c r="L58" s="622" t="s">
        <v>199</v>
      </c>
      <c r="M58" s="623"/>
      <c r="N58" s="146" t="s">
        <v>249</v>
      </c>
    </row>
    <row r="59" spans="2:14">
      <c r="B59" s="595"/>
      <c r="C59" s="596"/>
      <c r="D59" s="596"/>
      <c r="E59" s="596"/>
      <c r="F59" s="596"/>
      <c r="G59" s="596"/>
      <c r="H59" s="618"/>
      <c r="I59" s="157"/>
      <c r="J59" s="226"/>
      <c r="K59" s="227"/>
      <c r="L59" s="603"/>
      <c r="M59" s="604"/>
      <c r="N59" s="228"/>
    </row>
    <row r="60" spans="2:14">
      <c r="B60" s="595"/>
      <c r="C60" s="596"/>
      <c r="D60" s="596"/>
      <c r="E60" s="596"/>
      <c r="F60" s="596"/>
      <c r="G60" s="596"/>
      <c r="H60" s="618"/>
      <c r="I60" s="157"/>
      <c r="J60" s="226"/>
      <c r="K60" s="227"/>
      <c r="L60" s="603"/>
      <c r="M60" s="604"/>
      <c r="N60" s="228"/>
    </row>
    <row r="61" spans="2:14" ht="14.4" thickBot="1">
      <c r="B61" s="605"/>
      <c r="C61" s="606"/>
      <c r="D61" s="606"/>
      <c r="E61" s="606"/>
      <c r="F61" s="606"/>
      <c r="G61" s="606"/>
      <c r="H61" s="621"/>
      <c r="I61" s="246"/>
      <c r="J61" s="242"/>
      <c r="K61" s="217"/>
      <c r="L61" s="607"/>
      <c r="M61" s="608"/>
      <c r="N61" s="228"/>
    </row>
    <row r="62" spans="2:14" ht="14.4" thickBot="1">
      <c r="B62" s="586" t="s">
        <v>254</v>
      </c>
      <c r="C62" s="587"/>
      <c r="D62" s="587"/>
      <c r="E62" s="587"/>
      <c r="F62" s="587"/>
      <c r="G62" s="587"/>
      <c r="H62" s="587"/>
      <c r="I62" s="587"/>
      <c r="J62" s="587"/>
      <c r="K62" s="587"/>
      <c r="L62" s="587"/>
      <c r="M62" s="588"/>
      <c r="N62" s="179">
        <v>0</v>
      </c>
    </row>
    <row r="63" spans="2:14">
      <c r="B63" s="612" t="s">
        <v>261</v>
      </c>
      <c r="C63" s="613"/>
      <c r="D63" s="613"/>
      <c r="E63" s="613"/>
      <c r="F63" s="613"/>
      <c r="G63" s="613"/>
      <c r="H63" s="613"/>
      <c r="I63" s="613"/>
      <c r="J63" s="613"/>
      <c r="K63" s="613"/>
      <c r="L63" s="613"/>
      <c r="M63" s="613"/>
      <c r="N63" s="614"/>
    </row>
    <row r="64" spans="2:14">
      <c r="B64" s="612"/>
      <c r="C64" s="613"/>
      <c r="D64" s="613"/>
      <c r="E64" s="613"/>
      <c r="F64" s="613"/>
      <c r="G64" s="613"/>
      <c r="H64" s="613"/>
      <c r="I64" s="613"/>
      <c r="J64" s="613"/>
      <c r="K64" s="613"/>
      <c r="L64" s="613"/>
      <c r="M64" s="613"/>
      <c r="N64" s="614"/>
    </row>
    <row r="65" spans="2:14" ht="14.4" thickBot="1">
      <c r="B65" s="615"/>
      <c r="C65" s="616"/>
      <c r="D65" s="616"/>
      <c r="E65" s="616"/>
      <c r="F65" s="616"/>
      <c r="G65" s="616"/>
      <c r="H65" s="616"/>
      <c r="I65" s="616"/>
      <c r="J65" s="616"/>
      <c r="K65" s="616"/>
      <c r="L65" s="616"/>
      <c r="M65" s="616"/>
      <c r="N65" s="617"/>
    </row>
    <row r="66" spans="2:14">
      <c r="B66" s="597" t="s">
        <v>262</v>
      </c>
      <c r="C66" s="598"/>
      <c r="D66" s="598"/>
      <c r="E66" s="598"/>
      <c r="F66" s="598"/>
      <c r="G66" s="598"/>
      <c r="H66" s="598"/>
      <c r="I66" s="145" t="s">
        <v>263</v>
      </c>
      <c r="J66" s="162" t="s">
        <v>231</v>
      </c>
      <c r="K66" s="163" t="s">
        <v>264</v>
      </c>
      <c r="L66" s="622" t="s">
        <v>248</v>
      </c>
      <c r="M66" s="623"/>
      <c r="N66" s="146" t="s">
        <v>249</v>
      </c>
    </row>
    <row r="67" spans="2:14">
      <c r="B67" s="172" t="s">
        <v>364</v>
      </c>
      <c r="C67" s="173"/>
      <c r="D67" s="173"/>
      <c r="E67" s="173"/>
      <c r="F67" s="173"/>
      <c r="G67" s="173"/>
      <c r="H67" s="173"/>
      <c r="I67" s="174">
        <v>96000</v>
      </c>
      <c r="J67" s="175">
        <v>1.85</v>
      </c>
      <c r="K67" s="176">
        <v>177600</v>
      </c>
      <c r="L67" s="601">
        <v>15</v>
      </c>
      <c r="M67" s="602"/>
      <c r="N67" s="177">
        <v>11840</v>
      </c>
    </row>
    <row r="68" spans="2:14">
      <c r="B68" s="172" t="s">
        <v>309</v>
      </c>
      <c r="C68" s="173"/>
      <c r="D68" s="173"/>
      <c r="E68" s="173"/>
      <c r="F68" s="173"/>
      <c r="G68" s="173"/>
      <c r="H68" s="173"/>
      <c r="I68" s="174">
        <v>58000</v>
      </c>
      <c r="J68" s="175">
        <v>1.85</v>
      </c>
      <c r="K68" s="176">
        <v>107300</v>
      </c>
      <c r="L68" s="601">
        <v>15</v>
      </c>
      <c r="M68" s="602"/>
      <c r="N68" s="177">
        <v>7153.333333333333</v>
      </c>
    </row>
    <row r="69" spans="2:14">
      <c r="B69" s="172"/>
      <c r="C69" s="173"/>
      <c r="D69" s="173"/>
      <c r="E69" s="173"/>
      <c r="F69" s="173"/>
      <c r="G69" s="173"/>
      <c r="H69" s="173"/>
      <c r="I69" s="174"/>
      <c r="J69" s="175"/>
      <c r="K69" s="176"/>
      <c r="L69" s="603"/>
      <c r="M69" s="604"/>
      <c r="N69" s="177"/>
    </row>
    <row r="70" spans="2:14" ht="14.4" thickBot="1">
      <c r="B70" s="605"/>
      <c r="C70" s="606"/>
      <c r="D70" s="606"/>
      <c r="E70" s="606"/>
      <c r="F70" s="606"/>
      <c r="G70" s="606"/>
      <c r="H70" s="606"/>
      <c r="I70" s="166"/>
      <c r="J70" s="167"/>
      <c r="K70" s="166"/>
      <c r="L70" s="607"/>
      <c r="M70" s="608"/>
      <c r="N70" s="178"/>
    </row>
    <row r="71" spans="2:14" ht="14.4" thickBot="1">
      <c r="B71" s="586" t="s">
        <v>254</v>
      </c>
      <c r="C71" s="587"/>
      <c r="D71" s="587"/>
      <c r="E71" s="587"/>
      <c r="F71" s="587"/>
      <c r="G71" s="587"/>
      <c r="H71" s="587"/>
      <c r="I71" s="587"/>
      <c r="J71" s="587"/>
      <c r="K71" s="587"/>
      <c r="L71" s="587"/>
      <c r="M71" s="588"/>
      <c r="N71" s="179">
        <v>18993.333333333332</v>
      </c>
    </row>
    <row r="72" spans="2:14" ht="14.4" thickBot="1">
      <c r="B72" s="141"/>
      <c r="C72" s="91"/>
      <c r="D72" s="91"/>
      <c r="E72" s="91"/>
      <c r="F72" s="91"/>
      <c r="G72" s="91"/>
      <c r="H72" s="91"/>
      <c r="I72" s="91"/>
      <c r="J72" s="91"/>
      <c r="K72" s="91"/>
      <c r="L72" s="91"/>
      <c r="M72" s="91"/>
      <c r="N72" s="130"/>
    </row>
    <row r="73" spans="2:14" ht="14.4" thickBot="1">
      <c r="B73" s="589" t="s">
        <v>265</v>
      </c>
      <c r="C73" s="590"/>
      <c r="D73" s="590"/>
      <c r="E73" s="590"/>
      <c r="F73" s="590"/>
      <c r="G73" s="590"/>
      <c r="H73" s="590"/>
      <c r="I73" s="590"/>
      <c r="J73" s="590"/>
      <c r="K73" s="590"/>
      <c r="L73" s="590"/>
      <c r="M73" s="591"/>
      <c r="N73" s="180">
        <v>39394.164228666668</v>
      </c>
    </row>
    <row r="74" spans="2:14">
      <c r="B74" s="612" t="s">
        <v>266</v>
      </c>
      <c r="C74" s="613"/>
      <c r="D74" s="613"/>
      <c r="E74" s="613"/>
      <c r="F74" s="613"/>
      <c r="G74" s="613"/>
      <c r="H74" s="613"/>
      <c r="I74" s="613"/>
      <c r="J74" s="613"/>
      <c r="K74" s="613"/>
      <c r="L74" s="613"/>
      <c r="M74" s="613"/>
      <c r="N74" s="614"/>
    </row>
    <row r="75" spans="2:14">
      <c r="B75" s="612"/>
      <c r="C75" s="613"/>
      <c r="D75" s="613"/>
      <c r="E75" s="613"/>
      <c r="F75" s="613"/>
      <c r="G75" s="613"/>
      <c r="H75" s="613"/>
      <c r="I75" s="613"/>
      <c r="J75" s="613"/>
      <c r="K75" s="613"/>
      <c r="L75" s="613"/>
      <c r="M75" s="613"/>
      <c r="N75" s="614"/>
    </row>
    <row r="76" spans="2:14" ht="14.4" thickBot="1">
      <c r="B76" s="615"/>
      <c r="C76" s="616"/>
      <c r="D76" s="616"/>
      <c r="E76" s="616"/>
      <c r="F76" s="616"/>
      <c r="G76" s="616"/>
      <c r="H76" s="616"/>
      <c r="I76" s="616"/>
      <c r="J76" s="616"/>
      <c r="K76" s="616"/>
      <c r="L76" s="616"/>
      <c r="M76" s="616"/>
      <c r="N76" s="617"/>
    </row>
    <row r="77" spans="2:14">
      <c r="B77" s="597" t="s">
        <v>267</v>
      </c>
      <c r="C77" s="598"/>
      <c r="D77" s="598"/>
      <c r="E77" s="598"/>
      <c r="F77" s="598"/>
      <c r="G77" s="598"/>
      <c r="H77" s="598"/>
      <c r="I77" s="162"/>
      <c r="J77" s="181"/>
      <c r="K77" s="170" t="s">
        <v>268</v>
      </c>
      <c r="L77" s="599" t="s">
        <v>269</v>
      </c>
      <c r="M77" s="600"/>
      <c r="N77" s="171"/>
    </row>
    <row r="78" spans="2:14">
      <c r="B78" s="595" t="s">
        <v>193</v>
      </c>
      <c r="C78" s="596"/>
      <c r="D78" s="596"/>
      <c r="E78" s="596"/>
      <c r="F78" s="596"/>
      <c r="G78" s="596"/>
      <c r="H78" s="596"/>
      <c r="I78" s="182"/>
      <c r="J78" s="183"/>
      <c r="K78" s="184">
        <v>0.2</v>
      </c>
      <c r="L78" s="582">
        <v>7878.8328457333337</v>
      </c>
      <c r="M78" s="583"/>
      <c r="N78" s="185"/>
    </row>
    <row r="79" spans="2:14">
      <c r="B79" s="149" t="s">
        <v>270</v>
      </c>
      <c r="C79" s="150"/>
      <c r="D79" s="150"/>
      <c r="E79" s="150"/>
      <c r="F79" s="150"/>
      <c r="G79" s="150"/>
      <c r="H79" s="150"/>
      <c r="I79" s="182"/>
      <c r="J79" s="183"/>
      <c r="K79" s="184">
        <v>0.05</v>
      </c>
      <c r="L79" s="582">
        <v>1969.7082114333334</v>
      </c>
      <c r="M79" s="583"/>
      <c r="N79" s="185"/>
    </row>
    <row r="80" spans="2:14" ht="14.4" thickBot="1">
      <c r="B80" s="186" t="s">
        <v>230</v>
      </c>
      <c r="C80" s="187"/>
      <c r="D80" s="187"/>
      <c r="E80" s="187"/>
      <c r="F80" s="187"/>
      <c r="G80" s="187"/>
      <c r="H80" s="187"/>
      <c r="I80" s="188"/>
      <c r="J80" s="189"/>
      <c r="K80" s="184">
        <v>0.05</v>
      </c>
      <c r="L80" s="584">
        <v>1969.7082114333334</v>
      </c>
      <c r="M80" s="585"/>
      <c r="N80" s="185"/>
    </row>
    <row r="81" spans="2:14" ht="14.4" thickBot="1">
      <c r="B81" s="586" t="s">
        <v>254</v>
      </c>
      <c r="C81" s="587"/>
      <c r="D81" s="587"/>
      <c r="E81" s="587"/>
      <c r="F81" s="587"/>
      <c r="G81" s="587"/>
      <c r="H81" s="587"/>
      <c r="I81" s="587"/>
      <c r="J81" s="587"/>
      <c r="K81" s="587"/>
      <c r="L81" s="587"/>
      <c r="M81" s="588"/>
      <c r="N81" s="190">
        <v>11818.249268600001</v>
      </c>
    </row>
    <row r="82" spans="2:14" ht="14.4" thickBot="1">
      <c r="B82" s="141"/>
      <c r="C82" s="91"/>
      <c r="D82" s="91"/>
      <c r="E82" s="91"/>
      <c r="F82" s="91"/>
      <c r="G82" s="91"/>
      <c r="H82" s="91"/>
      <c r="I82" s="91"/>
      <c r="J82" s="91"/>
      <c r="K82" s="91"/>
      <c r="L82" s="91"/>
      <c r="M82" s="91"/>
      <c r="N82" s="130"/>
    </row>
    <row r="83" spans="2:14" ht="14.4" thickBot="1">
      <c r="B83" s="589" t="s">
        <v>271</v>
      </c>
      <c r="C83" s="590"/>
      <c r="D83" s="590"/>
      <c r="E83" s="590"/>
      <c r="F83" s="590"/>
      <c r="G83" s="590"/>
      <c r="H83" s="590"/>
      <c r="I83" s="590"/>
      <c r="J83" s="590"/>
      <c r="K83" s="590"/>
      <c r="L83" s="590"/>
      <c r="M83" s="591"/>
      <c r="N83" s="191">
        <v>51212</v>
      </c>
    </row>
    <row r="84" spans="2:14">
      <c r="B84" s="122"/>
      <c r="C84" s="123"/>
      <c r="D84" s="123"/>
      <c r="E84" s="123"/>
      <c r="F84" s="123"/>
      <c r="G84" s="123"/>
      <c r="H84" s="123"/>
      <c r="I84" s="123"/>
      <c r="J84" s="123"/>
      <c r="K84" s="123"/>
      <c r="L84" s="123"/>
      <c r="M84" s="123"/>
      <c r="N84" s="124"/>
    </row>
    <row r="85" spans="2:14">
      <c r="B85" s="141"/>
      <c r="C85" s="91"/>
      <c r="D85" s="91"/>
      <c r="E85" s="91"/>
      <c r="F85" s="91"/>
      <c r="G85" s="91"/>
      <c r="H85" s="91"/>
      <c r="I85" s="91"/>
      <c r="J85" s="91"/>
      <c r="K85" s="91"/>
      <c r="L85" s="91"/>
      <c r="M85" s="91"/>
      <c r="N85" s="130"/>
    </row>
    <row r="86" spans="2:14">
      <c r="B86" s="141"/>
      <c r="C86" s="91"/>
      <c r="D86" s="91"/>
      <c r="E86" s="91"/>
      <c r="F86" s="91"/>
      <c r="G86" s="91"/>
      <c r="H86" s="91"/>
      <c r="I86" s="91"/>
      <c r="J86" s="91"/>
      <c r="K86" s="91"/>
      <c r="L86" s="91"/>
      <c r="M86" s="91"/>
      <c r="N86" s="130"/>
    </row>
    <row r="87" spans="2:14">
      <c r="B87" s="141"/>
      <c r="C87" s="91"/>
      <c r="D87" s="91"/>
      <c r="E87" s="91"/>
      <c r="F87" s="91"/>
      <c r="G87" s="128" t="s">
        <v>272</v>
      </c>
      <c r="H87" s="128"/>
      <c r="I87" s="128"/>
      <c r="J87" s="128"/>
      <c r="K87" s="91"/>
      <c r="L87" s="91"/>
      <c r="M87" s="91"/>
      <c r="N87" s="130"/>
    </row>
    <row r="88" spans="2:14">
      <c r="B88" s="192"/>
      <c r="C88" s="193"/>
      <c r="D88" s="193"/>
      <c r="E88" s="193"/>
      <c r="F88" s="193"/>
      <c r="G88" s="128" t="s">
        <v>273</v>
      </c>
      <c r="H88" s="193"/>
      <c r="I88" s="193"/>
      <c r="J88" s="193"/>
      <c r="K88" s="193"/>
      <c r="L88" s="193"/>
      <c r="M88" s="193"/>
      <c r="N88" s="194"/>
    </row>
    <row r="89" spans="2:14">
      <c r="B89" s="192"/>
      <c r="C89" s="193"/>
      <c r="D89" s="193"/>
      <c r="E89" s="193"/>
      <c r="F89" s="193"/>
      <c r="G89" s="128" t="s">
        <v>274</v>
      </c>
      <c r="J89" s="193"/>
      <c r="K89" s="193"/>
      <c r="L89" s="193"/>
      <c r="M89" s="193"/>
      <c r="N89" s="194"/>
    </row>
    <row r="90" spans="2:14">
      <c r="B90" s="107"/>
      <c r="C90" s="137"/>
      <c r="D90" s="137"/>
      <c r="E90" s="137"/>
      <c r="F90" s="137"/>
      <c r="G90" s="128" t="s">
        <v>275</v>
      </c>
      <c r="H90" s="137"/>
      <c r="I90" s="137"/>
      <c r="J90" s="137"/>
      <c r="K90" s="137"/>
      <c r="L90" s="137"/>
      <c r="M90" s="137"/>
      <c r="N90" s="136"/>
    </row>
    <row r="91" spans="2:14">
      <c r="B91" s="141"/>
      <c r="C91" s="91"/>
      <c r="D91" s="91"/>
      <c r="E91" s="91"/>
      <c r="F91" s="91"/>
      <c r="G91" s="91" t="s">
        <v>276</v>
      </c>
      <c r="H91" s="91"/>
      <c r="I91" s="91"/>
      <c r="J91" s="91"/>
      <c r="K91" s="91"/>
      <c r="L91" s="91"/>
      <c r="M91" s="91"/>
      <c r="N91" s="130"/>
    </row>
    <row r="92" spans="2:14">
      <c r="B92" s="195" t="s">
        <v>277</v>
      </c>
      <c r="C92" s="196"/>
      <c r="D92" s="196"/>
      <c r="E92" s="196"/>
      <c r="F92" s="196"/>
      <c r="G92" s="196"/>
      <c r="H92" s="196"/>
      <c r="I92" s="196"/>
      <c r="J92" s="196"/>
      <c r="K92" s="196"/>
      <c r="L92" s="196"/>
      <c r="M92" s="196"/>
      <c r="N92" s="197"/>
    </row>
    <row r="93" spans="2:14">
      <c r="B93" s="592"/>
      <c r="C93" s="593"/>
      <c r="D93" s="593"/>
      <c r="E93" s="593"/>
      <c r="F93" s="593"/>
      <c r="G93" s="593"/>
      <c r="H93" s="593"/>
      <c r="I93" s="593"/>
      <c r="J93" s="593"/>
      <c r="K93" s="593"/>
      <c r="L93" s="593"/>
      <c r="M93" s="593"/>
      <c r="N93" s="594"/>
    </row>
    <row r="94" spans="2:14">
      <c r="B94" s="592"/>
      <c r="C94" s="593"/>
      <c r="D94" s="593"/>
      <c r="E94" s="593"/>
      <c r="F94" s="593"/>
      <c r="G94" s="593"/>
      <c r="H94" s="593"/>
      <c r="I94" s="593"/>
      <c r="J94" s="593"/>
      <c r="K94" s="593"/>
      <c r="L94" s="593"/>
      <c r="M94" s="593"/>
      <c r="N94" s="594"/>
    </row>
    <row r="95" spans="2:14">
      <c r="B95" s="107"/>
      <c r="C95" s="137"/>
      <c r="D95" s="137"/>
      <c r="E95" s="137"/>
      <c r="F95" s="137"/>
      <c r="G95" s="137"/>
      <c r="H95" s="137"/>
      <c r="I95" s="137"/>
      <c r="J95" s="137"/>
      <c r="K95" s="137"/>
      <c r="L95" s="137"/>
      <c r="M95" s="137"/>
      <c r="N95" s="136"/>
    </row>
    <row r="96" spans="2:14">
      <c r="B96" s="198" t="s">
        <v>278</v>
      </c>
      <c r="C96" s="137"/>
      <c r="D96" s="137"/>
      <c r="E96" s="137"/>
      <c r="F96" s="137"/>
      <c r="G96" s="137"/>
      <c r="H96" s="137"/>
      <c r="I96" s="137"/>
      <c r="J96" s="137"/>
      <c r="K96" s="137"/>
      <c r="L96" s="137"/>
      <c r="M96" s="137"/>
      <c r="N96" s="136"/>
    </row>
    <row r="97" spans="2:14" ht="12.75" customHeight="1">
      <c r="B97" s="573" t="s">
        <v>279</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573" t="s">
        <v>280</v>
      </c>
      <c r="C99" s="574"/>
      <c r="D99" s="574"/>
      <c r="E99" s="574"/>
      <c r="F99" s="574"/>
      <c r="G99" s="574"/>
      <c r="H99" s="574"/>
      <c r="I99" s="574"/>
      <c r="J99" s="574"/>
      <c r="K99" s="574"/>
      <c r="L99" s="574"/>
      <c r="M99" s="574"/>
      <c r="N99" s="575"/>
    </row>
    <row r="100" spans="2:14">
      <c r="B100" s="573"/>
      <c r="C100" s="574"/>
      <c r="D100" s="574"/>
      <c r="E100" s="574"/>
      <c r="F100" s="574"/>
      <c r="G100" s="574"/>
      <c r="H100" s="574"/>
      <c r="I100" s="574"/>
      <c r="J100" s="574"/>
      <c r="K100" s="574"/>
      <c r="L100" s="574"/>
      <c r="M100" s="574"/>
      <c r="N100" s="575"/>
    </row>
    <row r="101" spans="2:14">
      <c r="B101" s="107"/>
      <c r="C101" s="137"/>
      <c r="D101" s="137"/>
      <c r="E101" s="137"/>
      <c r="F101" s="137"/>
      <c r="G101" s="137"/>
      <c r="H101" s="137"/>
      <c r="I101" s="137"/>
      <c r="J101" s="137"/>
      <c r="K101" s="137"/>
      <c r="L101" s="137"/>
      <c r="M101" s="137"/>
      <c r="N101" s="136"/>
    </row>
    <row r="102" spans="2:14">
      <c r="B102" s="141"/>
      <c r="C102" s="91"/>
      <c r="D102" s="91"/>
      <c r="E102" s="91"/>
      <c r="F102" s="91"/>
      <c r="G102" s="128" t="s">
        <v>272</v>
      </c>
      <c r="H102" s="91"/>
      <c r="I102" s="91"/>
      <c r="J102" s="91"/>
      <c r="K102" s="91"/>
      <c r="L102" s="91"/>
      <c r="M102" s="91"/>
      <c r="N102" s="130"/>
    </row>
    <row r="103" spans="2:14">
      <c r="B103" s="141"/>
      <c r="C103" s="91"/>
      <c r="D103" s="91"/>
      <c r="E103" s="91"/>
      <c r="F103" s="91"/>
      <c r="G103" s="91" t="s">
        <v>273</v>
      </c>
      <c r="H103" s="158"/>
      <c r="I103" s="158"/>
      <c r="J103" s="158"/>
      <c r="K103" s="91"/>
      <c r="L103" s="91"/>
      <c r="M103" s="91"/>
      <c r="N103" s="130"/>
    </row>
    <row r="104" spans="2:14">
      <c r="B104" s="141"/>
      <c r="C104" s="91"/>
      <c r="D104" s="91"/>
      <c r="E104" s="91"/>
      <c r="F104" s="91"/>
      <c r="G104" s="91" t="s">
        <v>281</v>
      </c>
      <c r="H104" s="92"/>
      <c r="I104" s="92"/>
      <c r="J104" s="92"/>
      <c r="M104" s="91"/>
      <c r="N104" s="130"/>
    </row>
    <row r="105" spans="2:14">
      <c r="B105" s="199"/>
      <c r="C105" s="137"/>
      <c r="D105" s="137"/>
      <c r="E105" s="137"/>
      <c r="F105" s="137"/>
      <c r="G105" s="91" t="s">
        <v>275</v>
      </c>
      <c r="K105" s="137"/>
      <c r="L105" s="137"/>
      <c r="M105" s="137"/>
      <c r="N105" s="136"/>
    </row>
    <row r="106" spans="2:14" ht="17.25" customHeight="1">
      <c r="B106" s="200" t="s">
        <v>282</v>
      </c>
      <c r="C106" s="201"/>
      <c r="D106" s="201"/>
      <c r="E106" s="91"/>
      <c r="F106" s="91"/>
      <c r="G106" s="91"/>
      <c r="H106" s="91"/>
      <c r="I106" s="91"/>
      <c r="J106" s="576"/>
      <c r="K106" s="576"/>
      <c r="L106" s="576"/>
      <c r="M106" s="576"/>
      <c r="N106" s="577"/>
    </row>
    <row r="107" spans="2:14" ht="18.75" customHeight="1" thickBot="1">
      <c r="B107" s="580" t="s">
        <v>283</v>
      </c>
      <c r="C107" s="581"/>
      <c r="D107" s="581"/>
      <c r="E107" s="167"/>
      <c r="F107" s="167"/>
      <c r="G107" s="167"/>
      <c r="H107" s="167"/>
      <c r="I107" s="167"/>
      <c r="J107" s="578"/>
      <c r="K107" s="578"/>
      <c r="L107" s="578"/>
      <c r="M107" s="578"/>
      <c r="N107" s="579"/>
    </row>
  </sheetData>
  <mergeCells count="10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52:I52"/>
    <mergeCell ref="L52:M52"/>
    <mergeCell ref="B53:I53"/>
    <mergeCell ref="L53:M53"/>
    <mergeCell ref="B54:M54"/>
    <mergeCell ref="B55:N57"/>
    <mergeCell ref="B49:I49"/>
    <mergeCell ref="L49:M49"/>
    <mergeCell ref="B50:I50"/>
    <mergeCell ref="L50:M50"/>
    <mergeCell ref="B51:I51"/>
    <mergeCell ref="L51:M51"/>
    <mergeCell ref="B61:H61"/>
    <mergeCell ref="L61:M61"/>
    <mergeCell ref="B62:M62"/>
    <mergeCell ref="B63:N65"/>
    <mergeCell ref="B66:H66"/>
    <mergeCell ref="L66:M66"/>
    <mergeCell ref="B58:H58"/>
    <mergeCell ref="L58:M58"/>
    <mergeCell ref="B59:H59"/>
    <mergeCell ref="L59:M59"/>
    <mergeCell ref="B60:H60"/>
    <mergeCell ref="L60:M60"/>
    <mergeCell ref="B73:M73"/>
    <mergeCell ref="B74:N76"/>
    <mergeCell ref="B77:H77"/>
    <mergeCell ref="L77:M77"/>
    <mergeCell ref="B78:H78"/>
    <mergeCell ref="L78:M78"/>
    <mergeCell ref="L67:M67"/>
    <mergeCell ref="L68:M68"/>
    <mergeCell ref="L69:M69"/>
    <mergeCell ref="B70:H70"/>
    <mergeCell ref="L70:M70"/>
    <mergeCell ref="B71:M71"/>
    <mergeCell ref="B97:N98"/>
    <mergeCell ref="B99:N100"/>
    <mergeCell ref="J106:N107"/>
    <mergeCell ref="B107:D107"/>
    <mergeCell ref="L79:M79"/>
    <mergeCell ref="L80:M80"/>
    <mergeCell ref="B81:M81"/>
    <mergeCell ref="B83:M83"/>
    <mergeCell ref="B93:N93"/>
    <mergeCell ref="B94:N94"/>
  </mergeCells>
  <pageMargins left="0.7" right="0.7" top="0.75" bottom="0.75" header="0.3" footer="0.3"/>
  <drawing r:id="rId1"/>
  <legacyDrawing r:id="rId2"/>
  <oleObjects>
    <mc:AlternateContent xmlns:mc="http://schemas.openxmlformats.org/markup-compatibility/2006">
      <mc:Choice Requires="x14">
        <oleObject progId="PBrush" shapeId="1966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6609" r:id="rId3"/>
      </mc:Fallback>
    </mc:AlternateContent>
  </oleObjects>
  <mc:AlternateContent xmlns:mc="http://schemas.openxmlformats.org/markup-compatibility/2006">
    <mc:Choice Requires="x14">
      <controls>
        <mc:AlternateContent xmlns:mc="http://schemas.openxmlformats.org/markup-compatibility/2006">
          <mc:Choice Requires="x14">
            <control shapeId="19661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661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B1:N114"/>
  <sheetViews>
    <sheetView topLeftCell="A56" workbookViewId="0">
      <selection activeCell="A25"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5.1093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422"/>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405"/>
      <c r="C11" s="406"/>
      <c r="D11" s="406"/>
      <c r="E11" s="406"/>
      <c r="F11" s="406"/>
      <c r="G11" s="406"/>
      <c r="H11" s="406"/>
      <c r="I11" s="406"/>
      <c r="J11" s="406"/>
      <c r="K11" s="109"/>
      <c r="L11" s="110" t="s">
        <v>15</v>
      </c>
      <c r="M11" s="110" t="s">
        <v>15</v>
      </c>
      <c r="N11" s="111" t="s">
        <v>15</v>
      </c>
    </row>
    <row r="12" spans="2:14">
      <c r="B12" s="653" t="s">
        <v>239</v>
      </c>
      <c r="C12" s="654"/>
      <c r="D12" s="654"/>
      <c r="E12" s="654"/>
      <c r="F12" s="406"/>
      <c r="G12" s="406"/>
      <c r="H12" s="406" t="s">
        <v>240</v>
      </c>
      <c r="J12" s="406"/>
      <c r="K12" s="109"/>
      <c r="N12" s="112"/>
    </row>
    <row r="13" spans="2:14">
      <c r="B13" s="113" t="s">
        <v>16</v>
      </c>
      <c r="C13" s="114"/>
      <c r="D13" s="642" t="s">
        <v>17</v>
      </c>
      <c r="E13" s="642"/>
      <c r="F13" s="642"/>
      <c r="G13" s="642"/>
      <c r="H13" s="114"/>
      <c r="I13" s="114" t="s">
        <v>18</v>
      </c>
      <c r="J13" s="642" t="s">
        <v>17</v>
      </c>
      <c r="K13" s="642"/>
      <c r="L13" s="642"/>
      <c r="M13" s="642"/>
      <c r="N13" s="408"/>
    </row>
    <row r="14" spans="2:14">
      <c r="B14" s="113"/>
      <c r="C14" s="114"/>
      <c r="D14" s="407"/>
      <c r="E14" s="407"/>
      <c r="F14" s="407"/>
      <c r="G14" s="407"/>
      <c r="H14" s="114"/>
      <c r="I14" s="407"/>
      <c r="J14" s="114"/>
      <c r="K14" s="407"/>
      <c r="L14" s="643"/>
      <c r="M14" s="643"/>
      <c r="N14" s="644"/>
    </row>
    <row r="15" spans="2:14">
      <c r="B15" s="113"/>
      <c r="C15" s="114"/>
      <c r="D15" s="407"/>
      <c r="E15" s="407"/>
      <c r="F15" s="407"/>
      <c r="G15" s="407"/>
      <c r="H15" s="114"/>
      <c r="I15" s="407"/>
      <c r="J15" s="114"/>
      <c r="K15" s="407"/>
      <c r="L15" s="407"/>
      <c r="M15" s="407"/>
      <c r="N15" s="408"/>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424"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409"/>
      <c r="E22" s="409"/>
      <c r="F22" s="409"/>
      <c r="G22" s="409"/>
      <c r="H22" s="409"/>
      <c r="I22" s="409"/>
      <c r="J22" s="409"/>
      <c r="K22" s="409"/>
      <c r="L22" s="409"/>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537</v>
      </c>
      <c r="C34" s="703" t="s">
        <v>516</v>
      </c>
      <c r="D34" s="704"/>
      <c r="E34" s="704"/>
      <c r="F34" s="704"/>
      <c r="G34" s="704"/>
      <c r="H34" s="704"/>
      <c r="I34" s="704"/>
      <c r="J34" s="704"/>
      <c r="K34" s="705"/>
      <c r="L34" s="703" t="s">
        <v>47</v>
      </c>
      <c r="M34" s="705"/>
      <c r="N34" s="216">
        <v>1450</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t="s">
        <v>542</v>
      </c>
      <c r="C39" s="596"/>
      <c r="D39" s="596"/>
      <c r="E39" s="596"/>
      <c r="F39" s="618"/>
      <c r="G39" s="641"/>
      <c r="H39" s="618"/>
      <c r="I39" s="641"/>
      <c r="J39" s="618"/>
      <c r="K39" s="279">
        <v>8700</v>
      </c>
      <c r="L39" s="752">
        <v>10</v>
      </c>
      <c r="M39" s="753"/>
      <c r="N39" s="280">
        <v>870</v>
      </c>
    </row>
    <row r="40" spans="2:14">
      <c r="B40" s="413" t="s">
        <v>543</v>
      </c>
      <c r="C40" s="414"/>
      <c r="D40" s="414"/>
      <c r="E40" s="414"/>
      <c r="F40" s="415"/>
      <c r="G40" s="416"/>
      <c r="H40" s="415"/>
      <c r="I40" s="416"/>
      <c r="J40" s="415"/>
      <c r="K40" s="279">
        <v>2675</v>
      </c>
      <c r="L40" s="752">
        <v>10</v>
      </c>
      <c r="M40" s="753"/>
      <c r="N40" s="280">
        <v>267.5</v>
      </c>
    </row>
    <row r="41" spans="2:14">
      <c r="B41" s="413" t="s">
        <v>544</v>
      </c>
      <c r="C41" s="414"/>
      <c r="D41" s="414"/>
      <c r="E41" s="414"/>
      <c r="F41" s="415"/>
      <c r="G41" s="416"/>
      <c r="H41" s="415"/>
      <c r="I41" s="416"/>
      <c r="J41" s="415"/>
      <c r="K41" s="279">
        <v>32100</v>
      </c>
      <c r="L41" s="752">
        <v>10</v>
      </c>
      <c r="M41" s="753"/>
      <c r="N41" s="280">
        <v>3210</v>
      </c>
    </row>
    <row r="42" spans="2:14">
      <c r="B42" s="413" t="s">
        <v>545</v>
      </c>
      <c r="C42" s="414"/>
      <c r="D42" s="414"/>
      <c r="E42" s="414"/>
      <c r="F42" s="415"/>
      <c r="G42" s="416"/>
      <c r="H42" s="415"/>
      <c r="I42" s="416"/>
      <c r="J42" s="415"/>
      <c r="K42" s="279">
        <v>16594.2</v>
      </c>
      <c r="L42" s="752">
        <v>10</v>
      </c>
      <c r="M42" s="753"/>
      <c r="N42" s="280">
        <v>1659.42</v>
      </c>
    </row>
    <row r="43" spans="2:14">
      <c r="B43" s="413" t="s">
        <v>546</v>
      </c>
      <c r="C43" s="414"/>
      <c r="D43" s="414"/>
      <c r="E43" s="414"/>
      <c r="F43" s="415"/>
      <c r="G43" s="416"/>
      <c r="H43" s="415"/>
      <c r="I43" s="416"/>
      <c r="J43" s="415"/>
      <c r="K43" s="279">
        <v>16050</v>
      </c>
      <c r="L43" s="752">
        <v>10</v>
      </c>
      <c r="M43" s="753"/>
      <c r="N43" s="280">
        <v>1605</v>
      </c>
    </row>
    <row r="44" spans="2:14">
      <c r="B44" s="413" t="s">
        <v>200</v>
      </c>
      <c r="C44" s="414"/>
      <c r="D44" s="414"/>
      <c r="E44" s="414"/>
      <c r="F44" s="415"/>
      <c r="G44" s="416"/>
      <c r="H44" s="415"/>
      <c r="I44" s="416"/>
      <c r="J44" s="415"/>
      <c r="K44" s="279">
        <v>16050</v>
      </c>
      <c r="L44" s="752">
        <v>10</v>
      </c>
      <c r="M44" s="753"/>
      <c r="N44" s="280">
        <v>1605</v>
      </c>
    </row>
    <row r="45" spans="2:14">
      <c r="B45" s="413" t="s">
        <v>547</v>
      </c>
      <c r="C45" s="414"/>
      <c r="D45" s="414"/>
      <c r="E45" s="414"/>
      <c r="F45" s="415"/>
      <c r="G45" s="416"/>
      <c r="H45" s="415"/>
      <c r="I45" s="416"/>
      <c r="J45" s="415"/>
      <c r="K45" s="279">
        <v>16050</v>
      </c>
      <c r="L45" s="752">
        <v>10</v>
      </c>
      <c r="M45" s="753"/>
      <c r="N45" s="280">
        <v>1605</v>
      </c>
    </row>
    <row r="46" spans="2:14">
      <c r="B46" s="413" t="s">
        <v>292</v>
      </c>
      <c r="C46" s="414"/>
      <c r="D46" s="414"/>
      <c r="E46" s="414"/>
      <c r="F46" s="415"/>
      <c r="G46" s="641"/>
      <c r="H46" s="618"/>
      <c r="I46" s="641"/>
      <c r="J46" s="618"/>
      <c r="K46" s="279"/>
      <c r="L46" s="740"/>
      <c r="M46" s="741"/>
      <c r="N46" s="280">
        <v>726.125</v>
      </c>
    </row>
    <row r="47" spans="2:14">
      <c r="B47" s="413"/>
      <c r="C47" s="414"/>
      <c r="D47" s="414"/>
      <c r="E47" s="414"/>
      <c r="F47" s="415"/>
      <c r="G47" s="641"/>
      <c r="H47" s="618"/>
      <c r="I47" s="641"/>
      <c r="J47" s="618"/>
      <c r="K47" s="279"/>
      <c r="L47" s="738"/>
      <c r="M47" s="739"/>
      <c r="N47" s="280"/>
    </row>
    <row r="48" spans="2:14" ht="14.4" thickBot="1">
      <c r="B48" s="595"/>
      <c r="C48" s="596"/>
      <c r="D48" s="596"/>
      <c r="E48" s="596"/>
      <c r="F48" s="618"/>
      <c r="G48" s="641"/>
      <c r="H48" s="618"/>
      <c r="I48" s="641"/>
      <c r="J48" s="618"/>
      <c r="K48" s="279"/>
      <c r="L48" s="726"/>
      <c r="M48" s="727"/>
      <c r="N48" s="280"/>
    </row>
    <row r="49" spans="2:14" ht="14.4" thickBot="1">
      <c r="B49" s="586" t="s">
        <v>254</v>
      </c>
      <c r="C49" s="587"/>
      <c r="D49" s="587"/>
      <c r="E49" s="587"/>
      <c r="F49" s="587"/>
      <c r="G49" s="587"/>
      <c r="H49" s="587"/>
      <c r="I49" s="587"/>
      <c r="J49" s="587"/>
      <c r="K49" s="587"/>
      <c r="L49" s="587"/>
      <c r="M49" s="588"/>
      <c r="N49" s="154">
        <v>11548.045</v>
      </c>
    </row>
    <row r="50" spans="2:14">
      <c r="B50" s="609" t="s">
        <v>252</v>
      </c>
      <c r="C50" s="610"/>
      <c r="D50" s="610"/>
      <c r="E50" s="610"/>
      <c r="F50" s="610"/>
      <c r="G50" s="610"/>
      <c r="H50" s="610"/>
      <c r="I50" s="610"/>
      <c r="J50" s="610"/>
      <c r="K50" s="610"/>
      <c r="L50" s="610"/>
      <c r="M50" s="610"/>
      <c r="N50" s="611"/>
    </row>
    <row r="51" spans="2:14">
      <c r="B51" s="612"/>
      <c r="C51" s="613"/>
      <c r="D51" s="613"/>
      <c r="E51" s="613"/>
      <c r="F51" s="613"/>
      <c r="G51" s="613"/>
      <c r="H51" s="613"/>
      <c r="I51" s="613"/>
      <c r="J51" s="613"/>
      <c r="K51" s="613"/>
      <c r="L51" s="613"/>
      <c r="M51" s="613"/>
      <c r="N51" s="614"/>
    </row>
    <row r="52" spans="2:14" ht="14.4" thickBot="1">
      <c r="B52" s="615"/>
      <c r="C52" s="616"/>
      <c r="D52" s="616"/>
      <c r="E52" s="616"/>
      <c r="F52" s="616"/>
      <c r="G52" s="616"/>
      <c r="H52" s="616"/>
      <c r="I52" s="616"/>
      <c r="J52" s="616"/>
      <c r="K52" s="616"/>
      <c r="L52" s="616"/>
      <c r="M52" s="616"/>
      <c r="N52" s="617"/>
    </row>
    <row r="53" spans="2:14">
      <c r="B53" s="597" t="s">
        <v>243</v>
      </c>
      <c r="C53" s="598"/>
      <c r="D53" s="598"/>
      <c r="E53" s="598"/>
      <c r="F53" s="598"/>
      <c r="G53" s="598"/>
      <c r="H53" s="598"/>
      <c r="I53" s="623"/>
      <c r="J53" s="412" t="s">
        <v>198</v>
      </c>
      <c r="K53" s="145" t="s">
        <v>33</v>
      </c>
      <c r="L53" s="622" t="s">
        <v>253</v>
      </c>
      <c r="M53" s="623"/>
      <c r="N53" s="146" t="s">
        <v>249</v>
      </c>
    </row>
    <row r="54" spans="2:14">
      <c r="B54" s="413" t="s">
        <v>548</v>
      </c>
      <c r="C54" s="414"/>
      <c r="D54" s="414"/>
      <c r="E54" s="414"/>
      <c r="F54" s="414"/>
      <c r="G54" s="414"/>
      <c r="H54" s="414"/>
      <c r="I54" s="415"/>
      <c r="J54" s="442" t="s">
        <v>206</v>
      </c>
      <c r="K54" s="445">
        <v>7.0000000000000007E-2</v>
      </c>
      <c r="L54" s="619">
        <v>276617</v>
      </c>
      <c r="M54" s="620"/>
      <c r="N54" s="280">
        <v>19363.190000000002</v>
      </c>
    </row>
    <row r="55" spans="2:14">
      <c r="B55" s="444" t="s">
        <v>549</v>
      </c>
      <c r="C55" s="414"/>
      <c r="D55" s="414"/>
      <c r="E55" s="414"/>
      <c r="F55" s="414"/>
      <c r="G55" s="414"/>
      <c r="H55" s="414"/>
      <c r="I55" s="415"/>
      <c r="J55" s="442" t="s">
        <v>206</v>
      </c>
      <c r="K55" s="446">
        <v>7.0000000000000007E-2</v>
      </c>
      <c r="L55" s="619">
        <v>152873</v>
      </c>
      <c r="M55" s="620"/>
      <c r="N55" s="280">
        <v>10701.11</v>
      </c>
    </row>
    <row r="56" spans="2:14">
      <c r="B56" s="444" t="s">
        <v>550</v>
      </c>
      <c r="C56" s="414"/>
      <c r="D56" s="414"/>
      <c r="E56" s="414"/>
      <c r="F56" s="414"/>
      <c r="G56" s="414"/>
      <c r="H56" s="414"/>
      <c r="I56" s="415"/>
      <c r="J56" s="442" t="s">
        <v>206</v>
      </c>
      <c r="K56" s="447">
        <v>7.0000000000000007E-2</v>
      </c>
      <c r="L56" s="619">
        <v>129470</v>
      </c>
      <c r="M56" s="620"/>
      <c r="N56" s="280">
        <v>9062.9000000000015</v>
      </c>
    </row>
    <row r="57" spans="2:14">
      <c r="B57" s="444" t="s">
        <v>551</v>
      </c>
      <c r="C57" s="414"/>
      <c r="D57" s="414"/>
      <c r="E57" s="414"/>
      <c r="F57" s="414"/>
      <c r="G57" s="414"/>
      <c r="H57" s="414"/>
      <c r="I57" s="415"/>
      <c r="J57" s="443" t="s">
        <v>51</v>
      </c>
      <c r="K57" s="447">
        <v>0.8</v>
      </c>
      <c r="L57" s="619">
        <v>128</v>
      </c>
      <c r="M57" s="620"/>
      <c r="N57" s="280">
        <v>102.4</v>
      </c>
    </row>
    <row r="58" spans="2:14">
      <c r="B58" s="444" t="s">
        <v>552</v>
      </c>
      <c r="C58" s="414"/>
      <c r="D58" s="414"/>
      <c r="E58" s="414"/>
      <c r="F58" s="414"/>
      <c r="G58" s="414"/>
      <c r="H58" s="414"/>
      <c r="I58" s="415"/>
      <c r="J58" s="442" t="s">
        <v>206</v>
      </c>
      <c r="K58" s="447">
        <v>0.01</v>
      </c>
      <c r="L58" s="619">
        <v>129470</v>
      </c>
      <c r="M58" s="620"/>
      <c r="N58" s="280">
        <v>1294.7</v>
      </c>
    </row>
    <row r="59" spans="2:14">
      <c r="B59" s="444" t="s">
        <v>553</v>
      </c>
      <c r="C59" s="414"/>
      <c r="D59" s="414"/>
      <c r="E59" s="414"/>
      <c r="F59" s="414"/>
      <c r="G59" s="414"/>
      <c r="H59" s="414"/>
      <c r="I59" s="415"/>
      <c r="J59" s="443" t="s">
        <v>46</v>
      </c>
      <c r="K59" s="447">
        <v>1.2E-2</v>
      </c>
      <c r="L59" s="619">
        <v>171200</v>
      </c>
      <c r="M59" s="620"/>
      <c r="N59" s="280">
        <v>2054.4</v>
      </c>
    </row>
    <row r="60" spans="2:14" ht="14.4" thickBot="1">
      <c r="B60" s="595"/>
      <c r="C60" s="596"/>
      <c r="D60" s="596"/>
      <c r="E60" s="596"/>
      <c r="F60" s="596"/>
      <c r="G60" s="596"/>
      <c r="H60" s="596"/>
      <c r="I60" s="618"/>
      <c r="J60" s="210"/>
      <c r="K60" s="211"/>
      <c r="L60" s="619"/>
      <c r="M60" s="620"/>
      <c r="N60" s="280"/>
    </row>
    <row r="61" spans="2:14" ht="14.4" thickBot="1">
      <c r="B61" s="586" t="s">
        <v>254</v>
      </c>
      <c r="C61" s="587"/>
      <c r="D61" s="587"/>
      <c r="E61" s="587"/>
      <c r="F61" s="587"/>
      <c r="G61" s="587"/>
      <c r="H61" s="587"/>
      <c r="I61" s="587"/>
      <c r="J61" s="587"/>
      <c r="K61" s="587"/>
      <c r="L61" s="587"/>
      <c r="M61" s="588"/>
      <c r="N61" s="281">
        <v>42578.700000000004</v>
      </c>
    </row>
    <row r="62" spans="2:14">
      <c r="B62" s="609" t="s">
        <v>255</v>
      </c>
      <c r="C62" s="610"/>
      <c r="D62" s="610"/>
      <c r="E62" s="610"/>
      <c r="F62" s="610"/>
      <c r="G62" s="610"/>
      <c r="H62" s="610"/>
      <c r="I62" s="610"/>
      <c r="J62" s="610"/>
      <c r="K62" s="610"/>
      <c r="L62" s="610"/>
      <c r="M62" s="610"/>
      <c r="N62" s="611"/>
    </row>
    <row r="63" spans="2:14">
      <c r="B63" s="612"/>
      <c r="C63" s="613"/>
      <c r="D63" s="613"/>
      <c r="E63" s="613"/>
      <c r="F63" s="613"/>
      <c r="G63" s="613"/>
      <c r="H63" s="613"/>
      <c r="I63" s="613"/>
      <c r="J63" s="613"/>
      <c r="K63" s="613"/>
      <c r="L63" s="613"/>
      <c r="M63" s="613"/>
      <c r="N63" s="614"/>
    </row>
    <row r="64" spans="2:14" ht="14.4" thickBot="1">
      <c r="B64" s="615"/>
      <c r="C64" s="616"/>
      <c r="D64" s="616"/>
      <c r="E64" s="616"/>
      <c r="F64" s="616"/>
      <c r="G64" s="616"/>
      <c r="H64" s="616"/>
      <c r="I64" s="616"/>
      <c r="J64" s="616"/>
      <c r="K64" s="616"/>
      <c r="L64" s="616"/>
      <c r="M64" s="616"/>
      <c r="N64" s="617"/>
    </row>
    <row r="65" spans="2:14">
      <c r="B65" s="597" t="s">
        <v>256</v>
      </c>
      <c r="C65" s="598"/>
      <c r="D65" s="598"/>
      <c r="E65" s="598"/>
      <c r="F65" s="598"/>
      <c r="G65" s="598"/>
      <c r="H65" s="598"/>
      <c r="I65" s="145" t="s">
        <v>257</v>
      </c>
      <c r="J65" s="417" t="s">
        <v>258</v>
      </c>
      <c r="K65" s="163" t="s">
        <v>259</v>
      </c>
      <c r="L65" s="622" t="s">
        <v>199</v>
      </c>
      <c r="M65" s="623"/>
      <c r="N65" s="146" t="s">
        <v>249</v>
      </c>
    </row>
    <row r="66" spans="2:14">
      <c r="B66" s="595" t="s">
        <v>326</v>
      </c>
      <c r="C66" s="596"/>
      <c r="D66" s="596"/>
      <c r="E66" s="596"/>
      <c r="F66" s="596"/>
      <c r="G66" s="596"/>
      <c r="H66" s="596"/>
      <c r="I66" s="157">
        <v>1.2E-2</v>
      </c>
      <c r="J66" s="226">
        <v>18</v>
      </c>
      <c r="K66" s="227">
        <v>0.216</v>
      </c>
      <c r="L66" s="603">
        <v>904</v>
      </c>
      <c r="M66" s="604"/>
      <c r="N66" s="287">
        <v>195.26400000000001</v>
      </c>
    </row>
    <row r="67" spans="2:14">
      <c r="B67" s="595"/>
      <c r="C67" s="596"/>
      <c r="D67" s="596"/>
      <c r="E67" s="596"/>
      <c r="F67" s="596"/>
      <c r="G67" s="596"/>
      <c r="H67" s="596"/>
      <c r="I67" s="157"/>
      <c r="J67" s="226"/>
      <c r="K67" s="227"/>
      <c r="L67" s="603"/>
      <c r="M67" s="604"/>
      <c r="N67" s="287"/>
    </row>
    <row r="68" spans="2:14" ht="14.4" thickBot="1">
      <c r="B68" s="605"/>
      <c r="C68" s="606"/>
      <c r="D68" s="606"/>
      <c r="E68" s="606"/>
      <c r="F68" s="606"/>
      <c r="G68" s="606"/>
      <c r="H68" s="606"/>
      <c r="I68" s="246"/>
      <c r="J68" s="242"/>
      <c r="K68" s="217"/>
      <c r="L68" s="607"/>
      <c r="M68" s="608"/>
      <c r="N68" s="287"/>
    </row>
    <row r="69" spans="2:14" ht="14.4" thickBot="1">
      <c r="B69" s="586" t="s">
        <v>254</v>
      </c>
      <c r="C69" s="587"/>
      <c r="D69" s="587"/>
      <c r="E69" s="587"/>
      <c r="F69" s="587"/>
      <c r="G69" s="587"/>
      <c r="H69" s="587"/>
      <c r="I69" s="587"/>
      <c r="J69" s="587"/>
      <c r="K69" s="587"/>
      <c r="L69" s="587"/>
      <c r="M69" s="588"/>
      <c r="N69" s="284">
        <v>195.26400000000001</v>
      </c>
    </row>
    <row r="70" spans="2:14">
      <c r="B70" s="609" t="s">
        <v>261</v>
      </c>
      <c r="C70" s="610"/>
      <c r="D70" s="610"/>
      <c r="E70" s="610"/>
      <c r="F70" s="610"/>
      <c r="G70" s="610"/>
      <c r="H70" s="610"/>
      <c r="I70" s="610"/>
      <c r="J70" s="610"/>
      <c r="K70" s="610"/>
      <c r="L70" s="610"/>
      <c r="M70" s="610"/>
      <c r="N70" s="611"/>
    </row>
    <row r="71" spans="2:14">
      <c r="B71" s="612"/>
      <c r="C71" s="613"/>
      <c r="D71" s="613"/>
      <c r="E71" s="613"/>
      <c r="F71" s="613"/>
      <c r="G71" s="613"/>
      <c r="H71" s="613"/>
      <c r="I71" s="613"/>
      <c r="J71" s="613"/>
      <c r="K71" s="613"/>
      <c r="L71" s="613"/>
      <c r="M71" s="613"/>
      <c r="N71" s="614"/>
    </row>
    <row r="72" spans="2:14" ht="14.4" thickBot="1">
      <c r="B72" s="615"/>
      <c r="C72" s="616"/>
      <c r="D72" s="616"/>
      <c r="E72" s="616"/>
      <c r="F72" s="616"/>
      <c r="G72" s="616"/>
      <c r="H72" s="616"/>
      <c r="I72" s="616"/>
      <c r="J72" s="616"/>
      <c r="K72" s="616"/>
      <c r="L72" s="616"/>
      <c r="M72" s="616"/>
      <c r="N72" s="617"/>
    </row>
    <row r="73" spans="2:14">
      <c r="B73" s="597" t="s">
        <v>262</v>
      </c>
      <c r="C73" s="598"/>
      <c r="D73" s="598"/>
      <c r="E73" s="598"/>
      <c r="F73" s="598"/>
      <c r="G73" s="598"/>
      <c r="H73" s="598"/>
      <c r="I73" s="145" t="s">
        <v>263</v>
      </c>
      <c r="J73" s="417" t="s">
        <v>231</v>
      </c>
      <c r="K73" s="163" t="s">
        <v>264</v>
      </c>
      <c r="L73" s="622" t="s">
        <v>248</v>
      </c>
      <c r="M73" s="623"/>
      <c r="N73" s="146" t="s">
        <v>249</v>
      </c>
    </row>
    <row r="74" spans="2:14">
      <c r="B74" s="420" t="s">
        <v>337</v>
      </c>
      <c r="C74" s="421"/>
      <c r="D74" s="421"/>
      <c r="E74" s="421"/>
      <c r="F74" s="421"/>
      <c r="G74" s="421"/>
      <c r="H74" s="421"/>
      <c r="I74" s="174">
        <v>256000</v>
      </c>
      <c r="J74" s="175">
        <v>1.85</v>
      </c>
      <c r="K74" s="176">
        <v>473600</v>
      </c>
      <c r="L74" s="601">
        <v>80</v>
      </c>
      <c r="M74" s="602"/>
      <c r="N74" s="282">
        <v>5920</v>
      </c>
    </row>
    <row r="75" spans="2:14">
      <c r="B75" s="420" t="s">
        <v>329</v>
      </c>
      <c r="C75" s="421"/>
      <c r="D75" s="421"/>
      <c r="E75" s="421"/>
      <c r="F75" s="421"/>
      <c r="G75" s="421"/>
      <c r="H75" s="421"/>
      <c r="I75" s="174">
        <v>58000</v>
      </c>
      <c r="J75" s="175">
        <v>1.85</v>
      </c>
      <c r="K75" s="176">
        <v>107300</v>
      </c>
      <c r="L75" s="601">
        <v>80</v>
      </c>
      <c r="M75" s="602"/>
      <c r="N75" s="282">
        <v>1341.25</v>
      </c>
    </row>
    <row r="76" spans="2:14">
      <c r="B76" s="420"/>
      <c r="C76" s="421"/>
      <c r="D76" s="421"/>
      <c r="E76" s="421"/>
      <c r="F76" s="421"/>
      <c r="G76" s="421"/>
      <c r="H76" s="421"/>
      <c r="I76" s="174"/>
      <c r="J76" s="175"/>
      <c r="K76" s="176"/>
      <c r="L76" s="603"/>
      <c r="M76" s="604"/>
      <c r="N76" s="282"/>
    </row>
    <row r="77" spans="2:14" ht="14.4" thickBot="1">
      <c r="B77" s="605"/>
      <c r="C77" s="606"/>
      <c r="D77" s="606"/>
      <c r="E77" s="606"/>
      <c r="F77" s="606"/>
      <c r="G77" s="606"/>
      <c r="H77" s="606"/>
      <c r="I77" s="166"/>
      <c r="J77" s="167"/>
      <c r="K77" s="166"/>
      <c r="L77" s="607"/>
      <c r="M77" s="608"/>
      <c r="N77" s="283"/>
    </row>
    <row r="78" spans="2:14" ht="14.4" thickBot="1">
      <c r="B78" s="586" t="s">
        <v>254</v>
      </c>
      <c r="C78" s="587"/>
      <c r="D78" s="587"/>
      <c r="E78" s="587"/>
      <c r="F78" s="587"/>
      <c r="G78" s="587"/>
      <c r="H78" s="587"/>
      <c r="I78" s="587"/>
      <c r="J78" s="587"/>
      <c r="K78" s="587"/>
      <c r="L78" s="587"/>
      <c r="M78" s="588"/>
      <c r="N78" s="284">
        <v>7261.25</v>
      </c>
    </row>
    <row r="79" spans="2:14" ht="14.4" thickBot="1">
      <c r="B79" s="141"/>
      <c r="C79" s="91"/>
      <c r="D79" s="91"/>
      <c r="E79" s="91"/>
      <c r="F79" s="91"/>
      <c r="G79" s="91"/>
      <c r="H79" s="91"/>
      <c r="I79" s="91"/>
      <c r="J79" s="91"/>
      <c r="K79" s="91"/>
      <c r="L79" s="91"/>
      <c r="M79" s="91"/>
      <c r="N79" s="130"/>
    </row>
    <row r="80" spans="2:14" ht="14.4" thickBot="1">
      <c r="B80" s="589" t="s">
        <v>265</v>
      </c>
      <c r="C80" s="590"/>
      <c r="D80" s="590"/>
      <c r="E80" s="590"/>
      <c r="F80" s="590"/>
      <c r="G80" s="590"/>
      <c r="H80" s="590"/>
      <c r="I80" s="590"/>
      <c r="J80" s="590"/>
      <c r="K80" s="590"/>
      <c r="L80" s="590"/>
      <c r="M80" s="591"/>
      <c r="N80" s="180">
        <v>61583.259000000005</v>
      </c>
    </row>
    <row r="81" spans="2:14">
      <c r="B81" s="609" t="s">
        <v>266</v>
      </c>
      <c r="C81" s="610"/>
      <c r="D81" s="610"/>
      <c r="E81" s="610"/>
      <c r="F81" s="610"/>
      <c r="G81" s="610"/>
      <c r="H81" s="610"/>
      <c r="I81" s="610"/>
      <c r="J81" s="610"/>
      <c r="K81" s="610"/>
      <c r="L81" s="610"/>
      <c r="M81" s="610"/>
      <c r="N81" s="611"/>
    </row>
    <row r="82" spans="2:14">
      <c r="B82" s="612"/>
      <c r="C82" s="613"/>
      <c r="D82" s="613"/>
      <c r="E82" s="613"/>
      <c r="F82" s="613"/>
      <c r="G82" s="613"/>
      <c r="H82" s="613"/>
      <c r="I82" s="613"/>
      <c r="J82" s="613"/>
      <c r="K82" s="613"/>
      <c r="L82" s="613"/>
      <c r="M82" s="613"/>
      <c r="N82" s="614"/>
    </row>
    <row r="83" spans="2:14" ht="14.4" thickBot="1">
      <c r="B83" s="615"/>
      <c r="C83" s="616"/>
      <c r="D83" s="616"/>
      <c r="E83" s="616"/>
      <c r="F83" s="616"/>
      <c r="G83" s="616"/>
      <c r="H83" s="616"/>
      <c r="I83" s="616"/>
      <c r="J83" s="616"/>
      <c r="K83" s="616"/>
      <c r="L83" s="616"/>
      <c r="M83" s="616"/>
      <c r="N83" s="617"/>
    </row>
    <row r="84" spans="2:14">
      <c r="B84" s="597" t="s">
        <v>267</v>
      </c>
      <c r="C84" s="598"/>
      <c r="D84" s="598"/>
      <c r="E84" s="598"/>
      <c r="F84" s="598"/>
      <c r="G84" s="598"/>
      <c r="H84" s="598"/>
      <c r="I84" s="417"/>
      <c r="J84" s="418"/>
      <c r="K84" s="170" t="s">
        <v>268</v>
      </c>
      <c r="L84" s="599" t="s">
        <v>269</v>
      </c>
      <c r="M84" s="600"/>
      <c r="N84" s="171"/>
    </row>
    <row r="85" spans="2:14">
      <c r="B85" s="595" t="s">
        <v>193</v>
      </c>
      <c r="C85" s="596"/>
      <c r="D85" s="596"/>
      <c r="E85" s="596"/>
      <c r="F85" s="596"/>
      <c r="G85" s="596"/>
      <c r="H85" s="596"/>
      <c r="I85" s="182"/>
      <c r="J85" s="183"/>
      <c r="K85" s="285">
        <v>0.2</v>
      </c>
      <c r="L85" s="582">
        <v>12316.651800000001</v>
      </c>
      <c r="M85" s="583"/>
      <c r="N85" s="286"/>
    </row>
    <row r="86" spans="2:14">
      <c r="B86" s="149" t="s">
        <v>270</v>
      </c>
      <c r="C86" s="150"/>
      <c r="D86" s="150"/>
      <c r="E86" s="150"/>
      <c r="F86" s="150"/>
      <c r="G86" s="150"/>
      <c r="H86" s="150"/>
      <c r="I86" s="182"/>
      <c r="J86" s="183"/>
      <c r="K86" s="285">
        <v>0.05</v>
      </c>
      <c r="L86" s="582">
        <v>3079.1629500000004</v>
      </c>
      <c r="M86" s="583"/>
      <c r="N86" s="286"/>
    </row>
    <row r="87" spans="2:14" ht="14.4" thickBot="1">
      <c r="B87" s="410" t="s">
        <v>230</v>
      </c>
      <c r="C87" s="411"/>
      <c r="D87" s="411"/>
      <c r="E87" s="411"/>
      <c r="F87" s="411"/>
      <c r="G87" s="411"/>
      <c r="H87" s="411"/>
      <c r="I87" s="188"/>
      <c r="J87" s="189"/>
      <c r="K87" s="285">
        <v>0.05</v>
      </c>
      <c r="L87" s="584">
        <v>3079.1629500000004</v>
      </c>
      <c r="M87" s="585"/>
      <c r="N87" s="286"/>
    </row>
    <row r="88" spans="2:14" ht="14.4" thickBot="1">
      <c r="B88" s="586" t="s">
        <v>254</v>
      </c>
      <c r="C88" s="587"/>
      <c r="D88" s="587"/>
      <c r="E88" s="587"/>
      <c r="F88" s="587"/>
      <c r="G88" s="587"/>
      <c r="H88" s="587"/>
      <c r="I88" s="587"/>
      <c r="J88" s="587"/>
      <c r="K88" s="587"/>
      <c r="L88" s="587"/>
      <c r="M88" s="588"/>
      <c r="N88" s="190">
        <v>18474.977700000003</v>
      </c>
    </row>
    <row r="89" spans="2:14" ht="14.4" thickBot="1">
      <c r="B89" s="141"/>
      <c r="C89" s="91"/>
      <c r="D89" s="91"/>
      <c r="E89" s="91"/>
      <c r="F89" s="91"/>
      <c r="G89" s="91"/>
      <c r="H89" s="91"/>
      <c r="I89" s="91"/>
      <c r="J89" s="91"/>
      <c r="K89" s="91"/>
      <c r="L89" s="91"/>
      <c r="M89" s="91"/>
      <c r="N89" s="130"/>
    </row>
    <row r="90" spans="2:14" ht="14.4" thickBot="1">
      <c r="B90" s="589" t="s">
        <v>271</v>
      </c>
      <c r="C90" s="590"/>
      <c r="D90" s="590"/>
      <c r="E90" s="590"/>
      <c r="F90" s="590"/>
      <c r="G90" s="590"/>
      <c r="H90" s="590"/>
      <c r="I90" s="590"/>
      <c r="J90" s="590"/>
      <c r="K90" s="590"/>
      <c r="L90" s="590"/>
      <c r="M90" s="591"/>
      <c r="N90" s="191">
        <v>80058</v>
      </c>
    </row>
    <row r="91" spans="2:14">
      <c r="B91" s="122"/>
      <c r="C91" s="123"/>
      <c r="D91" s="123"/>
      <c r="E91" s="123"/>
      <c r="F91" s="123"/>
      <c r="G91" s="123"/>
      <c r="H91" s="123"/>
      <c r="I91" s="123"/>
      <c r="J91" s="123"/>
      <c r="K91" s="123"/>
      <c r="L91" s="123"/>
      <c r="M91" s="123"/>
      <c r="N91" s="124"/>
    </row>
    <row r="92" spans="2:14">
      <c r="B92" s="141"/>
      <c r="C92" s="91"/>
      <c r="D92" s="91"/>
      <c r="E92" s="91"/>
      <c r="F92" s="91"/>
      <c r="G92" s="91"/>
      <c r="H92" s="91"/>
      <c r="I92" s="91"/>
      <c r="J92" s="91"/>
      <c r="K92" s="91"/>
      <c r="L92" s="91"/>
      <c r="M92" s="91"/>
      <c r="N92" s="130"/>
    </row>
    <row r="93" spans="2:14">
      <c r="B93" s="141"/>
      <c r="C93" s="91"/>
      <c r="D93" s="91"/>
      <c r="E93" s="91"/>
      <c r="F93" s="91"/>
      <c r="G93" s="91"/>
      <c r="H93" s="91"/>
      <c r="I93" s="91"/>
      <c r="J93" s="91"/>
      <c r="K93" s="91"/>
      <c r="L93" s="91"/>
      <c r="M93" s="91"/>
      <c r="N93" s="130"/>
    </row>
    <row r="94" spans="2:14">
      <c r="B94" s="141"/>
      <c r="C94" s="91"/>
      <c r="D94" s="91"/>
      <c r="E94" s="91"/>
      <c r="F94" s="91"/>
      <c r="G94" s="128" t="s">
        <v>272</v>
      </c>
      <c r="H94" s="128"/>
      <c r="I94" s="128"/>
      <c r="J94" s="128"/>
      <c r="K94" s="91"/>
      <c r="L94" s="91"/>
      <c r="M94" s="91"/>
      <c r="N94" s="130"/>
    </row>
    <row r="95" spans="2:14">
      <c r="B95" s="192"/>
      <c r="C95" s="193"/>
      <c r="D95" s="193"/>
      <c r="E95" s="193"/>
      <c r="F95" s="193"/>
      <c r="G95" s="128" t="s">
        <v>273</v>
      </c>
      <c r="H95" s="193"/>
      <c r="I95" s="193"/>
      <c r="J95" s="193"/>
      <c r="K95" s="193"/>
      <c r="L95" s="193"/>
      <c r="M95" s="193"/>
      <c r="N95" s="194"/>
    </row>
    <row r="96" spans="2:14">
      <c r="B96" s="192"/>
      <c r="C96" s="193"/>
      <c r="D96" s="193"/>
      <c r="E96" s="193"/>
      <c r="F96" s="193"/>
      <c r="G96" s="128" t="s">
        <v>274</v>
      </c>
      <c r="J96" s="193"/>
      <c r="K96" s="193"/>
      <c r="L96" s="193"/>
      <c r="M96" s="193"/>
      <c r="N96" s="194"/>
    </row>
    <row r="97" spans="2:14">
      <c r="B97" s="405"/>
      <c r="C97" s="337"/>
      <c r="D97" s="337"/>
      <c r="E97" s="337"/>
      <c r="F97" s="337"/>
      <c r="G97" s="128" t="s">
        <v>275</v>
      </c>
      <c r="H97" s="337"/>
      <c r="I97" s="337"/>
      <c r="J97" s="337"/>
      <c r="K97" s="337"/>
      <c r="L97" s="337"/>
      <c r="M97" s="337"/>
      <c r="N97" s="136"/>
    </row>
    <row r="98" spans="2:14">
      <c r="B98" s="141"/>
      <c r="C98" s="91"/>
      <c r="D98" s="91"/>
      <c r="E98" s="91"/>
      <c r="F98" s="91"/>
      <c r="G98" s="91" t="s">
        <v>276</v>
      </c>
      <c r="H98" s="91"/>
      <c r="I98" s="91"/>
      <c r="J98" s="91"/>
      <c r="K98" s="91"/>
      <c r="L98" s="91"/>
      <c r="M98" s="91"/>
      <c r="N98" s="130"/>
    </row>
    <row r="99" spans="2:14">
      <c r="B99" s="195" t="s">
        <v>277</v>
      </c>
      <c r="C99" s="196"/>
      <c r="D99" s="196"/>
      <c r="E99" s="196"/>
      <c r="F99" s="196"/>
      <c r="G99" s="196"/>
      <c r="H99" s="196"/>
      <c r="I99" s="196"/>
      <c r="J99" s="196"/>
      <c r="K99" s="196"/>
      <c r="L99" s="196"/>
      <c r="M99" s="196"/>
      <c r="N99" s="197"/>
    </row>
    <row r="100" spans="2:14">
      <c r="B100" s="592"/>
      <c r="C100" s="593"/>
      <c r="D100" s="593"/>
      <c r="E100" s="593"/>
      <c r="F100" s="593"/>
      <c r="G100" s="593"/>
      <c r="H100" s="593"/>
      <c r="I100" s="593"/>
      <c r="J100" s="593"/>
      <c r="K100" s="593"/>
      <c r="L100" s="593"/>
      <c r="M100" s="593"/>
      <c r="N100" s="594"/>
    </row>
    <row r="101" spans="2:14">
      <c r="B101" s="592"/>
      <c r="C101" s="593"/>
      <c r="D101" s="593"/>
      <c r="E101" s="593"/>
      <c r="F101" s="593"/>
      <c r="G101" s="593"/>
      <c r="H101" s="593"/>
      <c r="I101" s="593"/>
      <c r="J101" s="593"/>
      <c r="K101" s="593"/>
      <c r="L101" s="593"/>
      <c r="M101" s="593"/>
      <c r="N101" s="594"/>
    </row>
    <row r="102" spans="2:14">
      <c r="B102" s="405"/>
      <c r="C102" s="337"/>
      <c r="D102" s="337"/>
      <c r="E102" s="337"/>
      <c r="F102" s="337"/>
      <c r="G102" s="337"/>
      <c r="H102" s="337"/>
      <c r="I102" s="337"/>
      <c r="J102" s="337"/>
      <c r="K102" s="337"/>
      <c r="L102" s="337"/>
      <c r="M102" s="337"/>
      <c r="N102" s="136"/>
    </row>
    <row r="103" spans="2:14">
      <c r="B103" s="198" t="s">
        <v>278</v>
      </c>
      <c r="C103" s="337"/>
      <c r="D103" s="337"/>
      <c r="E103" s="337"/>
      <c r="F103" s="337"/>
      <c r="G103" s="337"/>
      <c r="H103" s="337"/>
      <c r="I103" s="337"/>
      <c r="J103" s="337"/>
      <c r="K103" s="337"/>
      <c r="L103" s="337"/>
      <c r="M103" s="337"/>
      <c r="N103" s="136"/>
    </row>
    <row r="104" spans="2:14" ht="12.75" customHeight="1">
      <c r="B104" s="573" t="s">
        <v>279</v>
      </c>
      <c r="C104" s="574"/>
      <c r="D104" s="574"/>
      <c r="E104" s="574"/>
      <c r="F104" s="574"/>
      <c r="G104" s="574"/>
      <c r="H104" s="574"/>
      <c r="I104" s="574"/>
      <c r="J104" s="574"/>
      <c r="K104" s="574"/>
      <c r="L104" s="574"/>
      <c r="M104" s="574"/>
      <c r="N104" s="575"/>
    </row>
    <row r="105" spans="2:14">
      <c r="B105" s="573"/>
      <c r="C105" s="574"/>
      <c r="D105" s="574"/>
      <c r="E105" s="574"/>
      <c r="F105" s="574"/>
      <c r="G105" s="574"/>
      <c r="H105" s="574"/>
      <c r="I105" s="574"/>
      <c r="J105" s="574"/>
      <c r="K105" s="574"/>
      <c r="L105" s="574"/>
      <c r="M105" s="574"/>
      <c r="N105" s="575"/>
    </row>
    <row r="106" spans="2:14">
      <c r="B106" s="573" t="s">
        <v>280</v>
      </c>
      <c r="C106" s="574"/>
      <c r="D106" s="574"/>
      <c r="E106" s="574"/>
      <c r="F106" s="574"/>
      <c r="G106" s="574"/>
      <c r="H106" s="574"/>
      <c r="I106" s="574"/>
      <c r="J106" s="574"/>
      <c r="K106" s="574"/>
      <c r="L106" s="574"/>
      <c r="M106" s="574"/>
      <c r="N106" s="575"/>
    </row>
    <row r="107" spans="2:14">
      <c r="B107" s="573"/>
      <c r="C107" s="574"/>
      <c r="D107" s="574"/>
      <c r="E107" s="574"/>
      <c r="F107" s="574"/>
      <c r="G107" s="574"/>
      <c r="H107" s="574"/>
      <c r="I107" s="574"/>
      <c r="J107" s="574"/>
      <c r="K107" s="574"/>
      <c r="L107" s="574"/>
      <c r="M107" s="574"/>
      <c r="N107" s="575"/>
    </row>
    <row r="108" spans="2:14">
      <c r="B108" s="405"/>
      <c r="C108" s="337"/>
      <c r="D108" s="337"/>
      <c r="E108" s="337"/>
      <c r="F108" s="337"/>
      <c r="G108" s="337"/>
      <c r="H108" s="337"/>
      <c r="I108" s="337"/>
      <c r="J108" s="337"/>
      <c r="K108" s="337"/>
      <c r="L108" s="337"/>
      <c r="M108" s="337"/>
      <c r="N108" s="136"/>
    </row>
    <row r="109" spans="2:14">
      <c r="B109" s="141"/>
      <c r="C109" s="91"/>
      <c r="D109" s="91"/>
      <c r="E109" s="91"/>
      <c r="F109" s="91"/>
      <c r="G109" s="128" t="s">
        <v>272</v>
      </c>
      <c r="H109" s="91"/>
      <c r="I109" s="91"/>
      <c r="J109" s="91"/>
      <c r="K109" s="91"/>
      <c r="L109" s="91"/>
      <c r="M109" s="91"/>
      <c r="N109" s="130"/>
    </row>
    <row r="110" spans="2:14">
      <c r="B110" s="141"/>
      <c r="C110" s="91"/>
      <c r="D110" s="91"/>
      <c r="E110" s="91"/>
      <c r="F110" s="91"/>
      <c r="G110" s="91" t="s">
        <v>273</v>
      </c>
      <c r="H110" s="158"/>
      <c r="I110" s="158"/>
      <c r="J110" s="158"/>
      <c r="K110" s="91"/>
      <c r="L110" s="91"/>
      <c r="M110" s="91"/>
      <c r="N110" s="130"/>
    </row>
    <row r="111" spans="2:14">
      <c r="B111" s="141"/>
      <c r="C111" s="91"/>
      <c r="D111" s="91"/>
      <c r="E111" s="91"/>
      <c r="F111" s="91"/>
      <c r="G111" s="91" t="s">
        <v>281</v>
      </c>
      <c r="H111" s="92"/>
      <c r="I111" s="92"/>
      <c r="J111" s="92"/>
      <c r="M111" s="91"/>
      <c r="N111" s="130"/>
    </row>
    <row r="112" spans="2:14">
      <c r="B112" s="199"/>
      <c r="C112" s="337"/>
      <c r="D112" s="337"/>
      <c r="E112" s="337"/>
      <c r="F112" s="337"/>
      <c r="G112" s="91" t="s">
        <v>275</v>
      </c>
      <c r="K112" s="337"/>
      <c r="L112" s="337"/>
      <c r="M112" s="337"/>
      <c r="N112" s="136"/>
    </row>
    <row r="113" spans="2:14" ht="17.25" customHeight="1">
      <c r="B113" s="200" t="s">
        <v>282</v>
      </c>
      <c r="C113" s="201"/>
      <c r="D113" s="201"/>
      <c r="E113" s="91"/>
      <c r="F113" s="91"/>
      <c r="G113" s="91"/>
      <c r="H113" s="91"/>
      <c r="I113" s="91"/>
      <c r="J113" s="576"/>
      <c r="K113" s="576"/>
      <c r="L113" s="576"/>
      <c r="M113" s="576"/>
      <c r="N113" s="577"/>
    </row>
    <row r="114" spans="2:14" ht="18.75" customHeight="1" thickBot="1">
      <c r="B114" s="580" t="s">
        <v>283</v>
      </c>
      <c r="C114" s="581"/>
      <c r="D114" s="581"/>
      <c r="E114" s="167"/>
      <c r="F114" s="167"/>
      <c r="G114" s="167"/>
      <c r="H114" s="167"/>
      <c r="I114" s="167"/>
      <c r="J114" s="578"/>
      <c r="K114" s="578"/>
      <c r="L114" s="578"/>
      <c r="M114" s="578"/>
      <c r="N114" s="579"/>
    </row>
  </sheetData>
  <mergeCells count="103">
    <mergeCell ref="B104:N105"/>
    <mergeCell ref="B106:N107"/>
    <mergeCell ref="J113:N114"/>
    <mergeCell ref="B114:D114"/>
    <mergeCell ref="L40:M40"/>
    <mergeCell ref="L41:M41"/>
    <mergeCell ref="L42:M42"/>
    <mergeCell ref="L43:M43"/>
    <mergeCell ref="L44:M44"/>
    <mergeCell ref="L45:M45"/>
    <mergeCell ref="L86:M86"/>
    <mergeCell ref="L87:M87"/>
    <mergeCell ref="B88:M88"/>
    <mergeCell ref="B90:M90"/>
    <mergeCell ref="B100:N100"/>
    <mergeCell ref="B101:N101"/>
    <mergeCell ref="B80:M80"/>
    <mergeCell ref="B81:N83"/>
    <mergeCell ref="B84:H84"/>
    <mergeCell ref="L84:M84"/>
    <mergeCell ref="B85:H85"/>
    <mergeCell ref="L85:M85"/>
    <mergeCell ref="L74:M74"/>
    <mergeCell ref="L75:M75"/>
    <mergeCell ref="L76:M76"/>
    <mergeCell ref="B77:H77"/>
    <mergeCell ref="L77:M77"/>
    <mergeCell ref="B78:M78"/>
    <mergeCell ref="B68:H68"/>
    <mergeCell ref="L68:M68"/>
    <mergeCell ref="B69:M69"/>
    <mergeCell ref="B70:N72"/>
    <mergeCell ref="B73:H73"/>
    <mergeCell ref="L73:M73"/>
    <mergeCell ref="B65:H65"/>
    <mergeCell ref="L65:M65"/>
    <mergeCell ref="B66:H66"/>
    <mergeCell ref="L66:M66"/>
    <mergeCell ref="B67:H67"/>
    <mergeCell ref="L67:M67"/>
    <mergeCell ref="L59:M59"/>
    <mergeCell ref="B60:I60"/>
    <mergeCell ref="L60:M60"/>
    <mergeCell ref="B61:M61"/>
    <mergeCell ref="B62:N64"/>
    <mergeCell ref="L55:M55"/>
    <mergeCell ref="L56:M56"/>
    <mergeCell ref="L58:M58"/>
    <mergeCell ref="L57:M57"/>
    <mergeCell ref="B49:M49"/>
    <mergeCell ref="B50:N52"/>
    <mergeCell ref="B53:I53"/>
    <mergeCell ref="L53:M53"/>
    <mergeCell ref="L54:M54"/>
    <mergeCell ref="G47:H47"/>
    <mergeCell ref="I47:J47"/>
    <mergeCell ref="L47:M47"/>
    <mergeCell ref="B48:F48"/>
    <mergeCell ref="G48:H48"/>
    <mergeCell ref="I48:J48"/>
    <mergeCell ref="L48:M48"/>
    <mergeCell ref="B39:F39"/>
    <mergeCell ref="G39:H39"/>
    <mergeCell ref="I39:J39"/>
    <mergeCell ref="L39:M39"/>
    <mergeCell ref="G46:H46"/>
    <mergeCell ref="I46:J46"/>
    <mergeCell ref="L46:M46"/>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7192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9297" r:id="rId3"/>
      </mc:Fallback>
    </mc:AlternateContent>
  </oleObjects>
  <mc:AlternateContent xmlns:mc="http://schemas.openxmlformats.org/markup-compatibility/2006">
    <mc:Choice Requires="x14">
      <controls>
        <mc:AlternateContent xmlns:mc="http://schemas.openxmlformats.org/markup-compatibility/2006">
          <mc:Choice Requires="x14">
            <control shapeId="1719298"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19299"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dimension ref="B1:N106"/>
  <sheetViews>
    <sheetView topLeftCell="A32" zoomScale="55" zoomScaleNormal="55" workbookViewId="0">
      <selection activeCell="A25"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5.1093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422"/>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405"/>
      <c r="C11" s="406"/>
      <c r="D11" s="406"/>
      <c r="E11" s="406"/>
      <c r="F11" s="406"/>
      <c r="G11" s="406"/>
      <c r="H11" s="406"/>
      <c r="I11" s="406"/>
      <c r="J11" s="406"/>
      <c r="K11" s="109"/>
      <c r="L11" s="110" t="s">
        <v>15</v>
      </c>
      <c r="M11" s="110" t="s">
        <v>15</v>
      </c>
      <c r="N11" s="111" t="s">
        <v>15</v>
      </c>
    </row>
    <row r="12" spans="2:14">
      <c r="B12" s="653" t="s">
        <v>239</v>
      </c>
      <c r="C12" s="654"/>
      <c r="D12" s="654"/>
      <c r="E12" s="654"/>
      <c r="F12" s="406"/>
      <c r="G12" s="406"/>
      <c r="H12" s="406" t="s">
        <v>240</v>
      </c>
      <c r="J12" s="406"/>
      <c r="K12" s="109"/>
      <c r="N12" s="112"/>
    </row>
    <row r="13" spans="2:14">
      <c r="B13" s="113" t="s">
        <v>16</v>
      </c>
      <c r="C13" s="114"/>
      <c r="D13" s="642" t="s">
        <v>17</v>
      </c>
      <c r="E13" s="642"/>
      <c r="F13" s="642"/>
      <c r="G13" s="642"/>
      <c r="H13" s="114"/>
      <c r="I13" s="114" t="s">
        <v>18</v>
      </c>
      <c r="J13" s="642" t="s">
        <v>17</v>
      </c>
      <c r="K13" s="642"/>
      <c r="L13" s="642"/>
      <c r="M13" s="642"/>
      <c r="N13" s="408"/>
    </row>
    <row r="14" spans="2:14">
      <c r="B14" s="113"/>
      <c r="C14" s="114"/>
      <c r="D14" s="407"/>
      <c r="E14" s="407"/>
      <c r="F14" s="407"/>
      <c r="G14" s="407"/>
      <c r="H14" s="114"/>
      <c r="I14" s="407"/>
      <c r="J14" s="114"/>
      <c r="K14" s="407"/>
      <c r="L14" s="643"/>
      <c r="M14" s="643"/>
      <c r="N14" s="644"/>
    </row>
    <row r="15" spans="2:14">
      <c r="B15" s="113"/>
      <c r="C15" s="114"/>
      <c r="D15" s="407"/>
      <c r="E15" s="407"/>
      <c r="F15" s="407"/>
      <c r="G15" s="407"/>
      <c r="H15" s="114"/>
      <c r="I15" s="407"/>
      <c r="J15" s="114"/>
      <c r="K15" s="407"/>
      <c r="L15" s="407"/>
      <c r="M15" s="407"/>
      <c r="N15" s="408"/>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424"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409"/>
      <c r="E22" s="409"/>
      <c r="F22" s="409"/>
      <c r="G22" s="409"/>
      <c r="H22" s="409"/>
      <c r="I22" s="409"/>
      <c r="J22" s="409"/>
      <c r="K22" s="409"/>
      <c r="L22" s="409"/>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538</v>
      </c>
      <c r="C34" s="703" t="s">
        <v>517</v>
      </c>
      <c r="D34" s="704"/>
      <c r="E34" s="704"/>
      <c r="F34" s="704"/>
      <c r="G34" s="704"/>
      <c r="H34" s="704"/>
      <c r="I34" s="704"/>
      <c r="J34" s="704"/>
      <c r="K34" s="705"/>
      <c r="L34" s="703" t="s">
        <v>177</v>
      </c>
      <c r="M34" s="705"/>
      <c r="N34" s="216">
        <v>297</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ht="48" customHeight="1">
      <c r="B39" s="768" t="s">
        <v>554</v>
      </c>
      <c r="C39" s="772"/>
      <c r="D39" s="772"/>
      <c r="E39" s="772"/>
      <c r="F39" s="773"/>
      <c r="G39" s="641"/>
      <c r="H39" s="618"/>
      <c r="I39" s="641"/>
      <c r="J39" s="618"/>
      <c r="K39" s="279">
        <v>16050</v>
      </c>
      <c r="L39" s="752">
        <v>2.8</v>
      </c>
      <c r="M39" s="753"/>
      <c r="N39" s="280">
        <v>5732.1428571428578</v>
      </c>
    </row>
    <row r="40" spans="2:14">
      <c r="B40" s="413" t="s">
        <v>557</v>
      </c>
      <c r="C40" s="414"/>
      <c r="D40" s="414"/>
      <c r="E40" s="414"/>
      <c r="F40" s="415"/>
      <c r="G40" s="641"/>
      <c r="H40" s="618"/>
      <c r="I40" s="641"/>
      <c r="J40" s="618"/>
      <c r="K40" s="279"/>
      <c r="L40" s="740"/>
      <c r="M40" s="741"/>
      <c r="N40" s="280">
        <v>201.51785714285717</v>
      </c>
    </row>
    <row r="41" spans="2:14">
      <c r="B41" s="413"/>
      <c r="C41" s="414"/>
      <c r="D41" s="414"/>
      <c r="E41" s="414"/>
      <c r="F41" s="415"/>
      <c r="G41" s="641"/>
      <c r="H41" s="618"/>
      <c r="I41" s="641"/>
      <c r="J41" s="618"/>
      <c r="K41" s="279"/>
      <c r="L41" s="738"/>
      <c r="M41" s="739"/>
      <c r="N41" s="280"/>
    </row>
    <row r="42" spans="2:14" ht="14.4" thickBot="1">
      <c r="B42" s="595"/>
      <c r="C42" s="596"/>
      <c r="D42" s="596"/>
      <c r="E42" s="596"/>
      <c r="F42" s="618"/>
      <c r="G42" s="641"/>
      <c r="H42" s="618"/>
      <c r="I42" s="641"/>
      <c r="J42" s="618"/>
      <c r="K42" s="279"/>
      <c r="L42" s="726"/>
      <c r="M42" s="727"/>
      <c r="N42" s="280"/>
    </row>
    <row r="43" spans="2:14" ht="14.4" thickBot="1">
      <c r="B43" s="586" t="s">
        <v>254</v>
      </c>
      <c r="C43" s="587"/>
      <c r="D43" s="587"/>
      <c r="E43" s="587"/>
      <c r="F43" s="587"/>
      <c r="G43" s="587"/>
      <c r="H43" s="587"/>
      <c r="I43" s="587"/>
      <c r="J43" s="587"/>
      <c r="K43" s="587"/>
      <c r="L43" s="587"/>
      <c r="M43" s="588"/>
      <c r="N43" s="154">
        <v>5933.6607142857147</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412" t="s">
        <v>198</v>
      </c>
      <c r="K47" s="145" t="s">
        <v>33</v>
      </c>
      <c r="L47" s="622" t="s">
        <v>253</v>
      </c>
      <c r="M47" s="623"/>
      <c r="N47" s="146" t="s">
        <v>249</v>
      </c>
    </row>
    <row r="48" spans="2:14">
      <c r="B48" s="444" t="s">
        <v>555</v>
      </c>
      <c r="C48" s="414"/>
      <c r="D48" s="414"/>
      <c r="E48" s="414"/>
      <c r="F48" s="414"/>
      <c r="G48" s="414"/>
      <c r="H48" s="414"/>
      <c r="I48" s="415"/>
      <c r="J48" s="442" t="s">
        <v>205</v>
      </c>
      <c r="K48" s="449">
        <v>0.35</v>
      </c>
      <c r="L48" s="619">
        <v>65000</v>
      </c>
      <c r="M48" s="620"/>
      <c r="N48" s="280">
        <v>22750</v>
      </c>
    </row>
    <row r="49" spans="2:14">
      <c r="B49" s="444" t="s">
        <v>556</v>
      </c>
      <c r="C49" s="414"/>
      <c r="D49" s="414"/>
      <c r="E49" s="414"/>
      <c r="F49" s="414"/>
      <c r="G49" s="414"/>
      <c r="H49" s="414"/>
      <c r="I49" s="415"/>
      <c r="J49" s="448" t="s">
        <v>198</v>
      </c>
      <c r="K49" s="449">
        <v>4</v>
      </c>
      <c r="L49" s="619">
        <v>4000</v>
      </c>
      <c r="M49" s="620"/>
      <c r="N49" s="280">
        <v>16000</v>
      </c>
    </row>
    <row r="50" spans="2:14">
      <c r="B50" s="444"/>
      <c r="C50" s="414"/>
      <c r="D50" s="414"/>
      <c r="E50" s="414"/>
      <c r="F50" s="414"/>
      <c r="G50" s="414"/>
      <c r="H50" s="414"/>
      <c r="I50" s="415"/>
      <c r="J50" s="442"/>
      <c r="K50" s="447"/>
      <c r="L50" s="619"/>
      <c r="M50" s="620"/>
      <c r="N50" s="280"/>
    </row>
    <row r="51" spans="2:14">
      <c r="B51" s="444"/>
      <c r="C51" s="414"/>
      <c r="D51" s="414"/>
      <c r="E51" s="414"/>
      <c r="F51" s="414"/>
      <c r="G51" s="414"/>
      <c r="H51" s="414"/>
      <c r="I51" s="415"/>
      <c r="J51" s="443"/>
      <c r="K51" s="447"/>
      <c r="L51" s="619"/>
      <c r="M51" s="620"/>
      <c r="N51" s="280"/>
    </row>
    <row r="52" spans="2:14">
      <c r="B52" s="444"/>
      <c r="C52" s="414"/>
      <c r="D52" s="414"/>
      <c r="E52" s="414"/>
      <c r="F52" s="414"/>
      <c r="G52" s="414"/>
      <c r="H52" s="414"/>
      <c r="I52" s="415"/>
      <c r="J52" s="443"/>
      <c r="K52" s="447"/>
      <c r="L52" s="619"/>
      <c r="M52" s="620"/>
      <c r="N52" s="280"/>
    </row>
    <row r="53" spans="2:14">
      <c r="B53" s="444"/>
      <c r="C53" s="414"/>
      <c r="D53" s="414"/>
      <c r="E53" s="414"/>
      <c r="F53" s="414"/>
      <c r="G53" s="414"/>
      <c r="H53" s="414"/>
      <c r="I53" s="415"/>
      <c r="J53" s="442"/>
      <c r="K53" s="447"/>
      <c r="L53" s="619"/>
      <c r="M53" s="620"/>
      <c r="N53" s="280"/>
    </row>
    <row r="54" spans="2:14" ht="14.4" thickBot="1">
      <c r="B54" s="595"/>
      <c r="C54" s="596"/>
      <c r="D54" s="596"/>
      <c r="E54" s="596"/>
      <c r="F54" s="596"/>
      <c r="G54" s="596"/>
      <c r="H54" s="596"/>
      <c r="I54" s="618"/>
      <c r="J54" s="210"/>
      <c r="K54" s="211"/>
      <c r="L54" s="619"/>
      <c r="M54" s="620"/>
      <c r="N54" s="280"/>
    </row>
    <row r="55" spans="2:14" ht="14.4" thickBot="1">
      <c r="B55" s="586" t="s">
        <v>254</v>
      </c>
      <c r="C55" s="587"/>
      <c r="D55" s="587"/>
      <c r="E55" s="587"/>
      <c r="F55" s="587"/>
      <c r="G55" s="587"/>
      <c r="H55" s="587"/>
      <c r="I55" s="587"/>
      <c r="J55" s="587"/>
      <c r="K55" s="587"/>
      <c r="L55" s="587"/>
      <c r="M55" s="588"/>
      <c r="N55" s="281">
        <v>38750</v>
      </c>
    </row>
    <row r="56" spans="2:14">
      <c r="B56" s="609" t="s">
        <v>255</v>
      </c>
      <c r="C56" s="610"/>
      <c r="D56" s="610"/>
      <c r="E56" s="610"/>
      <c r="F56" s="610"/>
      <c r="G56" s="610"/>
      <c r="H56" s="610"/>
      <c r="I56" s="610"/>
      <c r="J56" s="610"/>
      <c r="K56" s="610"/>
      <c r="L56" s="610"/>
      <c r="M56" s="610"/>
      <c r="N56" s="611"/>
    </row>
    <row r="57" spans="2:14">
      <c r="B57" s="612"/>
      <c r="C57" s="613"/>
      <c r="D57" s="613"/>
      <c r="E57" s="613"/>
      <c r="F57" s="613"/>
      <c r="G57" s="613"/>
      <c r="H57" s="613"/>
      <c r="I57" s="613"/>
      <c r="J57" s="613"/>
      <c r="K57" s="613"/>
      <c r="L57" s="613"/>
      <c r="M57" s="613"/>
      <c r="N57" s="614"/>
    </row>
    <row r="58" spans="2:14" ht="14.4" thickBot="1">
      <c r="B58" s="615"/>
      <c r="C58" s="616"/>
      <c r="D58" s="616"/>
      <c r="E58" s="616"/>
      <c r="F58" s="616"/>
      <c r="G58" s="616"/>
      <c r="H58" s="616"/>
      <c r="I58" s="616"/>
      <c r="J58" s="616"/>
      <c r="K58" s="616"/>
      <c r="L58" s="616"/>
      <c r="M58" s="616"/>
      <c r="N58" s="617"/>
    </row>
    <row r="59" spans="2:14">
      <c r="B59" s="597" t="s">
        <v>256</v>
      </c>
      <c r="C59" s="598"/>
      <c r="D59" s="598"/>
      <c r="E59" s="598"/>
      <c r="F59" s="598"/>
      <c r="G59" s="598"/>
      <c r="H59" s="598"/>
      <c r="I59" s="145" t="s">
        <v>257</v>
      </c>
      <c r="J59" s="417" t="s">
        <v>258</v>
      </c>
      <c r="K59" s="163" t="s">
        <v>259</v>
      </c>
      <c r="L59" s="622" t="s">
        <v>199</v>
      </c>
      <c r="M59" s="623"/>
      <c r="N59" s="146" t="s">
        <v>249</v>
      </c>
    </row>
    <row r="60" spans="2:14">
      <c r="B60" s="595"/>
      <c r="C60" s="596"/>
      <c r="D60" s="596"/>
      <c r="E60" s="596"/>
      <c r="F60" s="596"/>
      <c r="G60" s="596"/>
      <c r="H60" s="596"/>
      <c r="I60" s="157"/>
      <c r="J60" s="226"/>
      <c r="K60" s="227"/>
      <c r="L60" s="603"/>
      <c r="M60" s="604"/>
      <c r="N60" s="287"/>
    </row>
    <row r="61" spans="2:14">
      <c r="B61" s="595"/>
      <c r="C61" s="596"/>
      <c r="D61" s="596"/>
      <c r="E61" s="596"/>
      <c r="F61" s="596"/>
      <c r="G61" s="596"/>
      <c r="H61" s="596"/>
      <c r="I61" s="157"/>
      <c r="J61" s="226"/>
      <c r="K61" s="227"/>
      <c r="L61" s="603"/>
      <c r="M61" s="604"/>
      <c r="N61" s="287"/>
    </row>
    <row r="62" spans="2:14" ht="14.4" thickBot="1">
      <c r="B62" s="605"/>
      <c r="C62" s="606"/>
      <c r="D62" s="606"/>
      <c r="E62" s="606"/>
      <c r="F62" s="606"/>
      <c r="G62" s="606"/>
      <c r="H62" s="606"/>
      <c r="I62" s="246"/>
      <c r="J62" s="242"/>
      <c r="K62" s="217"/>
      <c r="L62" s="607"/>
      <c r="M62" s="608"/>
      <c r="N62" s="287"/>
    </row>
    <row r="63" spans="2:14" ht="14.4" thickBot="1">
      <c r="B63" s="586" t="s">
        <v>254</v>
      </c>
      <c r="C63" s="587"/>
      <c r="D63" s="587"/>
      <c r="E63" s="587"/>
      <c r="F63" s="587"/>
      <c r="G63" s="587"/>
      <c r="H63" s="587"/>
      <c r="I63" s="587"/>
      <c r="J63" s="587"/>
      <c r="K63" s="587"/>
      <c r="L63" s="587"/>
      <c r="M63" s="588"/>
      <c r="N63" s="284">
        <v>0</v>
      </c>
    </row>
    <row r="64" spans="2:14">
      <c r="B64" s="609" t="s">
        <v>261</v>
      </c>
      <c r="C64" s="610"/>
      <c r="D64" s="610"/>
      <c r="E64" s="610"/>
      <c r="F64" s="610"/>
      <c r="G64" s="610"/>
      <c r="H64" s="610"/>
      <c r="I64" s="610"/>
      <c r="J64" s="610"/>
      <c r="K64" s="610"/>
      <c r="L64" s="610"/>
      <c r="M64" s="610"/>
      <c r="N64" s="611"/>
    </row>
    <row r="65" spans="2:14">
      <c r="B65" s="612"/>
      <c r="C65" s="613"/>
      <c r="D65" s="613"/>
      <c r="E65" s="613"/>
      <c r="F65" s="613"/>
      <c r="G65" s="613"/>
      <c r="H65" s="613"/>
      <c r="I65" s="613"/>
      <c r="J65" s="613"/>
      <c r="K65" s="613"/>
      <c r="L65" s="613"/>
      <c r="M65" s="613"/>
      <c r="N65" s="614"/>
    </row>
    <row r="66" spans="2:14" ht="14.4" thickBot="1">
      <c r="B66" s="615"/>
      <c r="C66" s="616"/>
      <c r="D66" s="616"/>
      <c r="E66" s="616"/>
      <c r="F66" s="616"/>
      <c r="G66" s="616"/>
      <c r="H66" s="616"/>
      <c r="I66" s="616"/>
      <c r="J66" s="616"/>
      <c r="K66" s="616"/>
      <c r="L66" s="616"/>
      <c r="M66" s="616"/>
      <c r="N66" s="617"/>
    </row>
    <row r="67" spans="2:14">
      <c r="B67" s="597" t="s">
        <v>262</v>
      </c>
      <c r="C67" s="598"/>
      <c r="D67" s="598"/>
      <c r="E67" s="598"/>
      <c r="F67" s="598"/>
      <c r="G67" s="598"/>
      <c r="H67" s="598"/>
      <c r="I67" s="145" t="s">
        <v>263</v>
      </c>
      <c r="J67" s="417" t="s">
        <v>231</v>
      </c>
      <c r="K67" s="163" t="s">
        <v>264</v>
      </c>
      <c r="L67" s="622" t="s">
        <v>248</v>
      </c>
      <c r="M67" s="623"/>
      <c r="N67" s="146" t="s">
        <v>249</v>
      </c>
    </row>
    <row r="68" spans="2:14">
      <c r="B68" s="420" t="s">
        <v>321</v>
      </c>
      <c r="C68" s="421"/>
      <c r="D68" s="421"/>
      <c r="E68" s="421"/>
      <c r="F68" s="421"/>
      <c r="G68" s="421"/>
      <c r="H68" s="421"/>
      <c r="I68" s="174">
        <v>64000</v>
      </c>
      <c r="J68" s="175">
        <v>1.85</v>
      </c>
      <c r="K68" s="176">
        <v>118400</v>
      </c>
      <c r="L68" s="601">
        <v>22.4</v>
      </c>
      <c r="M68" s="602"/>
      <c r="N68" s="282">
        <v>5285.7142857142862</v>
      </c>
    </row>
    <row r="69" spans="2:14" ht="14.4" thickBot="1">
      <c r="B69" s="420" t="s">
        <v>329</v>
      </c>
      <c r="C69" s="421"/>
      <c r="D69" s="421"/>
      <c r="E69" s="421"/>
      <c r="F69" s="421"/>
      <c r="G69" s="421"/>
      <c r="H69" s="421"/>
      <c r="I69" s="174">
        <v>58000</v>
      </c>
      <c r="J69" s="175">
        <v>1.85</v>
      </c>
      <c r="K69" s="176">
        <v>107300</v>
      </c>
      <c r="L69" s="601">
        <v>22.4</v>
      </c>
      <c r="M69" s="602"/>
      <c r="N69" s="282">
        <v>4790.1785714285716</v>
      </c>
    </row>
    <row r="70" spans="2:14" ht="14.4" thickBot="1">
      <c r="B70" s="586" t="s">
        <v>254</v>
      </c>
      <c r="C70" s="587"/>
      <c r="D70" s="587"/>
      <c r="E70" s="587"/>
      <c r="F70" s="587"/>
      <c r="G70" s="587"/>
      <c r="H70" s="587"/>
      <c r="I70" s="587"/>
      <c r="J70" s="587"/>
      <c r="K70" s="587"/>
      <c r="L70" s="587"/>
      <c r="M70" s="588"/>
      <c r="N70" s="284">
        <v>10075.892857142859</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54759.553571428572</v>
      </c>
    </row>
    <row r="73" spans="2:14">
      <c r="B73" s="609" t="s">
        <v>266</v>
      </c>
      <c r="C73" s="610"/>
      <c r="D73" s="610"/>
      <c r="E73" s="610"/>
      <c r="F73" s="610"/>
      <c r="G73" s="610"/>
      <c r="H73" s="610"/>
      <c r="I73" s="610"/>
      <c r="J73" s="610"/>
      <c r="K73" s="610"/>
      <c r="L73" s="610"/>
      <c r="M73" s="610"/>
      <c r="N73" s="611"/>
    </row>
    <row r="74" spans="2:14">
      <c r="B74" s="612"/>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417"/>
      <c r="J76" s="418"/>
      <c r="K76" s="170" t="s">
        <v>268</v>
      </c>
      <c r="L76" s="599" t="s">
        <v>269</v>
      </c>
      <c r="M76" s="600"/>
      <c r="N76" s="171"/>
    </row>
    <row r="77" spans="2:14">
      <c r="B77" s="595" t="s">
        <v>193</v>
      </c>
      <c r="C77" s="596"/>
      <c r="D77" s="596"/>
      <c r="E77" s="596"/>
      <c r="F77" s="596"/>
      <c r="G77" s="596"/>
      <c r="H77" s="596"/>
      <c r="I77" s="182"/>
      <c r="J77" s="183"/>
      <c r="K77" s="285">
        <v>0.2</v>
      </c>
      <c r="L77" s="582">
        <v>10951.910714285716</v>
      </c>
      <c r="M77" s="583"/>
      <c r="N77" s="286"/>
    </row>
    <row r="78" spans="2:14">
      <c r="B78" s="149" t="s">
        <v>270</v>
      </c>
      <c r="C78" s="150"/>
      <c r="D78" s="150"/>
      <c r="E78" s="150"/>
      <c r="F78" s="150"/>
      <c r="G78" s="150"/>
      <c r="H78" s="150"/>
      <c r="I78" s="182"/>
      <c r="J78" s="183"/>
      <c r="K78" s="285">
        <v>0.05</v>
      </c>
      <c r="L78" s="582">
        <v>2737.9776785714289</v>
      </c>
      <c r="M78" s="583"/>
      <c r="N78" s="286"/>
    </row>
    <row r="79" spans="2:14" ht="14.4" thickBot="1">
      <c r="B79" s="410" t="s">
        <v>230</v>
      </c>
      <c r="C79" s="411"/>
      <c r="D79" s="411"/>
      <c r="E79" s="411"/>
      <c r="F79" s="411"/>
      <c r="G79" s="411"/>
      <c r="H79" s="411"/>
      <c r="I79" s="188"/>
      <c r="J79" s="189"/>
      <c r="K79" s="285">
        <v>0.05</v>
      </c>
      <c r="L79" s="584">
        <v>2737.9776785714289</v>
      </c>
      <c r="M79" s="585"/>
      <c r="N79" s="286"/>
    </row>
    <row r="80" spans="2:14" ht="14.4" thickBot="1">
      <c r="B80" s="586" t="s">
        <v>254</v>
      </c>
      <c r="C80" s="587"/>
      <c r="D80" s="587"/>
      <c r="E80" s="587"/>
      <c r="F80" s="587"/>
      <c r="G80" s="587"/>
      <c r="H80" s="587"/>
      <c r="I80" s="587"/>
      <c r="J80" s="587"/>
      <c r="K80" s="587"/>
      <c r="L80" s="587"/>
      <c r="M80" s="588"/>
      <c r="N80" s="190">
        <v>16427.866071428572</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71187</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405"/>
      <c r="C89" s="337"/>
      <c r="D89" s="337"/>
      <c r="E89" s="337"/>
      <c r="F89" s="337"/>
      <c r="G89" s="128" t="s">
        <v>275</v>
      </c>
      <c r="H89" s="337"/>
      <c r="I89" s="337"/>
      <c r="J89" s="337"/>
      <c r="K89" s="337"/>
      <c r="L89" s="337"/>
      <c r="M89" s="3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405"/>
      <c r="C94" s="337"/>
      <c r="D94" s="337"/>
      <c r="E94" s="337"/>
      <c r="F94" s="337"/>
      <c r="G94" s="337"/>
      <c r="H94" s="337"/>
      <c r="I94" s="337"/>
      <c r="J94" s="337"/>
      <c r="K94" s="337"/>
      <c r="L94" s="337"/>
      <c r="M94" s="337"/>
      <c r="N94" s="136"/>
    </row>
    <row r="95" spans="2:14">
      <c r="B95" s="198" t="s">
        <v>278</v>
      </c>
      <c r="C95" s="337"/>
      <c r="D95" s="337"/>
      <c r="E95" s="337"/>
      <c r="F95" s="337"/>
      <c r="G95" s="337"/>
      <c r="H95" s="337"/>
      <c r="I95" s="337"/>
      <c r="J95" s="337"/>
      <c r="K95" s="337"/>
      <c r="L95" s="337"/>
      <c r="M95" s="3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405"/>
      <c r="C100" s="337"/>
      <c r="D100" s="337"/>
      <c r="E100" s="337"/>
      <c r="F100" s="337"/>
      <c r="G100" s="337"/>
      <c r="H100" s="337"/>
      <c r="I100" s="337"/>
      <c r="J100" s="337"/>
      <c r="K100" s="337"/>
      <c r="L100" s="337"/>
      <c r="M100" s="3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337"/>
      <c r="D104" s="337"/>
      <c r="E104" s="337"/>
      <c r="F104" s="337"/>
      <c r="G104" s="91" t="s">
        <v>275</v>
      </c>
      <c r="K104" s="337"/>
      <c r="L104" s="337"/>
      <c r="M104" s="3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94">
    <mergeCell ref="B96:N97"/>
    <mergeCell ref="B98:N99"/>
    <mergeCell ref="J105:N106"/>
    <mergeCell ref="B106:D106"/>
    <mergeCell ref="L78:M78"/>
    <mergeCell ref="L79:M79"/>
    <mergeCell ref="B80:M80"/>
    <mergeCell ref="B82:M82"/>
    <mergeCell ref="B92:N92"/>
    <mergeCell ref="B93:N93"/>
    <mergeCell ref="B72:M72"/>
    <mergeCell ref="B73:N75"/>
    <mergeCell ref="B76:H76"/>
    <mergeCell ref="L76:M76"/>
    <mergeCell ref="B77:H77"/>
    <mergeCell ref="L77:M77"/>
    <mergeCell ref="B67:H67"/>
    <mergeCell ref="L67:M67"/>
    <mergeCell ref="L68:M68"/>
    <mergeCell ref="L69:M69"/>
    <mergeCell ref="B70:M70"/>
    <mergeCell ref="B64:N66"/>
    <mergeCell ref="B55:M55"/>
    <mergeCell ref="B56:N58"/>
    <mergeCell ref="B59:H59"/>
    <mergeCell ref="L59:M59"/>
    <mergeCell ref="B60:H60"/>
    <mergeCell ref="L60:M60"/>
    <mergeCell ref="B61:H61"/>
    <mergeCell ref="L61:M61"/>
    <mergeCell ref="B62:H62"/>
    <mergeCell ref="L62:M62"/>
    <mergeCell ref="B63:M63"/>
    <mergeCell ref="L50:M50"/>
    <mergeCell ref="L51:M51"/>
    <mergeCell ref="L52:M52"/>
    <mergeCell ref="L53:M53"/>
    <mergeCell ref="B54:I54"/>
    <mergeCell ref="L54:M54"/>
    <mergeCell ref="L49:M49"/>
    <mergeCell ref="G41:H41"/>
    <mergeCell ref="I41:J41"/>
    <mergeCell ref="L41:M41"/>
    <mergeCell ref="B42:F42"/>
    <mergeCell ref="G42:H42"/>
    <mergeCell ref="I42:J42"/>
    <mergeCell ref="L42:M42"/>
    <mergeCell ref="B43:M43"/>
    <mergeCell ref="B44:N46"/>
    <mergeCell ref="B47:I47"/>
    <mergeCell ref="L47:M47"/>
    <mergeCell ref="L48:M48"/>
    <mergeCell ref="B38:F38"/>
    <mergeCell ref="G38:H38"/>
    <mergeCell ref="I38:J38"/>
    <mergeCell ref="L38:M38"/>
    <mergeCell ref="G40:H40"/>
    <mergeCell ref="I40:J40"/>
    <mergeCell ref="L40:M40"/>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213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1345" r:id="rId3"/>
      </mc:Fallback>
    </mc:AlternateContent>
  </oleObjects>
  <mc:AlternateContent xmlns:mc="http://schemas.openxmlformats.org/markup-compatibility/2006">
    <mc:Choice Requires="x14">
      <controls>
        <mc:AlternateContent xmlns:mc="http://schemas.openxmlformats.org/markup-compatibility/2006">
          <mc:Choice Requires="x14">
            <control shapeId="1721346" r:id="rId5" name="Check Box 2">
              <controlPr defaultSize="0" autoFill="0" autoLine="0" autoPict="0">
                <anchor moveWithCells="1">
                  <from>
                    <xdr:col>5</xdr:col>
                    <xdr:colOff>152400</xdr:colOff>
                    <xdr:row>10</xdr:row>
                    <xdr:rowOff>144780</xdr:rowOff>
                  </from>
                  <to>
                    <xdr:col>5</xdr:col>
                    <xdr:colOff>464820</xdr:colOff>
                    <xdr:row>11</xdr:row>
                    <xdr:rowOff>137160</xdr:rowOff>
                  </to>
                </anchor>
              </controlPr>
            </control>
          </mc:Choice>
        </mc:AlternateContent>
        <mc:AlternateContent xmlns:mc="http://schemas.openxmlformats.org/markup-compatibility/2006">
          <mc:Choice Requires="x14">
            <control shapeId="1721347" r:id="rId6" name="Check Box 3">
              <controlPr defaultSize="0" autoFill="0" autoLine="0" autoPict="0">
                <anchor moveWithCells="1">
                  <from>
                    <xdr:col>9</xdr:col>
                    <xdr:colOff>152400</xdr:colOff>
                    <xdr:row>10</xdr:row>
                    <xdr:rowOff>144780</xdr:rowOff>
                  </from>
                  <to>
                    <xdr:col>9</xdr:col>
                    <xdr:colOff>464820</xdr:colOff>
                    <xdr:row>11</xdr:row>
                    <xdr:rowOff>137160</xdr:rowOff>
                  </to>
                </anchor>
              </controlPr>
            </control>
          </mc:Choice>
        </mc:AlternateContent>
      </controls>
    </mc:Choice>
  </mc:AlternateContent>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dimension ref="B1:N106"/>
  <sheetViews>
    <sheetView topLeftCell="B30" workbookViewId="0">
      <selection activeCell="A25"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5.1093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422"/>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405"/>
      <c r="C11" s="406"/>
      <c r="D11" s="406"/>
      <c r="E11" s="406"/>
      <c r="F11" s="406"/>
      <c r="G11" s="406"/>
      <c r="H11" s="406"/>
      <c r="I11" s="406"/>
      <c r="J11" s="406"/>
      <c r="K11" s="109"/>
      <c r="L11" s="110" t="s">
        <v>15</v>
      </c>
      <c r="M11" s="110" t="s">
        <v>15</v>
      </c>
      <c r="N11" s="111" t="s">
        <v>15</v>
      </c>
    </row>
    <row r="12" spans="2:14">
      <c r="B12" s="653" t="s">
        <v>239</v>
      </c>
      <c r="C12" s="654"/>
      <c r="D12" s="654"/>
      <c r="E12" s="654"/>
      <c r="F12" s="406"/>
      <c r="G12" s="406"/>
      <c r="H12" s="406" t="s">
        <v>240</v>
      </c>
      <c r="J12" s="406"/>
      <c r="K12" s="109"/>
      <c r="N12" s="112"/>
    </row>
    <row r="13" spans="2:14">
      <c r="B13" s="113" t="s">
        <v>16</v>
      </c>
      <c r="C13" s="114"/>
      <c r="D13" s="642" t="s">
        <v>17</v>
      </c>
      <c r="E13" s="642"/>
      <c r="F13" s="642"/>
      <c r="G13" s="642"/>
      <c r="H13" s="114"/>
      <c r="I13" s="114" t="s">
        <v>18</v>
      </c>
      <c r="J13" s="642" t="s">
        <v>17</v>
      </c>
      <c r="K13" s="642"/>
      <c r="L13" s="642"/>
      <c r="M13" s="642"/>
      <c r="N13" s="408"/>
    </row>
    <row r="14" spans="2:14">
      <c r="B14" s="113"/>
      <c r="C14" s="114"/>
      <c r="D14" s="407"/>
      <c r="E14" s="407"/>
      <c r="F14" s="407"/>
      <c r="G14" s="407"/>
      <c r="H14" s="114"/>
      <c r="I14" s="407"/>
      <c r="J14" s="114"/>
      <c r="K14" s="407"/>
      <c r="L14" s="643"/>
      <c r="M14" s="643"/>
      <c r="N14" s="644"/>
    </row>
    <row r="15" spans="2:14">
      <c r="B15" s="113"/>
      <c r="C15" s="114"/>
      <c r="D15" s="407"/>
      <c r="E15" s="407"/>
      <c r="F15" s="407"/>
      <c r="G15" s="407"/>
      <c r="H15" s="114"/>
      <c r="I15" s="407"/>
      <c r="J15" s="114"/>
      <c r="K15" s="407"/>
      <c r="L15" s="407"/>
      <c r="M15" s="407"/>
      <c r="N15" s="408"/>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424"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409"/>
      <c r="E22" s="409"/>
      <c r="F22" s="409"/>
      <c r="G22" s="409"/>
      <c r="H22" s="409"/>
      <c r="I22" s="409"/>
      <c r="J22" s="409"/>
      <c r="K22" s="409"/>
      <c r="L22" s="409"/>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539</v>
      </c>
      <c r="C34" s="703" t="s">
        <v>518</v>
      </c>
      <c r="D34" s="704"/>
      <c r="E34" s="704"/>
      <c r="F34" s="704"/>
      <c r="G34" s="704"/>
      <c r="H34" s="704"/>
      <c r="I34" s="704"/>
      <c r="J34" s="704"/>
      <c r="K34" s="705"/>
      <c r="L34" s="703" t="s">
        <v>81</v>
      </c>
      <c r="M34" s="705"/>
      <c r="N34" s="216">
        <v>107</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ht="48" customHeight="1">
      <c r="B39" s="768" t="s">
        <v>554</v>
      </c>
      <c r="C39" s="772"/>
      <c r="D39" s="772"/>
      <c r="E39" s="772"/>
      <c r="F39" s="773"/>
      <c r="G39" s="641"/>
      <c r="H39" s="618"/>
      <c r="I39" s="641"/>
      <c r="J39" s="618"/>
      <c r="K39" s="279">
        <v>16050</v>
      </c>
      <c r="L39" s="752">
        <v>1.1000000000000001</v>
      </c>
      <c r="M39" s="753"/>
      <c r="N39" s="280">
        <v>14590.90909090909</v>
      </c>
    </row>
    <row r="40" spans="2:14" ht="19.5" customHeight="1">
      <c r="B40" s="768" t="s">
        <v>558</v>
      </c>
      <c r="C40" s="772"/>
      <c r="D40" s="772"/>
      <c r="E40" s="772"/>
      <c r="F40" s="773"/>
      <c r="G40" s="641"/>
      <c r="H40" s="618"/>
      <c r="I40" s="641"/>
      <c r="J40" s="618"/>
      <c r="K40" s="279">
        <v>25000</v>
      </c>
      <c r="L40" s="752">
        <v>0.5</v>
      </c>
      <c r="M40" s="753"/>
      <c r="N40" s="280">
        <v>50000</v>
      </c>
    </row>
    <row r="41" spans="2:14">
      <c r="B41" s="413" t="s">
        <v>557</v>
      </c>
      <c r="C41" s="414"/>
      <c r="D41" s="414"/>
      <c r="E41" s="414"/>
      <c r="F41" s="415"/>
      <c r="G41" s="641"/>
      <c r="H41" s="618"/>
      <c r="I41" s="641"/>
      <c r="J41" s="618"/>
      <c r="K41" s="279"/>
      <c r="L41" s="740"/>
      <c r="M41" s="741"/>
      <c r="N41" s="280">
        <v>1128.5</v>
      </c>
    </row>
    <row r="42" spans="2:14">
      <c r="B42" s="413"/>
      <c r="C42" s="414"/>
      <c r="D42" s="414"/>
      <c r="E42" s="414"/>
      <c r="F42" s="415"/>
      <c r="G42" s="641"/>
      <c r="H42" s="618"/>
      <c r="I42" s="641"/>
      <c r="J42" s="618"/>
      <c r="K42" s="279"/>
      <c r="L42" s="738"/>
      <c r="M42" s="739"/>
      <c r="N42" s="280"/>
    </row>
    <row r="43" spans="2:14" ht="14.4" thickBot="1">
      <c r="B43" s="595"/>
      <c r="C43" s="596"/>
      <c r="D43" s="596"/>
      <c r="E43" s="596"/>
      <c r="F43" s="618"/>
      <c r="G43" s="641"/>
      <c r="H43" s="618"/>
      <c r="I43" s="641"/>
      <c r="J43" s="618"/>
      <c r="K43" s="279"/>
      <c r="L43" s="726"/>
      <c r="M43" s="727"/>
      <c r="N43" s="280"/>
    </row>
    <row r="44" spans="2:14" ht="14.4" thickBot="1">
      <c r="B44" s="586" t="s">
        <v>254</v>
      </c>
      <c r="C44" s="587"/>
      <c r="D44" s="587"/>
      <c r="E44" s="587"/>
      <c r="F44" s="587"/>
      <c r="G44" s="587"/>
      <c r="H44" s="587"/>
      <c r="I44" s="587"/>
      <c r="J44" s="587"/>
      <c r="K44" s="587"/>
      <c r="L44" s="587"/>
      <c r="M44" s="588"/>
      <c r="N44" s="154">
        <v>65719.409090909088</v>
      </c>
    </row>
    <row r="45" spans="2:14">
      <c r="B45" s="609" t="s">
        <v>252</v>
      </c>
      <c r="C45" s="610"/>
      <c r="D45" s="610"/>
      <c r="E45" s="610"/>
      <c r="F45" s="610"/>
      <c r="G45" s="610"/>
      <c r="H45" s="610"/>
      <c r="I45" s="610"/>
      <c r="J45" s="610"/>
      <c r="K45" s="610"/>
      <c r="L45" s="610"/>
      <c r="M45" s="610"/>
      <c r="N45" s="611"/>
    </row>
    <row r="46" spans="2:14">
      <c r="B46" s="612"/>
      <c r="C46" s="613"/>
      <c r="D46" s="613"/>
      <c r="E46" s="613"/>
      <c r="F46" s="613"/>
      <c r="G46" s="613"/>
      <c r="H46" s="613"/>
      <c r="I46" s="613"/>
      <c r="J46" s="613"/>
      <c r="K46" s="613"/>
      <c r="L46" s="613"/>
      <c r="M46" s="613"/>
      <c r="N46" s="614"/>
    </row>
    <row r="47" spans="2:14" ht="14.4" thickBot="1">
      <c r="B47" s="615"/>
      <c r="C47" s="616"/>
      <c r="D47" s="616"/>
      <c r="E47" s="616"/>
      <c r="F47" s="616"/>
      <c r="G47" s="616"/>
      <c r="H47" s="616"/>
      <c r="I47" s="616"/>
      <c r="J47" s="616"/>
      <c r="K47" s="616"/>
      <c r="L47" s="616"/>
      <c r="M47" s="616"/>
      <c r="N47" s="617"/>
    </row>
    <row r="48" spans="2:14">
      <c r="B48" s="597" t="s">
        <v>243</v>
      </c>
      <c r="C48" s="598"/>
      <c r="D48" s="598"/>
      <c r="E48" s="598"/>
      <c r="F48" s="598"/>
      <c r="G48" s="598"/>
      <c r="H48" s="598"/>
      <c r="I48" s="623"/>
      <c r="J48" s="412" t="s">
        <v>198</v>
      </c>
      <c r="K48" s="145" t="s">
        <v>33</v>
      </c>
      <c r="L48" s="622" t="s">
        <v>253</v>
      </c>
      <c r="M48" s="623"/>
      <c r="N48" s="146" t="s">
        <v>249</v>
      </c>
    </row>
    <row r="49" spans="2:14">
      <c r="B49" s="444" t="s">
        <v>559</v>
      </c>
      <c r="C49" s="414"/>
      <c r="D49" s="414"/>
      <c r="E49" s="414"/>
      <c r="F49" s="414"/>
      <c r="G49" s="414"/>
      <c r="H49" s="414"/>
      <c r="I49" s="415"/>
      <c r="J49" s="442" t="s">
        <v>205</v>
      </c>
      <c r="K49" s="449">
        <v>1</v>
      </c>
      <c r="L49" s="619">
        <v>95000</v>
      </c>
      <c r="M49" s="620"/>
      <c r="N49" s="280">
        <v>95000</v>
      </c>
    </row>
    <row r="50" spans="2:14">
      <c r="B50" s="444"/>
      <c r="C50" s="414"/>
      <c r="D50" s="414"/>
      <c r="E50" s="414"/>
      <c r="F50" s="414"/>
      <c r="G50" s="414"/>
      <c r="H50" s="414"/>
      <c r="I50" s="415"/>
      <c r="J50" s="442"/>
      <c r="K50" s="447"/>
      <c r="L50" s="619"/>
      <c r="M50" s="620"/>
      <c r="N50" s="280"/>
    </row>
    <row r="51" spans="2:14">
      <c r="B51" s="444"/>
      <c r="C51" s="414"/>
      <c r="D51" s="414"/>
      <c r="E51" s="414"/>
      <c r="F51" s="414"/>
      <c r="G51" s="414"/>
      <c r="H51" s="414"/>
      <c r="I51" s="415"/>
      <c r="J51" s="443"/>
      <c r="K51" s="447"/>
      <c r="L51" s="619"/>
      <c r="M51" s="620"/>
      <c r="N51" s="280"/>
    </row>
    <row r="52" spans="2:14">
      <c r="B52" s="444"/>
      <c r="C52" s="414"/>
      <c r="D52" s="414"/>
      <c r="E52" s="414"/>
      <c r="F52" s="414"/>
      <c r="G52" s="414"/>
      <c r="H52" s="414"/>
      <c r="I52" s="415"/>
      <c r="J52" s="443"/>
      <c r="K52" s="447"/>
      <c r="L52" s="619"/>
      <c r="M52" s="620"/>
      <c r="N52" s="280"/>
    </row>
    <row r="53" spans="2:14">
      <c r="B53" s="444"/>
      <c r="C53" s="414"/>
      <c r="D53" s="414"/>
      <c r="E53" s="414"/>
      <c r="F53" s="414"/>
      <c r="G53" s="414"/>
      <c r="H53" s="414"/>
      <c r="I53" s="415"/>
      <c r="J53" s="442"/>
      <c r="K53" s="447"/>
      <c r="L53" s="619"/>
      <c r="M53" s="620"/>
      <c r="N53" s="280"/>
    </row>
    <row r="54" spans="2:14" ht="14.4" thickBot="1">
      <c r="B54" s="595"/>
      <c r="C54" s="596"/>
      <c r="D54" s="596"/>
      <c r="E54" s="596"/>
      <c r="F54" s="596"/>
      <c r="G54" s="596"/>
      <c r="H54" s="596"/>
      <c r="I54" s="618"/>
      <c r="J54" s="210"/>
      <c r="K54" s="211"/>
      <c r="L54" s="619"/>
      <c r="M54" s="620"/>
      <c r="N54" s="280"/>
    </row>
    <row r="55" spans="2:14" ht="14.4" thickBot="1">
      <c r="B55" s="586" t="s">
        <v>254</v>
      </c>
      <c r="C55" s="587"/>
      <c r="D55" s="587"/>
      <c r="E55" s="587"/>
      <c r="F55" s="587"/>
      <c r="G55" s="587"/>
      <c r="H55" s="587"/>
      <c r="I55" s="587"/>
      <c r="J55" s="587"/>
      <c r="K55" s="587"/>
      <c r="L55" s="587"/>
      <c r="M55" s="588"/>
      <c r="N55" s="281">
        <v>95000</v>
      </c>
    </row>
    <row r="56" spans="2:14">
      <c r="B56" s="609" t="s">
        <v>255</v>
      </c>
      <c r="C56" s="610"/>
      <c r="D56" s="610"/>
      <c r="E56" s="610"/>
      <c r="F56" s="610"/>
      <c r="G56" s="610"/>
      <c r="H56" s="610"/>
      <c r="I56" s="610"/>
      <c r="J56" s="610"/>
      <c r="K56" s="610"/>
      <c r="L56" s="610"/>
      <c r="M56" s="610"/>
      <c r="N56" s="611"/>
    </row>
    <row r="57" spans="2:14">
      <c r="B57" s="612"/>
      <c r="C57" s="613"/>
      <c r="D57" s="613"/>
      <c r="E57" s="613"/>
      <c r="F57" s="613"/>
      <c r="G57" s="613"/>
      <c r="H57" s="613"/>
      <c r="I57" s="613"/>
      <c r="J57" s="613"/>
      <c r="K57" s="613"/>
      <c r="L57" s="613"/>
      <c r="M57" s="613"/>
      <c r="N57" s="614"/>
    </row>
    <row r="58" spans="2:14" ht="14.4" thickBot="1">
      <c r="B58" s="615"/>
      <c r="C58" s="616"/>
      <c r="D58" s="616"/>
      <c r="E58" s="616"/>
      <c r="F58" s="616"/>
      <c r="G58" s="616"/>
      <c r="H58" s="616"/>
      <c r="I58" s="616"/>
      <c r="J58" s="616"/>
      <c r="K58" s="616"/>
      <c r="L58" s="616"/>
      <c r="M58" s="616"/>
      <c r="N58" s="617"/>
    </row>
    <row r="59" spans="2:14">
      <c r="B59" s="597" t="s">
        <v>256</v>
      </c>
      <c r="C59" s="598"/>
      <c r="D59" s="598"/>
      <c r="E59" s="598"/>
      <c r="F59" s="598"/>
      <c r="G59" s="598"/>
      <c r="H59" s="598"/>
      <c r="I59" s="145" t="s">
        <v>257</v>
      </c>
      <c r="J59" s="417" t="s">
        <v>258</v>
      </c>
      <c r="K59" s="163" t="s">
        <v>259</v>
      </c>
      <c r="L59" s="622" t="s">
        <v>199</v>
      </c>
      <c r="M59" s="623"/>
      <c r="N59" s="146" t="s">
        <v>249</v>
      </c>
    </row>
    <row r="60" spans="2:14">
      <c r="B60" s="595"/>
      <c r="C60" s="596"/>
      <c r="D60" s="596"/>
      <c r="E60" s="596"/>
      <c r="F60" s="596"/>
      <c r="G60" s="596"/>
      <c r="H60" s="596"/>
      <c r="I60" s="157"/>
      <c r="J60" s="226"/>
      <c r="K60" s="227"/>
      <c r="L60" s="603"/>
      <c r="M60" s="604"/>
      <c r="N60" s="287"/>
    </row>
    <row r="61" spans="2:14">
      <c r="B61" s="595"/>
      <c r="C61" s="596"/>
      <c r="D61" s="596"/>
      <c r="E61" s="596"/>
      <c r="F61" s="596"/>
      <c r="G61" s="596"/>
      <c r="H61" s="596"/>
      <c r="I61" s="157"/>
      <c r="J61" s="226"/>
      <c r="K61" s="227"/>
      <c r="L61" s="603"/>
      <c r="M61" s="604"/>
      <c r="N61" s="287"/>
    </row>
    <row r="62" spans="2:14" ht="14.4" thickBot="1">
      <c r="B62" s="605"/>
      <c r="C62" s="606"/>
      <c r="D62" s="606"/>
      <c r="E62" s="606"/>
      <c r="F62" s="606"/>
      <c r="G62" s="606"/>
      <c r="H62" s="606"/>
      <c r="I62" s="246"/>
      <c r="J62" s="242"/>
      <c r="K62" s="217"/>
      <c r="L62" s="607"/>
      <c r="M62" s="608"/>
      <c r="N62" s="287"/>
    </row>
    <row r="63" spans="2:14" ht="14.4" thickBot="1">
      <c r="B63" s="586" t="s">
        <v>254</v>
      </c>
      <c r="C63" s="587"/>
      <c r="D63" s="587"/>
      <c r="E63" s="587"/>
      <c r="F63" s="587"/>
      <c r="G63" s="587"/>
      <c r="H63" s="587"/>
      <c r="I63" s="587"/>
      <c r="J63" s="587"/>
      <c r="K63" s="587"/>
      <c r="L63" s="587"/>
      <c r="M63" s="588"/>
      <c r="N63" s="284">
        <v>0</v>
      </c>
    </row>
    <row r="64" spans="2:14">
      <c r="B64" s="609" t="s">
        <v>261</v>
      </c>
      <c r="C64" s="610"/>
      <c r="D64" s="610"/>
      <c r="E64" s="610"/>
      <c r="F64" s="610"/>
      <c r="G64" s="610"/>
      <c r="H64" s="610"/>
      <c r="I64" s="610"/>
      <c r="J64" s="610"/>
      <c r="K64" s="610"/>
      <c r="L64" s="610"/>
      <c r="M64" s="610"/>
      <c r="N64" s="611"/>
    </row>
    <row r="65" spans="2:14">
      <c r="B65" s="612"/>
      <c r="C65" s="613"/>
      <c r="D65" s="613"/>
      <c r="E65" s="613"/>
      <c r="F65" s="613"/>
      <c r="G65" s="613"/>
      <c r="H65" s="613"/>
      <c r="I65" s="613"/>
      <c r="J65" s="613"/>
      <c r="K65" s="613"/>
      <c r="L65" s="613"/>
      <c r="M65" s="613"/>
      <c r="N65" s="614"/>
    </row>
    <row r="66" spans="2:14" ht="14.4" thickBot="1">
      <c r="B66" s="615"/>
      <c r="C66" s="616"/>
      <c r="D66" s="616"/>
      <c r="E66" s="616"/>
      <c r="F66" s="616"/>
      <c r="G66" s="616"/>
      <c r="H66" s="616"/>
      <c r="I66" s="616"/>
      <c r="J66" s="616"/>
      <c r="K66" s="616"/>
      <c r="L66" s="616"/>
      <c r="M66" s="616"/>
      <c r="N66" s="617"/>
    </row>
    <row r="67" spans="2:14">
      <c r="B67" s="597" t="s">
        <v>262</v>
      </c>
      <c r="C67" s="598"/>
      <c r="D67" s="598"/>
      <c r="E67" s="598"/>
      <c r="F67" s="598"/>
      <c r="G67" s="598"/>
      <c r="H67" s="598"/>
      <c r="I67" s="145" t="s">
        <v>263</v>
      </c>
      <c r="J67" s="417" t="s">
        <v>231</v>
      </c>
      <c r="K67" s="163" t="s">
        <v>264</v>
      </c>
      <c r="L67" s="622" t="s">
        <v>248</v>
      </c>
      <c r="M67" s="623"/>
      <c r="N67" s="146" t="s">
        <v>249</v>
      </c>
    </row>
    <row r="68" spans="2:14">
      <c r="B68" s="420" t="s">
        <v>321</v>
      </c>
      <c r="C68" s="421"/>
      <c r="D68" s="421"/>
      <c r="E68" s="421"/>
      <c r="F68" s="421"/>
      <c r="G68" s="421"/>
      <c r="H68" s="421"/>
      <c r="I68" s="174">
        <v>64000</v>
      </c>
      <c r="J68" s="175">
        <v>1.85</v>
      </c>
      <c r="K68" s="176">
        <v>118400</v>
      </c>
      <c r="L68" s="601">
        <v>4</v>
      </c>
      <c r="M68" s="602"/>
      <c r="N68" s="282">
        <v>29600</v>
      </c>
    </row>
    <row r="69" spans="2:14" ht="14.4" thickBot="1">
      <c r="B69" s="420" t="s">
        <v>329</v>
      </c>
      <c r="C69" s="421"/>
      <c r="D69" s="421"/>
      <c r="E69" s="421"/>
      <c r="F69" s="421"/>
      <c r="G69" s="421"/>
      <c r="H69" s="421"/>
      <c r="I69" s="174">
        <v>58000</v>
      </c>
      <c r="J69" s="175">
        <v>1.85</v>
      </c>
      <c r="K69" s="176">
        <v>107300</v>
      </c>
      <c r="L69" s="601">
        <v>4</v>
      </c>
      <c r="M69" s="602"/>
      <c r="N69" s="282">
        <v>26825</v>
      </c>
    </row>
    <row r="70" spans="2:14" ht="14.4" thickBot="1">
      <c r="B70" s="586" t="s">
        <v>254</v>
      </c>
      <c r="C70" s="587"/>
      <c r="D70" s="587"/>
      <c r="E70" s="587"/>
      <c r="F70" s="587"/>
      <c r="G70" s="587"/>
      <c r="H70" s="587"/>
      <c r="I70" s="587"/>
      <c r="J70" s="587"/>
      <c r="K70" s="587"/>
      <c r="L70" s="587"/>
      <c r="M70" s="588"/>
      <c r="N70" s="284">
        <v>56425</v>
      </c>
    </row>
    <row r="71" spans="2:14" ht="14.4" thickBot="1">
      <c r="B71" s="141"/>
      <c r="C71" s="91"/>
      <c r="D71" s="91"/>
      <c r="E71" s="91"/>
      <c r="F71" s="91"/>
      <c r="G71" s="91"/>
      <c r="H71" s="91"/>
      <c r="I71" s="91"/>
      <c r="J71" s="91"/>
      <c r="K71" s="91"/>
      <c r="L71" s="91"/>
      <c r="M71" s="91"/>
      <c r="N71" s="130"/>
    </row>
    <row r="72" spans="2:14" ht="14.4" thickBot="1">
      <c r="B72" s="589" t="s">
        <v>265</v>
      </c>
      <c r="C72" s="590"/>
      <c r="D72" s="590"/>
      <c r="E72" s="590"/>
      <c r="F72" s="590"/>
      <c r="G72" s="590"/>
      <c r="H72" s="590"/>
      <c r="I72" s="590"/>
      <c r="J72" s="590"/>
      <c r="K72" s="590"/>
      <c r="L72" s="590"/>
      <c r="M72" s="591"/>
      <c r="N72" s="180">
        <v>217144.40909090909</v>
      </c>
    </row>
    <row r="73" spans="2:14">
      <c r="B73" s="609" t="s">
        <v>266</v>
      </c>
      <c r="C73" s="610"/>
      <c r="D73" s="610"/>
      <c r="E73" s="610"/>
      <c r="F73" s="610"/>
      <c r="G73" s="610"/>
      <c r="H73" s="610"/>
      <c r="I73" s="610"/>
      <c r="J73" s="610"/>
      <c r="K73" s="610"/>
      <c r="L73" s="610"/>
      <c r="M73" s="610"/>
      <c r="N73" s="611"/>
    </row>
    <row r="74" spans="2:14">
      <c r="B74" s="612"/>
      <c r="C74" s="613"/>
      <c r="D74" s="613"/>
      <c r="E74" s="613"/>
      <c r="F74" s="613"/>
      <c r="G74" s="613"/>
      <c r="H74" s="613"/>
      <c r="I74" s="613"/>
      <c r="J74" s="613"/>
      <c r="K74" s="613"/>
      <c r="L74" s="613"/>
      <c r="M74" s="613"/>
      <c r="N74" s="614"/>
    </row>
    <row r="75" spans="2:14" ht="14.4" thickBot="1">
      <c r="B75" s="615"/>
      <c r="C75" s="616"/>
      <c r="D75" s="616"/>
      <c r="E75" s="616"/>
      <c r="F75" s="616"/>
      <c r="G75" s="616"/>
      <c r="H75" s="616"/>
      <c r="I75" s="616"/>
      <c r="J75" s="616"/>
      <c r="K75" s="616"/>
      <c r="L75" s="616"/>
      <c r="M75" s="616"/>
      <c r="N75" s="617"/>
    </row>
    <row r="76" spans="2:14">
      <c r="B76" s="597" t="s">
        <v>267</v>
      </c>
      <c r="C76" s="598"/>
      <c r="D76" s="598"/>
      <c r="E76" s="598"/>
      <c r="F76" s="598"/>
      <c r="G76" s="598"/>
      <c r="H76" s="598"/>
      <c r="I76" s="417"/>
      <c r="J76" s="418"/>
      <c r="K76" s="170" t="s">
        <v>268</v>
      </c>
      <c r="L76" s="599" t="s">
        <v>269</v>
      </c>
      <c r="M76" s="600"/>
      <c r="N76" s="171"/>
    </row>
    <row r="77" spans="2:14">
      <c r="B77" s="595" t="s">
        <v>193</v>
      </c>
      <c r="C77" s="596"/>
      <c r="D77" s="596"/>
      <c r="E77" s="596"/>
      <c r="F77" s="596"/>
      <c r="G77" s="596"/>
      <c r="H77" s="596"/>
      <c r="I77" s="182"/>
      <c r="J77" s="183"/>
      <c r="K77" s="285">
        <v>0.2</v>
      </c>
      <c r="L77" s="582">
        <v>43428.881818181821</v>
      </c>
      <c r="M77" s="583"/>
      <c r="N77" s="286"/>
    </row>
    <row r="78" spans="2:14">
      <c r="B78" s="149" t="s">
        <v>270</v>
      </c>
      <c r="C78" s="150"/>
      <c r="D78" s="150"/>
      <c r="E78" s="150"/>
      <c r="F78" s="150"/>
      <c r="G78" s="150"/>
      <c r="H78" s="150"/>
      <c r="I78" s="182"/>
      <c r="J78" s="183"/>
      <c r="K78" s="285">
        <v>0.05</v>
      </c>
      <c r="L78" s="582">
        <v>10857.220454545455</v>
      </c>
      <c r="M78" s="583"/>
      <c r="N78" s="286"/>
    </row>
    <row r="79" spans="2:14" ht="14.4" thickBot="1">
      <c r="B79" s="410" t="s">
        <v>230</v>
      </c>
      <c r="C79" s="411"/>
      <c r="D79" s="411"/>
      <c r="E79" s="411"/>
      <c r="F79" s="411"/>
      <c r="G79" s="411"/>
      <c r="H79" s="411"/>
      <c r="I79" s="188"/>
      <c r="J79" s="189"/>
      <c r="K79" s="285">
        <v>0.05</v>
      </c>
      <c r="L79" s="584">
        <v>10857.220454545455</v>
      </c>
      <c r="M79" s="585"/>
      <c r="N79" s="286"/>
    </row>
    <row r="80" spans="2:14" ht="14.4" thickBot="1">
      <c r="B80" s="586" t="s">
        <v>254</v>
      </c>
      <c r="C80" s="587"/>
      <c r="D80" s="587"/>
      <c r="E80" s="587"/>
      <c r="F80" s="587"/>
      <c r="G80" s="587"/>
      <c r="H80" s="587"/>
      <c r="I80" s="587"/>
      <c r="J80" s="587"/>
      <c r="K80" s="587"/>
      <c r="L80" s="587"/>
      <c r="M80" s="588"/>
      <c r="N80" s="190">
        <v>65143.322727272738</v>
      </c>
    </row>
    <row r="81" spans="2:14" ht="14.4" thickBot="1">
      <c r="B81" s="141"/>
      <c r="C81" s="91"/>
      <c r="D81" s="91"/>
      <c r="E81" s="91"/>
      <c r="F81" s="91"/>
      <c r="G81" s="91"/>
      <c r="H81" s="91"/>
      <c r="I81" s="91"/>
      <c r="J81" s="91"/>
      <c r="K81" s="91"/>
      <c r="L81" s="91"/>
      <c r="M81" s="91"/>
      <c r="N81" s="130"/>
    </row>
    <row r="82" spans="2:14" ht="14.4" thickBot="1">
      <c r="B82" s="589" t="s">
        <v>271</v>
      </c>
      <c r="C82" s="590"/>
      <c r="D82" s="590"/>
      <c r="E82" s="590"/>
      <c r="F82" s="590"/>
      <c r="G82" s="590"/>
      <c r="H82" s="590"/>
      <c r="I82" s="590"/>
      <c r="J82" s="590"/>
      <c r="K82" s="590"/>
      <c r="L82" s="590"/>
      <c r="M82" s="591"/>
      <c r="N82" s="191">
        <v>282288</v>
      </c>
    </row>
    <row r="83" spans="2:14">
      <c r="B83" s="122"/>
      <c r="C83" s="123"/>
      <c r="D83" s="123"/>
      <c r="E83" s="123"/>
      <c r="F83" s="123"/>
      <c r="G83" s="123"/>
      <c r="H83" s="123"/>
      <c r="I83" s="123"/>
      <c r="J83" s="123"/>
      <c r="K83" s="123"/>
      <c r="L83" s="123"/>
      <c r="M83" s="123"/>
      <c r="N83" s="124"/>
    </row>
    <row r="84" spans="2:14">
      <c r="B84" s="141"/>
      <c r="C84" s="91"/>
      <c r="D84" s="91"/>
      <c r="E84" s="91"/>
      <c r="F84" s="91"/>
      <c r="G84" s="91"/>
      <c r="H84" s="91"/>
      <c r="I84" s="91"/>
      <c r="J84" s="91"/>
      <c r="K84" s="91"/>
      <c r="L84" s="91"/>
      <c r="M84" s="91"/>
      <c r="N84" s="130"/>
    </row>
    <row r="85" spans="2:14">
      <c r="B85" s="141"/>
      <c r="C85" s="91"/>
      <c r="D85" s="91"/>
      <c r="E85" s="91"/>
      <c r="F85" s="91"/>
      <c r="G85" s="91"/>
      <c r="H85" s="91"/>
      <c r="I85" s="91"/>
      <c r="J85" s="91"/>
      <c r="K85" s="91"/>
      <c r="L85" s="91"/>
      <c r="M85" s="91"/>
      <c r="N85" s="130"/>
    </row>
    <row r="86" spans="2:14">
      <c r="B86" s="141"/>
      <c r="C86" s="91"/>
      <c r="D86" s="91"/>
      <c r="E86" s="91"/>
      <c r="F86" s="91"/>
      <c r="G86" s="128" t="s">
        <v>272</v>
      </c>
      <c r="H86" s="128"/>
      <c r="I86" s="128"/>
      <c r="J86" s="128"/>
      <c r="K86" s="91"/>
      <c r="L86" s="91"/>
      <c r="M86" s="91"/>
      <c r="N86" s="130"/>
    </row>
    <row r="87" spans="2:14">
      <c r="B87" s="192"/>
      <c r="C87" s="193"/>
      <c r="D87" s="193"/>
      <c r="E87" s="193"/>
      <c r="F87" s="193"/>
      <c r="G87" s="128" t="s">
        <v>273</v>
      </c>
      <c r="H87" s="193"/>
      <c r="I87" s="193"/>
      <c r="J87" s="193"/>
      <c r="K87" s="193"/>
      <c r="L87" s="193"/>
      <c r="M87" s="193"/>
      <c r="N87" s="194"/>
    </row>
    <row r="88" spans="2:14">
      <c r="B88" s="192"/>
      <c r="C88" s="193"/>
      <c r="D88" s="193"/>
      <c r="E88" s="193"/>
      <c r="F88" s="193"/>
      <c r="G88" s="128" t="s">
        <v>274</v>
      </c>
      <c r="J88" s="193"/>
      <c r="K88" s="193"/>
      <c r="L88" s="193"/>
      <c r="M88" s="193"/>
      <c r="N88" s="194"/>
    </row>
    <row r="89" spans="2:14">
      <c r="B89" s="405"/>
      <c r="C89" s="337"/>
      <c r="D89" s="337"/>
      <c r="E89" s="337"/>
      <c r="F89" s="337"/>
      <c r="G89" s="128" t="s">
        <v>275</v>
      </c>
      <c r="H89" s="337"/>
      <c r="I89" s="337"/>
      <c r="J89" s="337"/>
      <c r="K89" s="337"/>
      <c r="L89" s="337"/>
      <c r="M89" s="337"/>
      <c r="N89" s="136"/>
    </row>
    <row r="90" spans="2:14">
      <c r="B90" s="141"/>
      <c r="C90" s="91"/>
      <c r="D90" s="91"/>
      <c r="E90" s="91"/>
      <c r="F90" s="91"/>
      <c r="G90" s="91" t="s">
        <v>276</v>
      </c>
      <c r="H90" s="91"/>
      <c r="I90" s="91"/>
      <c r="J90" s="91"/>
      <c r="K90" s="91"/>
      <c r="L90" s="91"/>
      <c r="M90" s="91"/>
      <c r="N90" s="130"/>
    </row>
    <row r="91" spans="2:14">
      <c r="B91" s="195" t="s">
        <v>277</v>
      </c>
      <c r="C91" s="196"/>
      <c r="D91" s="196"/>
      <c r="E91" s="196"/>
      <c r="F91" s="196"/>
      <c r="G91" s="196"/>
      <c r="H91" s="196"/>
      <c r="I91" s="196"/>
      <c r="J91" s="196"/>
      <c r="K91" s="196"/>
      <c r="L91" s="196"/>
      <c r="M91" s="196"/>
      <c r="N91" s="197"/>
    </row>
    <row r="92" spans="2:14">
      <c r="B92" s="592"/>
      <c r="C92" s="593"/>
      <c r="D92" s="593"/>
      <c r="E92" s="593"/>
      <c r="F92" s="593"/>
      <c r="G92" s="593"/>
      <c r="H92" s="593"/>
      <c r="I92" s="593"/>
      <c r="J92" s="593"/>
      <c r="K92" s="593"/>
      <c r="L92" s="593"/>
      <c r="M92" s="593"/>
      <c r="N92" s="594"/>
    </row>
    <row r="93" spans="2:14">
      <c r="B93" s="592"/>
      <c r="C93" s="593"/>
      <c r="D93" s="593"/>
      <c r="E93" s="593"/>
      <c r="F93" s="593"/>
      <c r="G93" s="593"/>
      <c r="H93" s="593"/>
      <c r="I93" s="593"/>
      <c r="J93" s="593"/>
      <c r="K93" s="593"/>
      <c r="L93" s="593"/>
      <c r="M93" s="593"/>
      <c r="N93" s="594"/>
    </row>
    <row r="94" spans="2:14">
      <c r="B94" s="405"/>
      <c r="C94" s="337"/>
      <c r="D94" s="337"/>
      <c r="E94" s="337"/>
      <c r="F94" s="337"/>
      <c r="G94" s="337"/>
      <c r="H94" s="337"/>
      <c r="I94" s="337"/>
      <c r="J94" s="337"/>
      <c r="K94" s="337"/>
      <c r="L94" s="337"/>
      <c r="M94" s="337"/>
      <c r="N94" s="136"/>
    </row>
    <row r="95" spans="2:14">
      <c r="B95" s="198" t="s">
        <v>278</v>
      </c>
      <c r="C95" s="337"/>
      <c r="D95" s="337"/>
      <c r="E95" s="337"/>
      <c r="F95" s="337"/>
      <c r="G95" s="337"/>
      <c r="H95" s="337"/>
      <c r="I95" s="337"/>
      <c r="J95" s="337"/>
      <c r="K95" s="337"/>
      <c r="L95" s="337"/>
      <c r="M95" s="337"/>
      <c r="N95" s="136"/>
    </row>
    <row r="96" spans="2:14" ht="12.75" customHeight="1">
      <c r="B96" s="573" t="s">
        <v>279</v>
      </c>
      <c r="C96" s="574"/>
      <c r="D96" s="574"/>
      <c r="E96" s="574"/>
      <c r="F96" s="574"/>
      <c r="G96" s="574"/>
      <c r="H96" s="574"/>
      <c r="I96" s="574"/>
      <c r="J96" s="574"/>
      <c r="K96" s="574"/>
      <c r="L96" s="574"/>
      <c r="M96" s="574"/>
      <c r="N96" s="575"/>
    </row>
    <row r="97" spans="2:14">
      <c r="B97" s="573"/>
      <c r="C97" s="574"/>
      <c r="D97" s="574"/>
      <c r="E97" s="574"/>
      <c r="F97" s="574"/>
      <c r="G97" s="574"/>
      <c r="H97" s="574"/>
      <c r="I97" s="574"/>
      <c r="J97" s="574"/>
      <c r="K97" s="574"/>
      <c r="L97" s="574"/>
      <c r="M97" s="574"/>
      <c r="N97" s="575"/>
    </row>
    <row r="98" spans="2:14">
      <c r="B98" s="573" t="s">
        <v>280</v>
      </c>
      <c r="C98" s="574"/>
      <c r="D98" s="574"/>
      <c r="E98" s="574"/>
      <c r="F98" s="574"/>
      <c r="G98" s="574"/>
      <c r="H98" s="574"/>
      <c r="I98" s="574"/>
      <c r="J98" s="574"/>
      <c r="K98" s="574"/>
      <c r="L98" s="574"/>
      <c r="M98" s="574"/>
      <c r="N98" s="575"/>
    </row>
    <row r="99" spans="2:14">
      <c r="B99" s="573"/>
      <c r="C99" s="574"/>
      <c r="D99" s="574"/>
      <c r="E99" s="574"/>
      <c r="F99" s="574"/>
      <c r="G99" s="574"/>
      <c r="H99" s="574"/>
      <c r="I99" s="574"/>
      <c r="J99" s="574"/>
      <c r="K99" s="574"/>
      <c r="L99" s="574"/>
      <c r="M99" s="574"/>
      <c r="N99" s="575"/>
    </row>
    <row r="100" spans="2:14">
      <c r="B100" s="405"/>
      <c r="C100" s="337"/>
      <c r="D100" s="337"/>
      <c r="E100" s="337"/>
      <c r="F100" s="337"/>
      <c r="G100" s="337"/>
      <c r="H100" s="337"/>
      <c r="I100" s="337"/>
      <c r="J100" s="337"/>
      <c r="K100" s="337"/>
      <c r="L100" s="337"/>
      <c r="M100" s="337"/>
      <c r="N100" s="136"/>
    </row>
    <row r="101" spans="2:14">
      <c r="B101" s="141"/>
      <c r="C101" s="91"/>
      <c r="D101" s="91"/>
      <c r="E101" s="91"/>
      <c r="F101" s="91"/>
      <c r="G101" s="128" t="s">
        <v>272</v>
      </c>
      <c r="H101" s="91"/>
      <c r="I101" s="91"/>
      <c r="J101" s="91"/>
      <c r="K101" s="91"/>
      <c r="L101" s="91"/>
      <c r="M101" s="91"/>
      <c r="N101" s="130"/>
    </row>
    <row r="102" spans="2:14">
      <c r="B102" s="141"/>
      <c r="C102" s="91"/>
      <c r="D102" s="91"/>
      <c r="E102" s="91"/>
      <c r="F102" s="91"/>
      <c r="G102" s="91" t="s">
        <v>273</v>
      </c>
      <c r="H102" s="158"/>
      <c r="I102" s="158"/>
      <c r="J102" s="158"/>
      <c r="K102" s="91"/>
      <c r="L102" s="91"/>
      <c r="M102" s="91"/>
      <c r="N102" s="130"/>
    </row>
    <row r="103" spans="2:14">
      <c r="B103" s="141"/>
      <c r="C103" s="91"/>
      <c r="D103" s="91"/>
      <c r="E103" s="91"/>
      <c r="F103" s="91"/>
      <c r="G103" s="91" t="s">
        <v>281</v>
      </c>
      <c r="H103" s="92"/>
      <c r="I103" s="92"/>
      <c r="J103" s="92"/>
      <c r="M103" s="91"/>
      <c r="N103" s="130"/>
    </row>
    <row r="104" spans="2:14">
      <c r="B104" s="199"/>
      <c r="C104" s="337"/>
      <c r="D104" s="337"/>
      <c r="E104" s="337"/>
      <c r="F104" s="337"/>
      <c r="G104" s="91" t="s">
        <v>275</v>
      </c>
      <c r="K104" s="337"/>
      <c r="L104" s="337"/>
      <c r="M104" s="337"/>
      <c r="N104" s="136"/>
    </row>
    <row r="105" spans="2:14" ht="17.25" customHeight="1">
      <c r="B105" s="200" t="s">
        <v>282</v>
      </c>
      <c r="C105" s="201"/>
      <c r="D105" s="201"/>
      <c r="E105" s="91"/>
      <c r="F105" s="91"/>
      <c r="G105" s="91"/>
      <c r="H105" s="91"/>
      <c r="I105" s="91"/>
      <c r="J105" s="576"/>
      <c r="K105" s="576"/>
      <c r="L105" s="576"/>
      <c r="M105" s="576"/>
      <c r="N105" s="577"/>
    </row>
    <row r="106" spans="2:14" ht="18.75" customHeight="1" thickBot="1">
      <c r="B106" s="580" t="s">
        <v>283</v>
      </c>
      <c r="C106" s="581"/>
      <c r="D106" s="581"/>
      <c r="E106" s="167"/>
      <c r="F106" s="167"/>
      <c r="G106" s="167"/>
      <c r="H106" s="167"/>
      <c r="I106" s="167"/>
      <c r="J106" s="578"/>
      <c r="K106" s="578"/>
      <c r="L106" s="578"/>
      <c r="M106" s="578"/>
      <c r="N106" s="579"/>
    </row>
  </sheetData>
  <mergeCells count="97">
    <mergeCell ref="B98:N99"/>
    <mergeCell ref="J105:N106"/>
    <mergeCell ref="B106:D106"/>
    <mergeCell ref="B40:F40"/>
    <mergeCell ref="G40:H40"/>
    <mergeCell ref="I40:J40"/>
    <mergeCell ref="L40:M40"/>
    <mergeCell ref="L79:M79"/>
    <mergeCell ref="B80:M80"/>
    <mergeCell ref="B82:M82"/>
    <mergeCell ref="B92:N92"/>
    <mergeCell ref="B93:N93"/>
    <mergeCell ref="B96:N97"/>
    <mergeCell ref="B73:N75"/>
    <mergeCell ref="B76:H76"/>
    <mergeCell ref="L76:M76"/>
    <mergeCell ref="B77:H77"/>
    <mergeCell ref="L77:M77"/>
    <mergeCell ref="L78:M78"/>
    <mergeCell ref="B67:H67"/>
    <mergeCell ref="L67:M67"/>
    <mergeCell ref="L68:M68"/>
    <mergeCell ref="L69:M69"/>
    <mergeCell ref="B70:M70"/>
    <mergeCell ref="B72:M72"/>
    <mergeCell ref="B64:N66"/>
    <mergeCell ref="B55:M55"/>
    <mergeCell ref="B56:N58"/>
    <mergeCell ref="B59:H59"/>
    <mergeCell ref="L59:M59"/>
    <mergeCell ref="B60:H60"/>
    <mergeCell ref="L60:M60"/>
    <mergeCell ref="B61:H61"/>
    <mergeCell ref="L61:M61"/>
    <mergeCell ref="B62:H62"/>
    <mergeCell ref="L62:M62"/>
    <mergeCell ref="B63:M63"/>
    <mergeCell ref="L51:M51"/>
    <mergeCell ref="L52:M52"/>
    <mergeCell ref="L53:M53"/>
    <mergeCell ref="B54:I54"/>
    <mergeCell ref="L54:M54"/>
    <mergeCell ref="B45:N47"/>
    <mergeCell ref="B48:I48"/>
    <mergeCell ref="L48:M48"/>
    <mergeCell ref="L49:M49"/>
    <mergeCell ref="L50:M50"/>
    <mergeCell ref="B43:F43"/>
    <mergeCell ref="G43:H43"/>
    <mergeCell ref="I43:J43"/>
    <mergeCell ref="L43:M43"/>
    <mergeCell ref="B44:M44"/>
    <mergeCell ref="G41:H41"/>
    <mergeCell ref="I41:J41"/>
    <mergeCell ref="L41:M41"/>
    <mergeCell ref="G42:H42"/>
    <mergeCell ref="I42:J42"/>
    <mergeCell ref="L42:M42"/>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223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2369" r:id="rId3"/>
      </mc:Fallback>
    </mc:AlternateContent>
  </oleObjects>
  <mc:AlternateContent xmlns:mc="http://schemas.openxmlformats.org/markup-compatibility/2006">
    <mc:Choice Requires="x14">
      <controls>
        <mc:AlternateContent xmlns:mc="http://schemas.openxmlformats.org/markup-compatibility/2006">
          <mc:Choice Requires="x14">
            <control shapeId="1722370" r:id="rId5" name="Check Box 2">
              <controlPr defaultSize="0" autoFill="0" autoLine="0" autoPict="0">
                <anchor moveWithCells="1">
                  <from>
                    <xdr:col>5</xdr:col>
                    <xdr:colOff>152400</xdr:colOff>
                    <xdr:row>10</xdr:row>
                    <xdr:rowOff>144780</xdr:rowOff>
                  </from>
                  <to>
                    <xdr:col>5</xdr:col>
                    <xdr:colOff>464820</xdr:colOff>
                    <xdr:row>11</xdr:row>
                    <xdr:rowOff>114300</xdr:rowOff>
                  </to>
                </anchor>
              </controlPr>
            </control>
          </mc:Choice>
        </mc:AlternateContent>
        <mc:AlternateContent xmlns:mc="http://schemas.openxmlformats.org/markup-compatibility/2006">
          <mc:Choice Requires="x14">
            <control shapeId="1722371" r:id="rId6" name="Check Box 3">
              <controlPr defaultSize="0" autoFill="0" autoLine="0" autoPict="0">
                <anchor moveWithCells="1">
                  <from>
                    <xdr:col>9</xdr:col>
                    <xdr:colOff>152400</xdr:colOff>
                    <xdr:row>10</xdr:row>
                    <xdr:rowOff>144780</xdr:rowOff>
                  </from>
                  <to>
                    <xdr:col>9</xdr:col>
                    <xdr:colOff>464820</xdr:colOff>
                    <xdr:row>11</xdr:row>
                    <xdr:rowOff>114300</xdr:rowOff>
                  </to>
                </anchor>
              </controlPr>
            </control>
          </mc:Choice>
        </mc:AlternateContent>
      </controls>
    </mc:Choice>
  </mc:AlternateContent>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B1:N107"/>
  <sheetViews>
    <sheetView topLeftCell="A24" zoomScale="70" zoomScaleNormal="70" workbookViewId="0">
      <selection activeCell="A25" sqref="A1:XFD1048576"/>
    </sheetView>
  </sheetViews>
  <sheetFormatPr baseColWidth="10" defaultColWidth="11.44140625" defaultRowHeight="13.8"/>
  <cols>
    <col min="1" max="1" width="3.109375" style="90" customWidth="1"/>
    <col min="2" max="10" width="11.44140625" style="90"/>
    <col min="11" max="11" width="12.6640625" style="90" customWidth="1"/>
    <col min="12" max="13" width="11.44140625" style="90"/>
    <col min="14" max="14" width="15.1093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422"/>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405"/>
      <c r="C11" s="406"/>
      <c r="D11" s="406"/>
      <c r="E11" s="406"/>
      <c r="F11" s="406"/>
      <c r="G11" s="406"/>
      <c r="H11" s="406"/>
      <c r="I11" s="406"/>
      <c r="J11" s="406"/>
      <c r="K11" s="109"/>
      <c r="L11" s="110" t="s">
        <v>15</v>
      </c>
      <c r="M11" s="110" t="s">
        <v>15</v>
      </c>
      <c r="N11" s="111" t="s">
        <v>15</v>
      </c>
    </row>
    <row r="12" spans="2:14">
      <c r="B12" s="653" t="s">
        <v>239</v>
      </c>
      <c r="C12" s="654"/>
      <c r="D12" s="654"/>
      <c r="E12" s="654"/>
      <c r="F12" s="406"/>
      <c r="G12" s="406"/>
      <c r="H12" s="406" t="s">
        <v>240</v>
      </c>
      <c r="J12" s="406"/>
      <c r="K12" s="109"/>
      <c r="N12" s="112"/>
    </row>
    <row r="13" spans="2:14">
      <c r="B13" s="113" t="s">
        <v>16</v>
      </c>
      <c r="C13" s="114"/>
      <c r="D13" s="642" t="s">
        <v>17</v>
      </c>
      <c r="E13" s="642"/>
      <c r="F13" s="642"/>
      <c r="G13" s="642"/>
      <c r="H13" s="114"/>
      <c r="I13" s="114" t="s">
        <v>18</v>
      </c>
      <c r="J13" s="642" t="s">
        <v>17</v>
      </c>
      <c r="K13" s="642"/>
      <c r="L13" s="642"/>
      <c r="M13" s="642"/>
      <c r="N13" s="408"/>
    </row>
    <row r="14" spans="2:14">
      <c r="B14" s="113"/>
      <c r="C14" s="114"/>
      <c r="D14" s="407"/>
      <c r="E14" s="407"/>
      <c r="F14" s="407"/>
      <c r="G14" s="407"/>
      <c r="H14" s="114"/>
      <c r="I14" s="407"/>
      <c r="J14" s="114"/>
      <c r="K14" s="407"/>
      <c r="L14" s="643"/>
      <c r="M14" s="643"/>
      <c r="N14" s="644"/>
    </row>
    <row r="15" spans="2:14">
      <c r="B15" s="113"/>
      <c r="C15" s="114"/>
      <c r="D15" s="407"/>
      <c r="E15" s="407"/>
      <c r="F15" s="407"/>
      <c r="G15" s="407"/>
      <c r="H15" s="114"/>
      <c r="I15" s="407"/>
      <c r="J15" s="114"/>
      <c r="K15" s="407"/>
      <c r="L15" s="407"/>
      <c r="M15" s="407"/>
      <c r="N15" s="408"/>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424"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409"/>
      <c r="E22" s="409"/>
      <c r="F22" s="409"/>
      <c r="G22" s="409"/>
      <c r="H22" s="409"/>
      <c r="I22" s="409"/>
      <c r="J22" s="409"/>
      <c r="K22" s="409"/>
      <c r="L22" s="409"/>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3.5" customHeight="1" thickBot="1">
      <c r="B34" s="208" t="s">
        <v>540</v>
      </c>
      <c r="C34" s="703" t="s">
        <v>519</v>
      </c>
      <c r="D34" s="704"/>
      <c r="E34" s="704"/>
      <c r="F34" s="704"/>
      <c r="G34" s="704"/>
      <c r="H34" s="704"/>
      <c r="I34" s="704"/>
      <c r="J34" s="704"/>
      <c r="K34" s="705"/>
      <c r="L34" s="703" t="s">
        <v>47</v>
      </c>
      <c r="M34" s="705"/>
      <c r="N34" s="216">
        <v>857</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ht="24.75" customHeight="1">
      <c r="B39" s="450" t="s">
        <v>560</v>
      </c>
      <c r="C39" s="414"/>
      <c r="D39" s="414"/>
      <c r="E39" s="414"/>
      <c r="F39" s="415"/>
      <c r="G39" s="641"/>
      <c r="H39" s="618"/>
      <c r="I39" s="641"/>
      <c r="J39" s="618"/>
      <c r="K39" s="279">
        <v>9500</v>
      </c>
      <c r="L39" s="752">
        <v>35</v>
      </c>
      <c r="M39" s="753"/>
      <c r="N39" s="280">
        <v>271.42857142857144</v>
      </c>
    </row>
    <row r="40" spans="2:14" ht="26.25" customHeight="1">
      <c r="B40" s="450" t="s">
        <v>561</v>
      </c>
      <c r="C40" s="414"/>
      <c r="D40" s="414"/>
      <c r="E40" s="414"/>
      <c r="F40" s="415"/>
      <c r="G40" s="641"/>
      <c r="H40" s="618"/>
      <c r="I40" s="641"/>
      <c r="J40" s="618"/>
      <c r="K40" s="279">
        <v>27000</v>
      </c>
      <c r="L40" s="752">
        <v>35</v>
      </c>
      <c r="M40" s="753"/>
      <c r="N40" s="280">
        <v>771.42857142857144</v>
      </c>
    </row>
    <row r="41" spans="2:14">
      <c r="B41" s="413" t="s">
        <v>557</v>
      </c>
      <c r="C41" s="414"/>
      <c r="D41" s="414"/>
      <c r="E41" s="414"/>
      <c r="F41" s="415"/>
      <c r="G41" s="641"/>
      <c r="H41" s="618"/>
      <c r="I41" s="641"/>
      <c r="J41" s="618"/>
      <c r="K41" s="279"/>
      <c r="L41" s="740"/>
      <c r="M41" s="741"/>
      <c r="N41" s="280">
        <v>40.303571428571431</v>
      </c>
    </row>
    <row r="42" spans="2:14">
      <c r="B42" s="413"/>
      <c r="C42" s="414"/>
      <c r="D42" s="414"/>
      <c r="E42" s="414"/>
      <c r="F42" s="415"/>
      <c r="G42" s="641"/>
      <c r="H42" s="618"/>
      <c r="I42" s="641"/>
      <c r="J42" s="618"/>
      <c r="K42" s="279"/>
      <c r="L42" s="738"/>
      <c r="M42" s="739"/>
      <c r="N42" s="280"/>
    </row>
    <row r="43" spans="2:14" ht="14.4" thickBot="1">
      <c r="B43" s="595"/>
      <c r="C43" s="596"/>
      <c r="D43" s="596"/>
      <c r="E43" s="596"/>
      <c r="F43" s="618"/>
      <c r="G43" s="641"/>
      <c r="H43" s="618"/>
      <c r="I43" s="641"/>
      <c r="J43" s="618"/>
      <c r="K43" s="279"/>
      <c r="L43" s="726"/>
      <c r="M43" s="727"/>
      <c r="N43" s="280"/>
    </row>
    <row r="44" spans="2:14" ht="14.4" thickBot="1">
      <c r="B44" s="586" t="s">
        <v>254</v>
      </c>
      <c r="C44" s="587"/>
      <c r="D44" s="587"/>
      <c r="E44" s="587"/>
      <c r="F44" s="587"/>
      <c r="G44" s="587"/>
      <c r="H44" s="587"/>
      <c r="I44" s="587"/>
      <c r="J44" s="587"/>
      <c r="K44" s="587"/>
      <c r="L44" s="587"/>
      <c r="M44" s="588"/>
      <c r="N44" s="154">
        <v>1083.1607142857142</v>
      </c>
    </row>
    <row r="45" spans="2:14">
      <c r="B45" s="609" t="s">
        <v>252</v>
      </c>
      <c r="C45" s="610"/>
      <c r="D45" s="610"/>
      <c r="E45" s="610"/>
      <c r="F45" s="610"/>
      <c r="G45" s="610"/>
      <c r="H45" s="610"/>
      <c r="I45" s="610"/>
      <c r="J45" s="610"/>
      <c r="K45" s="610"/>
      <c r="L45" s="610"/>
      <c r="M45" s="610"/>
      <c r="N45" s="611"/>
    </row>
    <row r="46" spans="2:14">
      <c r="B46" s="612"/>
      <c r="C46" s="613"/>
      <c r="D46" s="613"/>
      <c r="E46" s="613"/>
      <c r="F46" s="613"/>
      <c r="G46" s="613"/>
      <c r="H46" s="613"/>
      <c r="I46" s="613"/>
      <c r="J46" s="613"/>
      <c r="K46" s="613"/>
      <c r="L46" s="613"/>
      <c r="M46" s="613"/>
      <c r="N46" s="614"/>
    </row>
    <row r="47" spans="2:14" ht="14.4" thickBot="1">
      <c r="B47" s="615"/>
      <c r="C47" s="616"/>
      <c r="D47" s="616"/>
      <c r="E47" s="616"/>
      <c r="F47" s="616"/>
      <c r="G47" s="616"/>
      <c r="H47" s="616"/>
      <c r="I47" s="616"/>
      <c r="J47" s="616"/>
      <c r="K47" s="616"/>
      <c r="L47" s="616"/>
      <c r="M47" s="616"/>
      <c r="N47" s="617"/>
    </row>
    <row r="48" spans="2:14">
      <c r="B48" s="597" t="s">
        <v>243</v>
      </c>
      <c r="C48" s="598"/>
      <c r="D48" s="598"/>
      <c r="E48" s="598"/>
      <c r="F48" s="598"/>
      <c r="G48" s="598"/>
      <c r="H48" s="598"/>
      <c r="I48" s="623"/>
      <c r="J48" s="412" t="s">
        <v>198</v>
      </c>
      <c r="K48" s="145" t="s">
        <v>33</v>
      </c>
      <c r="L48" s="622" t="s">
        <v>253</v>
      </c>
      <c r="M48" s="623"/>
      <c r="N48" s="146" t="s">
        <v>249</v>
      </c>
    </row>
    <row r="49" spans="2:14">
      <c r="B49" s="444" t="s">
        <v>555</v>
      </c>
      <c r="C49" s="414"/>
      <c r="D49" s="414"/>
      <c r="E49" s="414"/>
      <c r="F49" s="414"/>
      <c r="G49" s="414"/>
      <c r="H49" s="414"/>
      <c r="I49" s="415"/>
      <c r="J49" s="442" t="s">
        <v>205</v>
      </c>
      <c r="K49" s="449">
        <v>0.35</v>
      </c>
      <c r="L49" s="619">
        <v>65000</v>
      </c>
      <c r="M49" s="620"/>
      <c r="N49" s="280">
        <v>22750</v>
      </c>
    </row>
    <row r="50" spans="2:14">
      <c r="B50" s="444" t="s">
        <v>562</v>
      </c>
      <c r="C50" s="414"/>
      <c r="D50" s="414"/>
      <c r="E50" s="414"/>
      <c r="F50" s="414"/>
      <c r="G50" s="414"/>
      <c r="H50" s="414"/>
      <c r="I50" s="415"/>
      <c r="J50" s="448" t="s">
        <v>198</v>
      </c>
      <c r="K50" s="449">
        <v>40</v>
      </c>
      <c r="L50" s="619">
        <v>4330</v>
      </c>
      <c r="M50" s="620"/>
      <c r="N50" s="280">
        <v>173200</v>
      </c>
    </row>
    <row r="51" spans="2:14">
      <c r="B51" s="413" t="s">
        <v>563</v>
      </c>
      <c r="C51" s="414"/>
      <c r="D51" s="414"/>
      <c r="E51" s="414"/>
      <c r="F51" s="415"/>
      <c r="G51" s="641"/>
      <c r="H51" s="618"/>
      <c r="I51" s="641"/>
      <c r="J51" s="618"/>
      <c r="K51" s="279"/>
      <c r="L51" s="740"/>
      <c r="M51" s="741"/>
      <c r="N51" s="280">
        <v>16.12142857142857</v>
      </c>
    </row>
    <row r="52" spans="2:14">
      <c r="B52" s="444"/>
      <c r="C52" s="414"/>
      <c r="D52" s="414"/>
      <c r="E52" s="414"/>
      <c r="F52" s="414"/>
      <c r="G52" s="414"/>
      <c r="H52" s="414"/>
      <c r="I52" s="415"/>
      <c r="J52" s="443"/>
      <c r="K52" s="447"/>
      <c r="L52" s="619"/>
      <c r="M52" s="620"/>
      <c r="N52" s="280"/>
    </row>
    <row r="53" spans="2:14">
      <c r="B53" s="444"/>
      <c r="C53" s="414"/>
      <c r="D53" s="414"/>
      <c r="E53" s="414"/>
      <c r="F53" s="414"/>
      <c r="G53" s="414"/>
      <c r="H53" s="414"/>
      <c r="I53" s="415"/>
      <c r="J53" s="443"/>
      <c r="K53" s="447"/>
      <c r="L53" s="619"/>
      <c r="M53" s="620"/>
      <c r="N53" s="280"/>
    </row>
    <row r="54" spans="2:14">
      <c r="B54" s="444"/>
      <c r="C54" s="414"/>
      <c r="D54" s="414"/>
      <c r="E54" s="414"/>
      <c r="F54" s="414"/>
      <c r="G54" s="414"/>
      <c r="H54" s="414"/>
      <c r="I54" s="415"/>
      <c r="J54" s="442"/>
      <c r="K54" s="447"/>
      <c r="L54" s="619"/>
      <c r="M54" s="620"/>
      <c r="N54" s="280"/>
    </row>
    <row r="55" spans="2:14" ht="14.4" thickBot="1">
      <c r="B55" s="595"/>
      <c r="C55" s="596"/>
      <c r="D55" s="596"/>
      <c r="E55" s="596"/>
      <c r="F55" s="596"/>
      <c r="G55" s="596"/>
      <c r="H55" s="596"/>
      <c r="I55" s="618"/>
      <c r="J55" s="210"/>
      <c r="K55" s="211"/>
      <c r="L55" s="619"/>
      <c r="M55" s="620"/>
      <c r="N55" s="280"/>
    </row>
    <row r="56" spans="2:14" ht="14.4" thickBot="1">
      <c r="B56" s="586" t="s">
        <v>254</v>
      </c>
      <c r="C56" s="587"/>
      <c r="D56" s="587"/>
      <c r="E56" s="587"/>
      <c r="F56" s="587"/>
      <c r="G56" s="587"/>
      <c r="H56" s="587"/>
      <c r="I56" s="587"/>
      <c r="J56" s="587"/>
      <c r="K56" s="587"/>
      <c r="L56" s="587"/>
      <c r="M56" s="588"/>
      <c r="N56" s="281">
        <v>195966.12142857144</v>
      </c>
    </row>
    <row r="57" spans="2:14">
      <c r="B57" s="609" t="s">
        <v>255</v>
      </c>
      <c r="C57" s="610"/>
      <c r="D57" s="610"/>
      <c r="E57" s="610"/>
      <c r="F57" s="610"/>
      <c r="G57" s="610"/>
      <c r="H57" s="610"/>
      <c r="I57" s="610"/>
      <c r="J57" s="610"/>
      <c r="K57" s="610"/>
      <c r="L57" s="610"/>
      <c r="M57" s="610"/>
      <c r="N57" s="611"/>
    </row>
    <row r="58" spans="2:14">
      <c r="B58" s="612"/>
      <c r="C58" s="613"/>
      <c r="D58" s="613"/>
      <c r="E58" s="613"/>
      <c r="F58" s="613"/>
      <c r="G58" s="613"/>
      <c r="H58" s="613"/>
      <c r="I58" s="613"/>
      <c r="J58" s="613"/>
      <c r="K58" s="613"/>
      <c r="L58" s="613"/>
      <c r="M58" s="613"/>
      <c r="N58" s="614"/>
    </row>
    <row r="59" spans="2:14" ht="14.4" thickBot="1">
      <c r="B59" s="615"/>
      <c r="C59" s="616"/>
      <c r="D59" s="616"/>
      <c r="E59" s="616"/>
      <c r="F59" s="616"/>
      <c r="G59" s="616"/>
      <c r="H59" s="616"/>
      <c r="I59" s="616"/>
      <c r="J59" s="616"/>
      <c r="K59" s="616"/>
      <c r="L59" s="616"/>
      <c r="M59" s="616"/>
      <c r="N59" s="617"/>
    </row>
    <row r="60" spans="2:14">
      <c r="B60" s="597" t="s">
        <v>256</v>
      </c>
      <c r="C60" s="598"/>
      <c r="D60" s="598"/>
      <c r="E60" s="598"/>
      <c r="F60" s="598"/>
      <c r="G60" s="598"/>
      <c r="H60" s="598"/>
      <c r="I60" s="145" t="s">
        <v>257</v>
      </c>
      <c r="J60" s="417" t="s">
        <v>258</v>
      </c>
      <c r="K60" s="163" t="s">
        <v>259</v>
      </c>
      <c r="L60" s="622" t="s">
        <v>199</v>
      </c>
      <c r="M60" s="623"/>
      <c r="N60" s="146" t="s">
        <v>249</v>
      </c>
    </row>
    <row r="61" spans="2:14">
      <c r="B61" s="595"/>
      <c r="C61" s="596"/>
      <c r="D61" s="596"/>
      <c r="E61" s="596"/>
      <c r="F61" s="596"/>
      <c r="G61" s="596"/>
      <c r="H61" s="596"/>
      <c r="I61" s="157"/>
      <c r="J61" s="226"/>
      <c r="K61" s="227"/>
      <c r="L61" s="603"/>
      <c r="M61" s="604"/>
      <c r="N61" s="287"/>
    </row>
    <row r="62" spans="2:14">
      <c r="B62" s="595"/>
      <c r="C62" s="596"/>
      <c r="D62" s="596"/>
      <c r="E62" s="596"/>
      <c r="F62" s="596"/>
      <c r="G62" s="596"/>
      <c r="H62" s="596"/>
      <c r="I62" s="157"/>
      <c r="J62" s="226"/>
      <c r="K62" s="227"/>
      <c r="L62" s="603"/>
      <c r="M62" s="604"/>
      <c r="N62" s="287"/>
    </row>
    <row r="63" spans="2:14" ht="14.4" thickBot="1">
      <c r="B63" s="605"/>
      <c r="C63" s="606"/>
      <c r="D63" s="606"/>
      <c r="E63" s="606"/>
      <c r="F63" s="606"/>
      <c r="G63" s="606"/>
      <c r="H63" s="606"/>
      <c r="I63" s="246"/>
      <c r="J63" s="242"/>
      <c r="K63" s="217"/>
      <c r="L63" s="607"/>
      <c r="M63" s="608"/>
      <c r="N63" s="287"/>
    </row>
    <row r="64" spans="2:14" ht="14.4" thickBot="1">
      <c r="B64" s="586" t="s">
        <v>254</v>
      </c>
      <c r="C64" s="587"/>
      <c r="D64" s="587"/>
      <c r="E64" s="587"/>
      <c r="F64" s="587"/>
      <c r="G64" s="587"/>
      <c r="H64" s="587"/>
      <c r="I64" s="587"/>
      <c r="J64" s="587"/>
      <c r="K64" s="587"/>
      <c r="L64" s="587"/>
      <c r="M64" s="588"/>
      <c r="N64" s="284">
        <v>0</v>
      </c>
    </row>
    <row r="65" spans="2:14">
      <c r="B65" s="609" t="s">
        <v>261</v>
      </c>
      <c r="C65" s="610"/>
      <c r="D65" s="610"/>
      <c r="E65" s="610"/>
      <c r="F65" s="610"/>
      <c r="G65" s="610"/>
      <c r="H65" s="610"/>
      <c r="I65" s="610"/>
      <c r="J65" s="610"/>
      <c r="K65" s="610"/>
      <c r="L65" s="610"/>
      <c r="M65" s="610"/>
      <c r="N65" s="611"/>
    </row>
    <row r="66" spans="2:14">
      <c r="B66" s="612"/>
      <c r="C66" s="613"/>
      <c r="D66" s="613"/>
      <c r="E66" s="613"/>
      <c r="F66" s="613"/>
      <c r="G66" s="613"/>
      <c r="H66" s="613"/>
      <c r="I66" s="613"/>
      <c r="J66" s="613"/>
      <c r="K66" s="613"/>
      <c r="L66" s="613"/>
      <c r="M66" s="613"/>
      <c r="N66" s="614"/>
    </row>
    <row r="67" spans="2:14" ht="14.4" thickBot="1">
      <c r="B67" s="615"/>
      <c r="C67" s="616"/>
      <c r="D67" s="616"/>
      <c r="E67" s="616"/>
      <c r="F67" s="616"/>
      <c r="G67" s="616"/>
      <c r="H67" s="616"/>
      <c r="I67" s="616"/>
      <c r="J67" s="616"/>
      <c r="K67" s="616"/>
      <c r="L67" s="616"/>
      <c r="M67" s="616"/>
      <c r="N67" s="617"/>
    </row>
    <row r="68" spans="2:14">
      <c r="B68" s="597" t="s">
        <v>262</v>
      </c>
      <c r="C68" s="598"/>
      <c r="D68" s="598"/>
      <c r="E68" s="598"/>
      <c r="F68" s="598"/>
      <c r="G68" s="598"/>
      <c r="H68" s="598"/>
      <c r="I68" s="145" t="s">
        <v>263</v>
      </c>
      <c r="J68" s="417" t="s">
        <v>231</v>
      </c>
      <c r="K68" s="163" t="s">
        <v>264</v>
      </c>
      <c r="L68" s="622" t="s">
        <v>248</v>
      </c>
      <c r="M68" s="623"/>
      <c r="N68" s="146" t="s">
        <v>249</v>
      </c>
    </row>
    <row r="69" spans="2:14">
      <c r="B69" s="420" t="s">
        <v>321</v>
      </c>
      <c r="C69" s="421"/>
      <c r="D69" s="421"/>
      <c r="E69" s="421"/>
      <c r="F69" s="421"/>
      <c r="G69" s="421"/>
      <c r="H69" s="421"/>
      <c r="I69" s="174">
        <v>64000</v>
      </c>
      <c r="J69" s="175">
        <v>1.85</v>
      </c>
      <c r="K69" s="176">
        <v>118400</v>
      </c>
      <c r="L69" s="601">
        <v>280</v>
      </c>
      <c r="M69" s="602"/>
      <c r="N69" s="282">
        <v>422.85714285714283</v>
      </c>
    </row>
    <row r="70" spans="2:14" ht="14.4" thickBot="1">
      <c r="B70" s="420" t="s">
        <v>329</v>
      </c>
      <c r="C70" s="421"/>
      <c r="D70" s="421"/>
      <c r="E70" s="421"/>
      <c r="F70" s="421"/>
      <c r="G70" s="421"/>
      <c r="H70" s="421"/>
      <c r="I70" s="174">
        <v>58000</v>
      </c>
      <c r="J70" s="175">
        <v>1.85</v>
      </c>
      <c r="K70" s="176">
        <v>107300</v>
      </c>
      <c r="L70" s="601">
        <v>280</v>
      </c>
      <c r="M70" s="602"/>
      <c r="N70" s="282">
        <v>383.21428571428572</v>
      </c>
    </row>
    <row r="71" spans="2:14" ht="14.4" thickBot="1">
      <c r="B71" s="586" t="s">
        <v>254</v>
      </c>
      <c r="C71" s="587"/>
      <c r="D71" s="587"/>
      <c r="E71" s="587"/>
      <c r="F71" s="587"/>
      <c r="G71" s="587"/>
      <c r="H71" s="587"/>
      <c r="I71" s="587"/>
      <c r="J71" s="587"/>
      <c r="K71" s="587"/>
      <c r="L71" s="587"/>
      <c r="M71" s="588"/>
      <c r="N71" s="284">
        <v>806.07142857142856</v>
      </c>
    </row>
    <row r="72" spans="2:14" ht="14.4" thickBot="1">
      <c r="B72" s="141"/>
      <c r="C72" s="91"/>
      <c r="D72" s="91"/>
      <c r="E72" s="91"/>
      <c r="F72" s="91"/>
      <c r="G72" s="91"/>
      <c r="H72" s="91"/>
      <c r="I72" s="91"/>
      <c r="J72" s="91"/>
      <c r="K72" s="91"/>
      <c r="L72" s="91"/>
      <c r="M72" s="91"/>
      <c r="N72" s="130"/>
    </row>
    <row r="73" spans="2:14" ht="14.4" thickBot="1">
      <c r="B73" s="589" t="s">
        <v>265</v>
      </c>
      <c r="C73" s="590"/>
      <c r="D73" s="590"/>
      <c r="E73" s="590"/>
      <c r="F73" s="590"/>
      <c r="G73" s="590"/>
      <c r="H73" s="590"/>
      <c r="I73" s="590"/>
      <c r="J73" s="590"/>
      <c r="K73" s="590"/>
      <c r="L73" s="590"/>
      <c r="M73" s="591"/>
      <c r="N73" s="180">
        <v>197855.35357142857</v>
      </c>
    </row>
    <row r="74" spans="2:14">
      <c r="B74" s="609" t="s">
        <v>266</v>
      </c>
      <c r="C74" s="610"/>
      <c r="D74" s="610"/>
      <c r="E74" s="610"/>
      <c r="F74" s="610"/>
      <c r="G74" s="610"/>
      <c r="H74" s="610"/>
      <c r="I74" s="610"/>
      <c r="J74" s="610"/>
      <c r="K74" s="610"/>
      <c r="L74" s="610"/>
      <c r="M74" s="610"/>
      <c r="N74" s="611"/>
    </row>
    <row r="75" spans="2:14">
      <c r="B75" s="612"/>
      <c r="C75" s="613"/>
      <c r="D75" s="613"/>
      <c r="E75" s="613"/>
      <c r="F75" s="613"/>
      <c r="G75" s="613"/>
      <c r="H75" s="613"/>
      <c r="I75" s="613"/>
      <c r="J75" s="613"/>
      <c r="K75" s="613"/>
      <c r="L75" s="613"/>
      <c r="M75" s="613"/>
      <c r="N75" s="614"/>
    </row>
    <row r="76" spans="2:14" ht="14.4" thickBot="1">
      <c r="B76" s="615"/>
      <c r="C76" s="616"/>
      <c r="D76" s="616"/>
      <c r="E76" s="616"/>
      <c r="F76" s="616"/>
      <c r="G76" s="616"/>
      <c r="H76" s="616"/>
      <c r="I76" s="616"/>
      <c r="J76" s="616"/>
      <c r="K76" s="616"/>
      <c r="L76" s="616"/>
      <c r="M76" s="616"/>
      <c r="N76" s="617"/>
    </row>
    <row r="77" spans="2:14">
      <c r="B77" s="597" t="s">
        <v>267</v>
      </c>
      <c r="C77" s="598"/>
      <c r="D77" s="598"/>
      <c r="E77" s="598"/>
      <c r="F77" s="598"/>
      <c r="G77" s="598"/>
      <c r="H77" s="598"/>
      <c r="I77" s="417"/>
      <c r="J77" s="418"/>
      <c r="K77" s="170" t="s">
        <v>268</v>
      </c>
      <c r="L77" s="599" t="s">
        <v>269</v>
      </c>
      <c r="M77" s="600"/>
      <c r="N77" s="171"/>
    </row>
    <row r="78" spans="2:14">
      <c r="B78" s="595" t="s">
        <v>193</v>
      </c>
      <c r="C78" s="596"/>
      <c r="D78" s="596"/>
      <c r="E78" s="596"/>
      <c r="F78" s="596"/>
      <c r="G78" s="596"/>
      <c r="H78" s="596"/>
      <c r="I78" s="182"/>
      <c r="J78" s="183"/>
      <c r="K78" s="285">
        <v>0.2</v>
      </c>
      <c r="L78" s="582">
        <v>39571.070714285714</v>
      </c>
      <c r="M78" s="583"/>
      <c r="N78" s="286"/>
    </row>
    <row r="79" spans="2:14">
      <c r="B79" s="149" t="s">
        <v>270</v>
      </c>
      <c r="C79" s="150"/>
      <c r="D79" s="150"/>
      <c r="E79" s="150"/>
      <c r="F79" s="150"/>
      <c r="G79" s="150"/>
      <c r="H79" s="150"/>
      <c r="I79" s="182"/>
      <c r="J79" s="183"/>
      <c r="K79" s="285">
        <v>0.05</v>
      </c>
      <c r="L79" s="582">
        <v>9892.7676785714284</v>
      </c>
      <c r="M79" s="583"/>
      <c r="N79" s="286"/>
    </row>
    <row r="80" spans="2:14" ht="14.4" thickBot="1">
      <c r="B80" s="410" t="s">
        <v>230</v>
      </c>
      <c r="C80" s="411"/>
      <c r="D80" s="411"/>
      <c r="E80" s="411"/>
      <c r="F80" s="411"/>
      <c r="G80" s="411"/>
      <c r="H80" s="411"/>
      <c r="I80" s="188"/>
      <c r="J80" s="189"/>
      <c r="K80" s="285">
        <v>0.05</v>
      </c>
      <c r="L80" s="584">
        <v>9892.7676785714284</v>
      </c>
      <c r="M80" s="585"/>
      <c r="N80" s="286"/>
    </row>
    <row r="81" spans="2:14" ht="14.4" thickBot="1">
      <c r="B81" s="586" t="s">
        <v>254</v>
      </c>
      <c r="C81" s="587"/>
      <c r="D81" s="587"/>
      <c r="E81" s="587"/>
      <c r="F81" s="587"/>
      <c r="G81" s="587"/>
      <c r="H81" s="587"/>
      <c r="I81" s="587"/>
      <c r="J81" s="587"/>
      <c r="K81" s="587"/>
      <c r="L81" s="587"/>
      <c r="M81" s="588"/>
      <c r="N81" s="190">
        <v>59356.60607142857</v>
      </c>
    </row>
    <row r="82" spans="2:14" ht="14.4" thickBot="1">
      <c r="B82" s="141"/>
      <c r="C82" s="91"/>
      <c r="D82" s="91"/>
      <c r="E82" s="91"/>
      <c r="F82" s="91"/>
      <c r="G82" s="91"/>
      <c r="H82" s="91"/>
      <c r="I82" s="91"/>
      <c r="J82" s="91"/>
      <c r="K82" s="91"/>
      <c r="L82" s="91"/>
      <c r="M82" s="91"/>
      <c r="N82" s="130"/>
    </row>
    <row r="83" spans="2:14" ht="14.4" thickBot="1">
      <c r="B83" s="589" t="s">
        <v>271</v>
      </c>
      <c r="C83" s="590"/>
      <c r="D83" s="590"/>
      <c r="E83" s="590"/>
      <c r="F83" s="590"/>
      <c r="G83" s="590"/>
      <c r="H83" s="590"/>
      <c r="I83" s="590"/>
      <c r="J83" s="590"/>
      <c r="K83" s="590"/>
      <c r="L83" s="590"/>
      <c r="M83" s="591"/>
      <c r="N83" s="191">
        <v>257212</v>
      </c>
    </row>
    <row r="84" spans="2:14">
      <c r="B84" s="122"/>
      <c r="C84" s="123"/>
      <c r="D84" s="123"/>
      <c r="E84" s="123"/>
      <c r="F84" s="123"/>
      <c r="G84" s="123"/>
      <c r="H84" s="123"/>
      <c r="I84" s="123"/>
      <c r="J84" s="123"/>
      <c r="K84" s="123"/>
      <c r="L84" s="123"/>
      <c r="M84" s="123"/>
      <c r="N84" s="124"/>
    </row>
    <row r="85" spans="2:14">
      <c r="B85" s="141"/>
      <c r="C85" s="91"/>
      <c r="D85" s="91"/>
      <c r="E85" s="91"/>
      <c r="F85" s="91"/>
      <c r="G85" s="91"/>
      <c r="H85" s="91"/>
      <c r="I85" s="91"/>
      <c r="J85" s="91"/>
      <c r="K85" s="91"/>
      <c r="L85" s="91"/>
      <c r="M85" s="91"/>
      <c r="N85" s="130"/>
    </row>
    <row r="86" spans="2:14">
      <c r="B86" s="141"/>
      <c r="C86" s="91"/>
      <c r="D86" s="91"/>
      <c r="E86" s="91"/>
      <c r="F86" s="91"/>
      <c r="G86" s="91"/>
      <c r="H86" s="91"/>
      <c r="I86" s="91"/>
      <c r="J86" s="91"/>
      <c r="K86" s="91"/>
      <c r="L86" s="91"/>
      <c r="M86" s="91"/>
      <c r="N86" s="130"/>
    </row>
    <row r="87" spans="2:14">
      <c r="B87" s="141"/>
      <c r="C87" s="91"/>
      <c r="D87" s="91"/>
      <c r="E87" s="91"/>
      <c r="F87" s="91"/>
      <c r="G87" s="128" t="s">
        <v>272</v>
      </c>
      <c r="H87" s="128"/>
      <c r="I87" s="128"/>
      <c r="J87" s="128"/>
      <c r="K87" s="91"/>
      <c r="L87" s="91"/>
      <c r="M87" s="91"/>
      <c r="N87" s="130"/>
    </row>
    <row r="88" spans="2:14">
      <c r="B88" s="192"/>
      <c r="C88" s="193"/>
      <c r="D88" s="193"/>
      <c r="E88" s="193"/>
      <c r="F88" s="193"/>
      <c r="G88" s="128" t="s">
        <v>273</v>
      </c>
      <c r="H88" s="193"/>
      <c r="I88" s="193"/>
      <c r="J88" s="193"/>
      <c r="K88" s="193"/>
      <c r="L88" s="193"/>
      <c r="M88" s="193"/>
      <c r="N88" s="194"/>
    </row>
    <row r="89" spans="2:14">
      <c r="B89" s="192"/>
      <c r="C89" s="193"/>
      <c r="D89" s="193"/>
      <c r="E89" s="193"/>
      <c r="F89" s="193"/>
      <c r="G89" s="128" t="s">
        <v>274</v>
      </c>
      <c r="J89" s="193"/>
      <c r="K89" s="193"/>
      <c r="L89" s="193"/>
      <c r="M89" s="193"/>
      <c r="N89" s="194"/>
    </row>
    <row r="90" spans="2:14">
      <c r="B90" s="405"/>
      <c r="C90" s="337"/>
      <c r="D90" s="337"/>
      <c r="E90" s="337"/>
      <c r="F90" s="337"/>
      <c r="G90" s="128" t="s">
        <v>275</v>
      </c>
      <c r="H90" s="337"/>
      <c r="I90" s="337"/>
      <c r="J90" s="337"/>
      <c r="K90" s="337"/>
      <c r="L90" s="337"/>
      <c r="M90" s="337"/>
      <c r="N90" s="136"/>
    </row>
    <row r="91" spans="2:14">
      <c r="B91" s="141"/>
      <c r="C91" s="91"/>
      <c r="D91" s="91"/>
      <c r="E91" s="91"/>
      <c r="F91" s="91"/>
      <c r="G91" s="91" t="s">
        <v>276</v>
      </c>
      <c r="H91" s="91"/>
      <c r="I91" s="91"/>
      <c r="J91" s="91"/>
      <c r="K91" s="91"/>
      <c r="L91" s="91"/>
      <c r="M91" s="91"/>
      <c r="N91" s="130"/>
    </row>
    <row r="92" spans="2:14">
      <c r="B92" s="195" t="s">
        <v>277</v>
      </c>
      <c r="C92" s="196"/>
      <c r="D92" s="196"/>
      <c r="E92" s="196"/>
      <c r="F92" s="196"/>
      <c r="G92" s="196"/>
      <c r="H92" s="196"/>
      <c r="I92" s="196"/>
      <c r="J92" s="196"/>
      <c r="K92" s="196"/>
      <c r="L92" s="196"/>
      <c r="M92" s="196"/>
      <c r="N92" s="197"/>
    </row>
    <row r="93" spans="2:14">
      <c r="B93" s="592"/>
      <c r="C93" s="593"/>
      <c r="D93" s="593"/>
      <c r="E93" s="593"/>
      <c r="F93" s="593"/>
      <c r="G93" s="593"/>
      <c r="H93" s="593"/>
      <c r="I93" s="593"/>
      <c r="J93" s="593"/>
      <c r="K93" s="593"/>
      <c r="L93" s="593"/>
      <c r="M93" s="593"/>
      <c r="N93" s="594"/>
    </row>
    <row r="94" spans="2:14">
      <c r="B94" s="592"/>
      <c r="C94" s="593"/>
      <c r="D94" s="593"/>
      <c r="E94" s="593"/>
      <c r="F94" s="593"/>
      <c r="G94" s="593"/>
      <c r="H94" s="593"/>
      <c r="I94" s="593"/>
      <c r="J94" s="593"/>
      <c r="K94" s="593"/>
      <c r="L94" s="593"/>
      <c r="M94" s="593"/>
      <c r="N94" s="594"/>
    </row>
    <row r="95" spans="2:14">
      <c r="B95" s="405"/>
      <c r="C95" s="337"/>
      <c r="D95" s="337"/>
      <c r="E95" s="337"/>
      <c r="F95" s="337"/>
      <c r="G95" s="337"/>
      <c r="H95" s="337"/>
      <c r="I95" s="337"/>
      <c r="J95" s="337"/>
      <c r="K95" s="337"/>
      <c r="L95" s="337"/>
      <c r="M95" s="337"/>
      <c r="N95" s="136"/>
    </row>
    <row r="96" spans="2:14">
      <c r="B96" s="198" t="s">
        <v>278</v>
      </c>
      <c r="C96" s="337"/>
      <c r="D96" s="337"/>
      <c r="E96" s="337"/>
      <c r="F96" s="337"/>
      <c r="G96" s="337"/>
      <c r="H96" s="337"/>
      <c r="I96" s="337"/>
      <c r="J96" s="337"/>
      <c r="K96" s="337"/>
      <c r="L96" s="337"/>
      <c r="M96" s="337"/>
      <c r="N96" s="136"/>
    </row>
    <row r="97" spans="2:14" ht="12.75" customHeight="1">
      <c r="B97" s="573" t="s">
        <v>279</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573" t="s">
        <v>280</v>
      </c>
      <c r="C99" s="574"/>
      <c r="D99" s="574"/>
      <c r="E99" s="574"/>
      <c r="F99" s="574"/>
      <c r="G99" s="574"/>
      <c r="H99" s="574"/>
      <c r="I99" s="574"/>
      <c r="J99" s="574"/>
      <c r="K99" s="574"/>
      <c r="L99" s="574"/>
      <c r="M99" s="574"/>
      <c r="N99" s="575"/>
    </row>
    <row r="100" spans="2:14">
      <c r="B100" s="573"/>
      <c r="C100" s="574"/>
      <c r="D100" s="574"/>
      <c r="E100" s="574"/>
      <c r="F100" s="574"/>
      <c r="G100" s="574"/>
      <c r="H100" s="574"/>
      <c r="I100" s="574"/>
      <c r="J100" s="574"/>
      <c r="K100" s="574"/>
      <c r="L100" s="574"/>
      <c r="M100" s="574"/>
      <c r="N100" s="575"/>
    </row>
    <row r="101" spans="2:14">
      <c r="B101" s="405"/>
      <c r="C101" s="337"/>
      <c r="D101" s="337"/>
      <c r="E101" s="337"/>
      <c r="F101" s="337"/>
      <c r="G101" s="337"/>
      <c r="H101" s="337"/>
      <c r="I101" s="337"/>
      <c r="J101" s="337"/>
      <c r="K101" s="337"/>
      <c r="L101" s="337"/>
      <c r="M101" s="337"/>
      <c r="N101" s="136"/>
    </row>
    <row r="102" spans="2:14">
      <c r="B102" s="141"/>
      <c r="C102" s="91"/>
      <c r="D102" s="91"/>
      <c r="E102" s="91"/>
      <c r="F102" s="91"/>
      <c r="G102" s="128" t="s">
        <v>272</v>
      </c>
      <c r="H102" s="91"/>
      <c r="I102" s="91"/>
      <c r="J102" s="91"/>
      <c r="K102" s="91"/>
      <c r="L102" s="91"/>
      <c r="M102" s="91"/>
      <c r="N102" s="130"/>
    </row>
    <row r="103" spans="2:14">
      <c r="B103" s="141"/>
      <c r="C103" s="91"/>
      <c r="D103" s="91"/>
      <c r="E103" s="91"/>
      <c r="F103" s="91"/>
      <c r="G103" s="91" t="s">
        <v>273</v>
      </c>
      <c r="H103" s="158"/>
      <c r="I103" s="158"/>
      <c r="J103" s="158"/>
      <c r="K103" s="91"/>
      <c r="L103" s="91"/>
      <c r="M103" s="91"/>
      <c r="N103" s="130"/>
    </row>
    <row r="104" spans="2:14">
      <c r="B104" s="141"/>
      <c r="C104" s="91"/>
      <c r="D104" s="91"/>
      <c r="E104" s="91"/>
      <c r="F104" s="91"/>
      <c r="G104" s="91" t="s">
        <v>281</v>
      </c>
      <c r="H104" s="92"/>
      <c r="I104" s="92"/>
      <c r="J104" s="92"/>
      <c r="M104" s="91"/>
      <c r="N104" s="130"/>
    </row>
    <row r="105" spans="2:14">
      <c r="B105" s="199"/>
      <c r="C105" s="337"/>
      <c r="D105" s="337"/>
      <c r="E105" s="337"/>
      <c r="F105" s="337"/>
      <c r="G105" s="91" t="s">
        <v>275</v>
      </c>
      <c r="K105" s="337"/>
      <c r="L105" s="337"/>
      <c r="M105" s="337"/>
      <c r="N105" s="136"/>
    </row>
    <row r="106" spans="2:14" ht="17.25" customHeight="1">
      <c r="B106" s="200" t="s">
        <v>282</v>
      </c>
      <c r="C106" s="201"/>
      <c r="D106" s="201"/>
      <c r="E106" s="91"/>
      <c r="F106" s="91"/>
      <c r="G106" s="91"/>
      <c r="H106" s="91"/>
      <c r="I106" s="91"/>
      <c r="J106" s="576"/>
      <c r="K106" s="576"/>
      <c r="L106" s="576"/>
      <c r="M106" s="576"/>
      <c r="N106" s="577"/>
    </row>
    <row r="107" spans="2:14" ht="18.75" customHeight="1" thickBot="1">
      <c r="B107" s="580" t="s">
        <v>283</v>
      </c>
      <c r="C107" s="581"/>
      <c r="D107" s="581"/>
      <c r="E107" s="167"/>
      <c r="F107" s="167"/>
      <c r="G107" s="167"/>
      <c r="H107" s="167"/>
      <c r="I107" s="167"/>
      <c r="J107" s="578"/>
      <c r="K107" s="578"/>
      <c r="L107" s="578"/>
      <c r="M107" s="578"/>
      <c r="N107" s="579"/>
    </row>
  </sheetData>
  <mergeCells count="98">
    <mergeCell ref="B99:N100"/>
    <mergeCell ref="J106:N107"/>
    <mergeCell ref="B107:D107"/>
    <mergeCell ref="G40:H40"/>
    <mergeCell ref="I40:J40"/>
    <mergeCell ref="L40:M40"/>
    <mergeCell ref="G51:H51"/>
    <mergeCell ref="I51:J51"/>
    <mergeCell ref="L80:M80"/>
    <mergeCell ref="B81:M81"/>
    <mergeCell ref="B83:M83"/>
    <mergeCell ref="B93:N93"/>
    <mergeCell ref="B94:N94"/>
    <mergeCell ref="B97:N98"/>
    <mergeCell ref="B74:N76"/>
    <mergeCell ref="B77:H77"/>
    <mergeCell ref="L77:M77"/>
    <mergeCell ref="B78:H78"/>
    <mergeCell ref="L78:M78"/>
    <mergeCell ref="L79:M79"/>
    <mergeCell ref="B68:H68"/>
    <mergeCell ref="L68:M68"/>
    <mergeCell ref="L69:M69"/>
    <mergeCell ref="L70:M70"/>
    <mergeCell ref="B71:M71"/>
    <mergeCell ref="B73:M73"/>
    <mergeCell ref="B65:N67"/>
    <mergeCell ref="B56:M56"/>
    <mergeCell ref="B57:N59"/>
    <mergeCell ref="B60:H60"/>
    <mergeCell ref="L60:M60"/>
    <mergeCell ref="B61:H61"/>
    <mergeCell ref="L61:M61"/>
    <mergeCell ref="B62:H62"/>
    <mergeCell ref="L62:M62"/>
    <mergeCell ref="B63:H63"/>
    <mergeCell ref="L63:M63"/>
    <mergeCell ref="B64:M64"/>
    <mergeCell ref="L51:M51"/>
    <mergeCell ref="L52:M52"/>
    <mergeCell ref="L53:M53"/>
    <mergeCell ref="L54:M54"/>
    <mergeCell ref="B55:I55"/>
    <mergeCell ref="L55:M55"/>
    <mergeCell ref="G41:H41"/>
    <mergeCell ref="I41:J41"/>
    <mergeCell ref="L41:M41"/>
    <mergeCell ref="L50:M50"/>
    <mergeCell ref="G42:H42"/>
    <mergeCell ref="I42:J42"/>
    <mergeCell ref="L42:M42"/>
    <mergeCell ref="B45:N47"/>
    <mergeCell ref="B48:I48"/>
    <mergeCell ref="L48:M48"/>
    <mergeCell ref="L49:M49"/>
    <mergeCell ref="B43:F43"/>
    <mergeCell ref="G43:H43"/>
    <mergeCell ref="I43:J43"/>
    <mergeCell ref="L43:M43"/>
    <mergeCell ref="B44:M44"/>
    <mergeCell ref="B38:F38"/>
    <mergeCell ref="G38:H38"/>
    <mergeCell ref="I38:J38"/>
    <mergeCell ref="L38:M38"/>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233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3393" r:id="rId3"/>
      </mc:Fallback>
    </mc:AlternateContent>
  </oleObjects>
  <mc:AlternateContent xmlns:mc="http://schemas.openxmlformats.org/markup-compatibility/2006">
    <mc:Choice Requires="x14">
      <controls>
        <mc:AlternateContent xmlns:mc="http://schemas.openxmlformats.org/markup-compatibility/2006">
          <mc:Choice Requires="x14">
            <control shapeId="1723394" r:id="rId5" name="Check Box 2">
              <controlPr defaultSize="0" autoFill="0" autoLine="0" autoPict="0">
                <anchor moveWithCells="1">
                  <from>
                    <xdr:col>5</xdr:col>
                    <xdr:colOff>152400</xdr:colOff>
                    <xdr:row>10</xdr:row>
                    <xdr:rowOff>144780</xdr:rowOff>
                  </from>
                  <to>
                    <xdr:col>5</xdr:col>
                    <xdr:colOff>464820</xdr:colOff>
                    <xdr:row>11</xdr:row>
                    <xdr:rowOff>114300</xdr:rowOff>
                  </to>
                </anchor>
              </controlPr>
            </control>
          </mc:Choice>
        </mc:AlternateContent>
        <mc:AlternateContent xmlns:mc="http://schemas.openxmlformats.org/markup-compatibility/2006">
          <mc:Choice Requires="x14">
            <control shapeId="1723395" r:id="rId6" name="Check Box 3">
              <controlPr defaultSize="0" autoFill="0" autoLine="0" autoPict="0">
                <anchor moveWithCells="1">
                  <from>
                    <xdr:col>9</xdr:col>
                    <xdr:colOff>152400</xdr:colOff>
                    <xdr:row>10</xdr:row>
                    <xdr:rowOff>144780</xdr:rowOff>
                  </from>
                  <to>
                    <xdr:col>9</xdr:col>
                    <xdr:colOff>464820</xdr:colOff>
                    <xdr:row>11</xdr:row>
                    <xdr:rowOff>114300</xdr:rowOff>
                  </to>
                </anchor>
              </controlPr>
            </control>
          </mc:Choice>
        </mc:AlternateContent>
      </controls>
    </mc:Choice>
  </mc:AlternateContent>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B1:N101"/>
  <sheetViews>
    <sheetView topLeftCell="A34" workbookViewId="0">
      <selection activeCell="A25" sqref="A1:XFD1048576"/>
    </sheetView>
  </sheetViews>
  <sheetFormatPr baseColWidth="10" defaultColWidth="11.44140625" defaultRowHeight="13.8"/>
  <cols>
    <col min="1" max="1" width="3.109375" style="90" customWidth="1"/>
    <col min="2" max="2" width="11.5546875" style="90" bestFit="1" customWidth="1"/>
    <col min="3" max="8" width="11.44140625" style="90"/>
    <col min="9" max="10" width="11.5546875" style="90" bestFit="1" customWidth="1"/>
    <col min="11" max="11" width="16.44140625" style="90" customWidth="1"/>
    <col min="12" max="12" width="11.5546875" style="90" bestFit="1" customWidth="1"/>
    <col min="13" max="13" width="11.44140625" style="90"/>
    <col min="14" max="14" width="11.88671875" style="90" bestFit="1"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422"/>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405"/>
      <c r="C11" s="406"/>
      <c r="D11" s="406"/>
      <c r="E11" s="406"/>
      <c r="F11" s="406"/>
      <c r="G11" s="406"/>
      <c r="H11" s="406"/>
      <c r="I11" s="406"/>
      <c r="J11" s="406"/>
      <c r="K11" s="109"/>
      <c r="L11" s="110" t="s">
        <v>15</v>
      </c>
      <c r="M11" s="110" t="s">
        <v>15</v>
      </c>
      <c r="N11" s="111" t="s">
        <v>15</v>
      </c>
    </row>
    <row r="12" spans="2:14">
      <c r="B12" s="653" t="s">
        <v>239</v>
      </c>
      <c r="C12" s="654"/>
      <c r="D12" s="654"/>
      <c r="E12" s="654"/>
      <c r="F12" s="406"/>
      <c r="G12" s="406"/>
      <c r="H12" s="406" t="s">
        <v>240</v>
      </c>
      <c r="J12" s="406"/>
      <c r="K12" s="109"/>
      <c r="N12" s="112"/>
    </row>
    <row r="13" spans="2:14">
      <c r="B13" s="113" t="s">
        <v>16</v>
      </c>
      <c r="C13" s="114"/>
      <c r="D13" s="642" t="s">
        <v>17</v>
      </c>
      <c r="E13" s="642"/>
      <c r="F13" s="642"/>
      <c r="G13" s="642"/>
      <c r="H13" s="114"/>
      <c r="I13" s="114" t="s">
        <v>18</v>
      </c>
      <c r="J13" s="642" t="s">
        <v>17</v>
      </c>
      <c r="K13" s="642"/>
      <c r="L13" s="642"/>
      <c r="M13" s="642"/>
      <c r="N13" s="408"/>
    </row>
    <row r="14" spans="2:14">
      <c r="B14" s="113"/>
      <c r="C14" s="114"/>
      <c r="D14" s="407"/>
      <c r="E14" s="407"/>
      <c r="F14" s="407"/>
      <c r="G14" s="407"/>
      <c r="H14" s="114"/>
      <c r="I14" s="407"/>
      <c r="J14" s="114"/>
      <c r="K14" s="407"/>
      <c r="L14" s="643"/>
      <c r="M14" s="643"/>
      <c r="N14" s="644"/>
    </row>
    <row r="15" spans="2:14">
      <c r="B15" s="113"/>
      <c r="C15" s="114"/>
      <c r="D15" s="407"/>
      <c r="E15" s="407"/>
      <c r="F15" s="407"/>
      <c r="G15" s="407"/>
      <c r="H15" s="114"/>
      <c r="I15" s="407"/>
      <c r="J15" s="114"/>
      <c r="K15" s="407"/>
      <c r="L15" s="407"/>
      <c r="M15" s="407"/>
      <c r="N15" s="408"/>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424"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409"/>
      <c r="E22" s="409"/>
      <c r="F22" s="409"/>
      <c r="G22" s="409"/>
      <c r="H22" s="409"/>
      <c r="I22" s="409"/>
      <c r="J22" s="409"/>
      <c r="K22" s="409"/>
      <c r="L22" s="409"/>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33" customHeight="1" thickBot="1">
      <c r="B34" s="221" t="s">
        <v>541</v>
      </c>
      <c r="C34" s="719" t="s">
        <v>520</v>
      </c>
      <c r="D34" s="720"/>
      <c r="E34" s="720"/>
      <c r="F34" s="720"/>
      <c r="G34" s="720"/>
      <c r="H34" s="720"/>
      <c r="I34" s="720"/>
      <c r="J34" s="720"/>
      <c r="K34" s="721"/>
      <c r="L34" s="703" t="s">
        <v>177</v>
      </c>
      <c r="M34" s="705"/>
      <c r="N34" s="216">
        <v>24</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412"/>
    </row>
    <row r="39" spans="2:14">
      <c r="B39" s="595" t="s">
        <v>299</v>
      </c>
      <c r="C39" s="596"/>
      <c r="D39" s="596"/>
      <c r="E39" s="596"/>
      <c r="F39" s="618"/>
      <c r="G39" s="641"/>
      <c r="H39" s="618"/>
      <c r="I39" s="641"/>
      <c r="J39" s="618"/>
      <c r="K39" s="279">
        <v>102000</v>
      </c>
      <c r="L39" s="603">
        <v>0.5</v>
      </c>
      <c r="M39" s="604"/>
      <c r="N39" s="272">
        <v>204000</v>
      </c>
    </row>
    <row r="40" spans="2:14">
      <c r="B40" s="595" t="s">
        <v>348</v>
      </c>
      <c r="C40" s="596"/>
      <c r="D40" s="596"/>
      <c r="E40" s="596"/>
      <c r="F40" s="618"/>
      <c r="G40" s="641"/>
      <c r="H40" s="618"/>
      <c r="I40" s="641"/>
      <c r="J40" s="618"/>
      <c r="K40" s="279">
        <v>45000</v>
      </c>
      <c r="L40" s="603">
        <v>4.0199999999999996</v>
      </c>
      <c r="M40" s="604"/>
      <c r="N40" s="272">
        <v>11194.02985074627</v>
      </c>
    </row>
    <row r="41" spans="2:14" ht="14.4" thickBot="1">
      <c r="B41" s="595" t="s">
        <v>303</v>
      </c>
      <c r="C41" s="596"/>
      <c r="D41" s="596"/>
      <c r="E41" s="596"/>
      <c r="F41" s="618"/>
      <c r="G41" s="641"/>
      <c r="H41" s="618"/>
      <c r="I41" s="641"/>
      <c r="J41" s="618"/>
      <c r="K41" s="279"/>
      <c r="L41" s="603"/>
      <c r="M41" s="604"/>
      <c r="N41" s="272">
        <v>2960</v>
      </c>
    </row>
    <row r="42" spans="2:14" ht="14.4" thickBot="1">
      <c r="B42" s="586" t="s">
        <v>254</v>
      </c>
      <c r="C42" s="587"/>
      <c r="D42" s="587"/>
      <c r="E42" s="587"/>
      <c r="F42" s="587"/>
      <c r="G42" s="587"/>
      <c r="H42" s="587"/>
      <c r="I42" s="587"/>
      <c r="J42" s="587"/>
      <c r="K42" s="587"/>
      <c r="L42" s="587"/>
      <c r="M42" s="588"/>
      <c r="N42" s="154">
        <v>218154.02985074627</v>
      </c>
    </row>
    <row r="43" spans="2:14">
      <c r="B43" s="609" t="s">
        <v>252</v>
      </c>
      <c r="C43" s="610"/>
      <c r="D43" s="610"/>
      <c r="E43" s="610"/>
      <c r="F43" s="610"/>
      <c r="G43" s="610"/>
      <c r="H43" s="610"/>
      <c r="I43" s="610"/>
      <c r="J43" s="610"/>
      <c r="K43" s="610"/>
      <c r="L43" s="610"/>
      <c r="M43" s="610"/>
      <c r="N43" s="611"/>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412" t="s">
        <v>198</v>
      </c>
      <c r="K46" s="145" t="s">
        <v>33</v>
      </c>
      <c r="L46" s="622" t="s">
        <v>253</v>
      </c>
      <c r="M46" s="623"/>
      <c r="N46" s="146" t="s">
        <v>249</v>
      </c>
    </row>
    <row r="47" spans="2:14">
      <c r="B47" s="706"/>
      <c r="C47" s="707"/>
      <c r="D47" s="707"/>
      <c r="E47" s="707"/>
      <c r="F47" s="707"/>
      <c r="G47" s="707"/>
      <c r="H47" s="707"/>
      <c r="I47" s="708"/>
      <c r="J47" s="419"/>
      <c r="K47" s="157"/>
      <c r="L47" s="619"/>
      <c r="M47" s="620"/>
      <c r="N47" s="280"/>
    </row>
    <row r="48" spans="2:14" ht="14.4" thickBot="1">
      <c r="B48" s="605"/>
      <c r="C48" s="606"/>
      <c r="D48" s="606"/>
      <c r="E48" s="606"/>
      <c r="F48" s="606"/>
      <c r="G48" s="606"/>
      <c r="H48" s="606"/>
      <c r="I48" s="621"/>
      <c r="J48" s="158"/>
      <c r="K48" s="159"/>
      <c r="L48" s="607"/>
      <c r="M48" s="608"/>
      <c r="N48" s="160"/>
    </row>
    <row r="49" spans="2:14" ht="14.4" thickBot="1">
      <c r="B49" s="586" t="s">
        <v>254</v>
      </c>
      <c r="C49" s="587"/>
      <c r="D49" s="587"/>
      <c r="E49" s="587"/>
      <c r="F49" s="587"/>
      <c r="G49" s="587"/>
      <c r="H49" s="587"/>
      <c r="I49" s="587"/>
      <c r="J49" s="587"/>
      <c r="K49" s="587"/>
      <c r="L49" s="587"/>
      <c r="M49" s="588"/>
      <c r="N49" s="281">
        <v>0</v>
      </c>
    </row>
    <row r="50" spans="2:14">
      <c r="B50" s="609" t="s">
        <v>255</v>
      </c>
      <c r="C50" s="610"/>
      <c r="D50" s="610"/>
      <c r="E50" s="610"/>
      <c r="F50" s="610"/>
      <c r="G50" s="610"/>
      <c r="H50" s="610"/>
      <c r="I50" s="610"/>
      <c r="J50" s="610"/>
      <c r="K50" s="610"/>
      <c r="L50" s="610"/>
      <c r="M50" s="610"/>
      <c r="N50" s="611"/>
    </row>
    <row r="51" spans="2:14">
      <c r="B51" s="612"/>
      <c r="C51" s="613"/>
      <c r="D51" s="613"/>
      <c r="E51" s="613"/>
      <c r="F51" s="613"/>
      <c r="G51" s="613"/>
      <c r="H51" s="613"/>
      <c r="I51" s="613"/>
      <c r="J51" s="613"/>
      <c r="K51" s="613"/>
      <c r="L51" s="613"/>
      <c r="M51" s="613"/>
      <c r="N51" s="614"/>
    </row>
    <row r="52" spans="2:14" ht="14.4" thickBot="1">
      <c r="B52" s="615"/>
      <c r="C52" s="616"/>
      <c r="D52" s="616"/>
      <c r="E52" s="616"/>
      <c r="F52" s="616"/>
      <c r="G52" s="616"/>
      <c r="H52" s="616"/>
      <c r="I52" s="616"/>
      <c r="J52" s="616"/>
      <c r="K52" s="616"/>
      <c r="L52" s="616"/>
      <c r="M52" s="616"/>
      <c r="N52" s="617"/>
    </row>
    <row r="53" spans="2:14">
      <c r="B53" s="597" t="s">
        <v>256</v>
      </c>
      <c r="C53" s="598"/>
      <c r="D53" s="598"/>
      <c r="E53" s="598"/>
      <c r="F53" s="598"/>
      <c r="G53" s="598"/>
      <c r="H53" s="598"/>
      <c r="I53" s="145" t="s">
        <v>257</v>
      </c>
      <c r="J53" s="417" t="s">
        <v>258</v>
      </c>
      <c r="K53" s="163" t="s">
        <v>259</v>
      </c>
      <c r="L53" s="622" t="s">
        <v>199</v>
      </c>
      <c r="M53" s="623"/>
      <c r="N53" s="146" t="s">
        <v>249</v>
      </c>
    </row>
    <row r="54" spans="2:14">
      <c r="B54" s="595"/>
      <c r="C54" s="596"/>
      <c r="D54" s="596"/>
      <c r="E54" s="596"/>
      <c r="F54" s="596"/>
      <c r="G54" s="596"/>
      <c r="H54" s="618"/>
      <c r="I54" s="217"/>
      <c r="J54" s="196"/>
      <c r="K54" s="217"/>
      <c r="L54" s="624"/>
      <c r="M54" s="625"/>
      <c r="N54" s="287"/>
    </row>
    <row r="55" spans="2:14" ht="14.4" thickBot="1">
      <c r="B55" s="605"/>
      <c r="C55" s="606"/>
      <c r="D55" s="606"/>
      <c r="E55" s="606"/>
      <c r="F55" s="606"/>
      <c r="G55" s="606"/>
      <c r="H55" s="621"/>
      <c r="I55" s="166"/>
      <c r="J55" s="167"/>
      <c r="K55" s="166"/>
      <c r="L55" s="607"/>
      <c r="M55" s="608"/>
      <c r="N55" s="283"/>
    </row>
    <row r="56" spans="2:14" ht="14.4" thickBot="1">
      <c r="B56" s="586" t="s">
        <v>254</v>
      </c>
      <c r="C56" s="587"/>
      <c r="D56" s="587"/>
      <c r="E56" s="587"/>
      <c r="F56" s="587"/>
      <c r="G56" s="587"/>
      <c r="H56" s="587"/>
      <c r="I56" s="587"/>
      <c r="J56" s="587"/>
      <c r="K56" s="587"/>
      <c r="L56" s="587"/>
      <c r="M56" s="588"/>
      <c r="N56" s="284">
        <v>0</v>
      </c>
    </row>
    <row r="57" spans="2:14">
      <c r="B57" s="609" t="s">
        <v>261</v>
      </c>
      <c r="C57" s="610"/>
      <c r="D57" s="610"/>
      <c r="E57" s="610"/>
      <c r="F57" s="610"/>
      <c r="G57" s="610"/>
      <c r="H57" s="610"/>
      <c r="I57" s="610"/>
      <c r="J57" s="610"/>
      <c r="K57" s="610"/>
      <c r="L57" s="610"/>
      <c r="M57" s="610"/>
      <c r="N57" s="611"/>
    </row>
    <row r="58" spans="2:14">
      <c r="B58" s="612"/>
      <c r="C58" s="613"/>
      <c r="D58" s="613"/>
      <c r="E58" s="613"/>
      <c r="F58" s="613"/>
      <c r="G58" s="613"/>
      <c r="H58" s="613"/>
      <c r="I58" s="613"/>
      <c r="J58" s="613"/>
      <c r="K58" s="613"/>
      <c r="L58" s="613"/>
      <c r="M58" s="613"/>
      <c r="N58" s="614"/>
    </row>
    <row r="59" spans="2:14" ht="14.4" thickBot="1">
      <c r="B59" s="615"/>
      <c r="C59" s="616"/>
      <c r="D59" s="616"/>
      <c r="E59" s="616"/>
      <c r="F59" s="616"/>
      <c r="G59" s="616"/>
      <c r="H59" s="616"/>
      <c r="I59" s="616"/>
      <c r="J59" s="616"/>
      <c r="K59" s="616"/>
      <c r="L59" s="616"/>
      <c r="M59" s="616"/>
      <c r="N59" s="617"/>
    </row>
    <row r="60" spans="2:14">
      <c r="B60" s="597" t="s">
        <v>262</v>
      </c>
      <c r="C60" s="598"/>
      <c r="D60" s="598"/>
      <c r="E60" s="598"/>
      <c r="F60" s="598"/>
      <c r="G60" s="598"/>
      <c r="H60" s="598"/>
      <c r="I60" s="145" t="s">
        <v>263</v>
      </c>
      <c r="J60" s="417" t="s">
        <v>231</v>
      </c>
      <c r="K60" s="163" t="s">
        <v>264</v>
      </c>
      <c r="L60" s="622" t="s">
        <v>248</v>
      </c>
      <c r="M60" s="623"/>
      <c r="N60" s="412" t="s">
        <v>249</v>
      </c>
    </row>
    <row r="61" spans="2:14">
      <c r="B61" s="694" t="s">
        <v>328</v>
      </c>
      <c r="C61" s="695"/>
      <c r="D61" s="695"/>
      <c r="E61" s="695"/>
      <c r="F61" s="695"/>
      <c r="G61" s="695"/>
      <c r="H61" s="715"/>
      <c r="I61" s="174">
        <v>128000</v>
      </c>
      <c r="J61" s="175">
        <v>1.85</v>
      </c>
      <c r="K61" s="176">
        <v>236800</v>
      </c>
      <c r="L61" s="601">
        <v>4</v>
      </c>
      <c r="M61" s="602"/>
      <c r="N61" s="273">
        <v>59200</v>
      </c>
    </row>
    <row r="62" spans="2:14">
      <c r="B62" s="694"/>
      <c r="C62" s="695"/>
      <c r="D62" s="695"/>
      <c r="E62" s="695"/>
      <c r="F62" s="695"/>
      <c r="G62" s="695"/>
      <c r="H62" s="715"/>
      <c r="I62" s="174"/>
      <c r="J62" s="175"/>
      <c r="K62" s="176"/>
      <c r="L62" s="601"/>
      <c r="M62" s="602"/>
      <c r="N62" s="273"/>
    </row>
    <row r="63" spans="2:14">
      <c r="B63" s="694"/>
      <c r="C63" s="695"/>
      <c r="D63" s="695"/>
      <c r="E63" s="695"/>
      <c r="F63" s="695"/>
      <c r="G63" s="695"/>
      <c r="H63" s="715"/>
      <c r="I63" s="174"/>
      <c r="J63" s="175"/>
      <c r="K63" s="176"/>
      <c r="L63" s="601"/>
      <c r="M63" s="602"/>
      <c r="N63" s="282"/>
    </row>
    <row r="64" spans="2:14" ht="14.4" thickBot="1">
      <c r="B64" s="694"/>
      <c r="C64" s="695"/>
      <c r="D64" s="695"/>
      <c r="E64" s="695"/>
      <c r="F64" s="695"/>
      <c r="G64" s="695"/>
      <c r="H64" s="715"/>
      <c r="I64" s="174"/>
      <c r="J64" s="175"/>
      <c r="K64" s="176"/>
      <c r="L64" s="601"/>
      <c r="M64" s="602"/>
      <c r="N64" s="282"/>
    </row>
    <row r="65" spans="2:14" ht="14.4" thickBot="1">
      <c r="B65" s="586" t="s">
        <v>254</v>
      </c>
      <c r="C65" s="587"/>
      <c r="D65" s="587"/>
      <c r="E65" s="587"/>
      <c r="F65" s="587"/>
      <c r="G65" s="587"/>
      <c r="H65" s="587"/>
      <c r="I65" s="587"/>
      <c r="J65" s="587"/>
      <c r="K65" s="587"/>
      <c r="L65" s="587"/>
      <c r="M65" s="588"/>
      <c r="N65" s="284">
        <v>59200</v>
      </c>
    </row>
    <row r="66" spans="2:14" ht="14.4" thickBot="1">
      <c r="B66" s="141"/>
      <c r="C66" s="91"/>
      <c r="D66" s="91"/>
      <c r="E66" s="91"/>
      <c r="F66" s="91"/>
      <c r="G66" s="91"/>
      <c r="H66" s="91"/>
      <c r="I66" s="91"/>
      <c r="J66" s="91"/>
      <c r="K66" s="91"/>
      <c r="L66" s="91"/>
      <c r="M66" s="91"/>
      <c r="N66" s="130"/>
    </row>
    <row r="67" spans="2:14" ht="14.4" thickBot="1">
      <c r="B67" s="589" t="s">
        <v>265</v>
      </c>
      <c r="C67" s="590"/>
      <c r="D67" s="590"/>
      <c r="E67" s="590"/>
      <c r="F67" s="590"/>
      <c r="G67" s="590"/>
      <c r="H67" s="590"/>
      <c r="I67" s="590"/>
      <c r="J67" s="590"/>
      <c r="K67" s="590"/>
      <c r="L67" s="590"/>
      <c r="M67" s="591"/>
      <c r="N67" s="180">
        <v>277354.02985074627</v>
      </c>
    </row>
    <row r="68" spans="2:14">
      <c r="B68" s="609" t="s">
        <v>266</v>
      </c>
      <c r="C68" s="610"/>
      <c r="D68" s="610"/>
      <c r="E68" s="610"/>
      <c r="F68" s="610"/>
      <c r="G68" s="610"/>
      <c r="H68" s="610"/>
      <c r="I68" s="610"/>
      <c r="J68" s="610"/>
      <c r="K68" s="610"/>
      <c r="L68" s="610"/>
      <c r="M68" s="610"/>
      <c r="N68" s="611"/>
    </row>
    <row r="69" spans="2:14">
      <c r="B69" s="612"/>
      <c r="C69" s="613"/>
      <c r="D69" s="613"/>
      <c r="E69" s="613"/>
      <c r="F69" s="613"/>
      <c r="G69" s="613"/>
      <c r="H69" s="613"/>
      <c r="I69" s="613"/>
      <c r="J69" s="613"/>
      <c r="K69" s="613"/>
      <c r="L69" s="613"/>
      <c r="M69" s="613"/>
      <c r="N69" s="614"/>
    </row>
    <row r="70" spans="2:14" ht="14.4" thickBot="1">
      <c r="B70" s="615"/>
      <c r="C70" s="616"/>
      <c r="D70" s="616"/>
      <c r="E70" s="616"/>
      <c r="F70" s="616"/>
      <c r="G70" s="616"/>
      <c r="H70" s="616"/>
      <c r="I70" s="616"/>
      <c r="J70" s="616"/>
      <c r="K70" s="616"/>
      <c r="L70" s="616"/>
      <c r="M70" s="616"/>
      <c r="N70" s="617"/>
    </row>
    <row r="71" spans="2:14">
      <c r="B71" s="597" t="s">
        <v>267</v>
      </c>
      <c r="C71" s="598"/>
      <c r="D71" s="598"/>
      <c r="E71" s="598"/>
      <c r="F71" s="598"/>
      <c r="G71" s="598"/>
      <c r="H71" s="598"/>
      <c r="I71" s="417"/>
      <c r="J71" s="418"/>
      <c r="K71" s="170" t="s">
        <v>268</v>
      </c>
      <c r="L71" s="599" t="s">
        <v>269</v>
      </c>
      <c r="M71" s="600"/>
      <c r="N71" s="171"/>
    </row>
    <row r="72" spans="2:14">
      <c r="B72" s="595" t="s">
        <v>193</v>
      </c>
      <c r="C72" s="596"/>
      <c r="D72" s="596"/>
      <c r="E72" s="596"/>
      <c r="F72" s="596"/>
      <c r="G72" s="596"/>
      <c r="H72" s="596"/>
      <c r="I72" s="182"/>
      <c r="J72" s="183"/>
      <c r="K72" s="285">
        <v>0.2</v>
      </c>
      <c r="L72" s="582">
        <v>55470.80597014926</v>
      </c>
      <c r="M72" s="583"/>
      <c r="N72" s="286"/>
    </row>
    <row r="73" spans="2:14">
      <c r="B73" s="149" t="s">
        <v>270</v>
      </c>
      <c r="C73" s="150"/>
      <c r="D73" s="150"/>
      <c r="E73" s="150"/>
      <c r="F73" s="150"/>
      <c r="G73" s="150"/>
      <c r="H73" s="150"/>
      <c r="I73" s="182"/>
      <c r="J73" s="183"/>
      <c r="K73" s="285">
        <v>0.05</v>
      </c>
      <c r="L73" s="582">
        <v>13867.701492537315</v>
      </c>
      <c r="M73" s="583"/>
      <c r="N73" s="286"/>
    </row>
    <row r="74" spans="2:14" ht="14.4" thickBot="1">
      <c r="B74" s="410" t="s">
        <v>230</v>
      </c>
      <c r="C74" s="411"/>
      <c r="D74" s="411"/>
      <c r="E74" s="411"/>
      <c r="F74" s="411"/>
      <c r="G74" s="411"/>
      <c r="H74" s="411"/>
      <c r="I74" s="188"/>
      <c r="J74" s="189"/>
      <c r="K74" s="285">
        <v>0.05</v>
      </c>
      <c r="L74" s="584">
        <v>13867.701492537315</v>
      </c>
      <c r="M74" s="585"/>
      <c r="N74" s="286"/>
    </row>
    <row r="75" spans="2:14" ht="14.4" thickBot="1">
      <c r="B75" s="586" t="s">
        <v>254</v>
      </c>
      <c r="C75" s="587"/>
      <c r="D75" s="587"/>
      <c r="E75" s="587"/>
      <c r="F75" s="587"/>
      <c r="G75" s="587"/>
      <c r="H75" s="587"/>
      <c r="I75" s="587"/>
      <c r="J75" s="587"/>
      <c r="K75" s="587"/>
      <c r="L75" s="587"/>
      <c r="M75" s="588"/>
      <c r="N75" s="190">
        <v>83206.208955223876</v>
      </c>
    </row>
    <row r="76" spans="2:14" ht="14.4" thickBot="1">
      <c r="B76" s="141"/>
      <c r="C76" s="91"/>
      <c r="D76" s="91"/>
      <c r="E76" s="91"/>
      <c r="F76" s="91"/>
      <c r="G76" s="91"/>
      <c r="H76" s="91"/>
      <c r="I76" s="91"/>
      <c r="J76" s="91"/>
      <c r="K76" s="91"/>
      <c r="L76" s="91"/>
      <c r="M76" s="91"/>
      <c r="N76" s="130"/>
    </row>
    <row r="77" spans="2:14" ht="14.4" thickBot="1">
      <c r="B77" s="589" t="s">
        <v>271</v>
      </c>
      <c r="C77" s="590"/>
      <c r="D77" s="590"/>
      <c r="E77" s="590"/>
      <c r="F77" s="590"/>
      <c r="G77" s="590"/>
      <c r="H77" s="590"/>
      <c r="I77" s="590"/>
      <c r="J77" s="590"/>
      <c r="K77" s="590"/>
      <c r="L77" s="590"/>
      <c r="M77" s="591"/>
      <c r="N77" s="191">
        <v>360560</v>
      </c>
    </row>
    <row r="78" spans="2:14">
      <c r="B78" s="122"/>
      <c r="C78" s="123"/>
      <c r="D78" s="123"/>
      <c r="E78" s="123"/>
      <c r="F78" s="123"/>
      <c r="G78" s="123"/>
      <c r="H78" s="123"/>
      <c r="I78" s="123"/>
      <c r="J78" s="123"/>
      <c r="K78" s="123"/>
      <c r="L78" s="123"/>
      <c r="M78" s="123"/>
      <c r="N78" s="124"/>
    </row>
    <row r="79" spans="2:14">
      <c r="B79" s="141"/>
      <c r="C79" s="91"/>
      <c r="D79" s="91"/>
      <c r="E79" s="91"/>
      <c r="F79" s="91"/>
      <c r="G79" s="91"/>
      <c r="H79" s="91"/>
      <c r="I79" s="91"/>
      <c r="J79" s="91"/>
      <c r="K79" s="91"/>
      <c r="L79" s="91"/>
      <c r="M79" s="91"/>
      <c r="N79" s="130"/>
    </row>
    <row r="80" spans="2:14">
      <c r="B80" s="141"/>
      <c r="C80" s="91"/>
      <c r="D80" s="91"/>
      <c r="E80" s="91"/>
      <c r="F80" s="91"/>
      <c r="G80" s="91"/>
      <c r="H80" s="91"/>
      <c r="I80" s="91"/>
      <c r="J80" s="91"/>
      <c r="K80" s="91"/>
      <c r="L80" s="91"/>
      <c r="M80" s="91"/>
      <c r="N80" s="130"/>
    </row>
    <row r="81" spans="2:14">
      <c r="B81" s="141"/>
      <c r="C81" s="91"/>
      <c r="D81" s="91"/>
      <c r="E81" s="91"/>
      <c r="F81" s="91"/>
      <c r="G81" s="128" t="s">
        <v>272</v>
      </c>
      <c r="H81" s="128"/>
      <c r="I81" s="128"/>
      <c r="J81" s="128"/>
      <c r="K81" s="91"/>
      <c r="L81" s="91"/>
      <c r="M81" s="91"/>
      <c r="N81" s="130"/>
    </row>
    <row r="82" spans="2:14">
      <c r="B82" s="192"/>
      <c r="C82" s="193"/>
      <c r="D82" s="193"/>
      <c r="E82" s="193"/>
      <c r="F82" s="193"/>
      <c r="G82" s="128" t="s">
        <v>273</v>
      </c>
      <c r="H82" s="193"/>
      <c r="I82" s="193"/>
      <c r="J82" s="193"/>
      <c r="K82" s="193"/>
      <c r="L82" s="193"/>
      <c r="M82" s="193"/>
      <c r="N82" s="194"/>
    </row>
    <row r="83" spans="2:14">
      <c r="B83" s="192"/>
      <c r="C83" s="193"/>
      <c r="D83" s="193"/>
      <c r="E83" s="193"/>
      <c r="F83" s="193"/>
      <c r="G83" s="128" t="s">
        <v>274</v>
      </c>
      <c r="J83" s="193"/>
      <c r="K83" s="193"/>
      <c r="L83" s="193"/>
      <c r="M83" s="193"/>
      <c r="N83" s="194"/>
    </row>
    <row r="84" spans="2:14">
      <c r="B84" s="405"/>
      <c r="C84" s="337"/>
      <c r="D84" s="337"/>
      <c r="E84" s="337"/>
      <c r="F84" s="337"/>
      <c r="G84" s="128" t="s">
        <v>275</v>
      </c>
      <c r="H84" s="337"/>
      <c r="I84" s="337"/>
      <c r="J84" s="337"/>
      <c r="K84" s="337"/>
      <c r="L84" s="337"/>
      <c r="M84" s="337"/>
      <c r="N84" s="136"/>
    </row>
    <row r="85" spans="2:14">
      <c r="B85" s="141"/>
      <c r="C85" s="91"/>
      <c r="D85" s="91"/>
      <c r="E85" s="91"/>
      <c r="F85" s="91"/>
      <c r="G85" s="91" t="s">
        <v>276</v>
      </c>
      <c r="H85" s="91"/>
      <c r="I85" s="91"/>
      <c r="J85" s="91"/>
      <c r="K85" s="91"/>
      <c r="L85" s="91"/>
      <c r="M85" s="91"/>
      <c r="N85" s="130"/>
    </row>
    <row r="86" spans="2:14">
      <c r="B86" s="195" t="s">
        <v>277</v>
      </c>
      <c r="C86" s="196"/>
      <c r="D86" s="196"/>
      <c r="E86" s="196"/>
      <c r="F86" s="196"/>
      <c r="G86" s="196"/>
      <c r="H86" s="196"/>
      <c r="I86" s="196"/>
      <c r="J86" s="196"/>
      <c r="K86" s="196"/>
      <c r="L86" s="196"/>
      <c r="M86" s="196"/>
      <c r="N86" s="197"/>
    </row>
    <row r="87" spans="2:14">
      <c r="B87" s="592"/>
      <c r="C87" s="593"/>
      <c r="D87" s="593"/>
      <c r="E87" s="593"/>
      <c r="F87" s="593"/>
      <c r="G87" s="593"/>
      <c r="H87" s="593"/>
      <c r="I87" s="593"/>
      <c r="J87" s="593"/>
      <c r="K87" s="593"/>
      <c r="L87" s="593"/>
      <c r="M87" s="593"/>
      <c r="N87" s="594"/>
    </row>
    <row r="88" spans="2:14">
      <c r="B88" s="592"/>
      <c r="C88" s="593"/>
      <c r="D88" s="593"/>
      <c r="E88" s="593"/>
      <c r="F88" s="593"/>
      <c r="G88" s="593"/>
      <c r="H88" s="593"/>
      <c r="I88" s="593"/>
      <c r="J88" s="593"/>
      <c r="K88" s="593"/>
      <c r="L88" s="593"/>
      <c r="M88" s="593"/>
      <c r="N88" s="594"/>
    </row>
    <row r="89" spans="2:14">
      <c r="B89" s="405"/>
      <c r="C89" s="337"/>
      <c r="D89" s="337"/>
      <c r="E89" s="337"/>
      <c r="F89" s="337"/>
      <c r="G89" s="337"/>
      <c r="H89" s="337"/>
      <c r="I89" s="337"/>
      <c r="J89" s="337"/>
      <c r="K89" s="337"/>
      <c r="L89" s="337"/>
      <c r="M89" s="337"/>
      <c r="N89" s="136"/>
    </row>
    <row r="90" spans="2:14">
      <c r="B90" s="198" t="s">
        <v>278</v>
      </c>
      <c r="C90" s="337"/>
      <c r="D90" s="337"/>
      <c r="E90" s="337"/>
      <c r="F90" s="337"/>
      <c r="G90" s="337"/>
      <c r="H90" s="337"/>
      <c r="I90" s="337"/>
      <c r="J90" s="337"/>
      <c r="K90" s="337"/>
      <c r="L90" s="337"/>
      <c r="M90" s="337"/>
      <c r="N90" s="136"/>
    </row>
    <row r="91" spans="2:14" ht="12.75" customHeight="1">
      <c r="B91" s="573" t="s">
        <v>279</v>
      </c>
      <c r="C91" s="574"/>
      <c r="D91" s="574"/>
      <c r="E91" s="574"/>
      <c r="F91" s="574"/>
      <c r="G91" s="574"/>
      <c r="H91" s="574"/>
      <c r="I91" s="574"/>
      <c r="J91" s="574"/>
      <c r="K91" s="574"/>
      <c r="L91" s="574"/>
      <c r="M91" s="574"/>
      <c r="N91" s="575"/>
    </row>
    <row r="92" spans="2:14">
      <c r="B92" s="573"/>
      <c r="C92" s="574"/>
      <c r="D92" s="574"/>
      <c r="E92" s="574"/>
      <c r="F92" s="574"/>
      <c r="G92" s="574"/>
      <c r="H92" s="574"/>
      <c r="I92" s="574"/>
      <c r="J92" s="574"/>
      <c r="K92" s="574"/>
      <c r="L92" s="574"/>
      <c r="M92" s="574"/>
      <c r="N92" s="575"/>
    </row>
    <row r="93" spans="2:14">
      <c r="B93" s="573" t="s">
        <v>280</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405"/>
      <c r="C95" s="337"/>
      <c r="D95" s="337"/>
      <c r="E95" s="337"/>
      <c r="F95" s="337"/>
      <c r="G95" s="337"/>
      <c r="H95" s="337"/>
      <c r="I95" s="337"/>
      <c r="J95" s="337"/>
      <c r="K95" s="337"/>
      <c r="L95" s="337"/>
      <c r="M95" s="337"/>
      <c r="N95" s="136"/>
    </row>
    <row r="96" spans="2:14">
      <c r="B96" s="141"/>
      <c r="C96" s="91"/>
      <c r="D96" s="91"/>
      <c r="E96" s="91"/>
      <c r="F96" s="91"/>
      <c r="G96" s="128" t="s">
        <v>272</v>
      </c>
      <c r="H96" s="91"/>
      <c r="I96" s="91"/>
      <c r="J96" s="91"/>
      <c r="K96" s="91"/>
      <c r="L96" s="91"/>
      <c r="M96" s="91"/>
      <c r="N96" s="130"/>
    </row>
    <row r="97" spans="2:14">
      <c r="B97" s="141"/>
      <c r="C97" s="91"/>
      <c r="D97" s="91"/>
      <c r="E97" s="91"/>
      <c r="F97" s="91"/>
      <c r="G97" s="91" t="s">
        <v>273</v>
      </c>
      <c r="H97" s="158"/>
      <c r="I97" s="158"/>
      <c r="J97" s="158"/>
      <c r="K97" s="91"/>
      <c r="L97" s="91"/>
      <c r="M97" s="91"/>
      <c r="N97" s="130"/>
    </row>
    <row r="98" spans="2:14">
      <c r="B98" s="141"/>
      <c r="C98" s="91"/>
      <c r="D98" s="91"/>
      <c r="E98" s="91"/>
      <c r="F98" s="91"/>
      <c r="G98" s="91" t="s">
        <v>281</v>
      </c>
      <c r="H98" s="92"/>
      <c r="I98" s="92"/>
      <c r="J98" s="92"/>
      <c r="M98" s="91"/>
      <c r="N98" s="130"/>
    </row>
    <row r="99" spans="2:14">
      <c r="B99" s="199"/>
      <c r="C99" s="337"/>
      <c r="D99" s="337"/>
      <c r="E99" s="337"/>
      <c r="F99" s="337"/>
      <c r="G99" s="91" t="s">
        <v>275</v>
      </c>
      <c r="K99" s="337"/>
      <c r="L99" s="337"/>
      <c r="M99" s="337"/>
      <c r="N99" s="136"/>
    </row>
    <row r="100" spans="2:14" ht="17.25" customHeight="1">
      <c r="B100" s="200" t="s">
        <v>282</v>
      </c>
      <c r="C100" s="201"/>
      <c r="D100" s="201"/>
      <c r="E100" s="91"/>
      <c r="F100" s="91"/>
      <c r="G100" s="91"/>
      <c r="H100" s="91"/>
      <c r="I100" s="91"/>
      <c r="J100" s="576"/>
      <c r="K100" s="576"/>
      <c r="L100" s="576"/>
      <c r="M100" s="576"/>
      <c r="N100" s="577"/>
    </row>
    <row r="101" spans="2:14" ht="18.75" customHeight="1" thickBot="1">
      <c r="B101" s="580" t="s">
        <v>283</v>
      </c>
      <c r="C101" s="581"/>
      <c r="D101" s="581"/>
      <c r="E101" s="167"/>
      <c r="F101" s="167"/>
      <c r="G101" s="167"/>
      <c r="H101" s="167"/>
      <c r="I101" s="167"/>
      <c r="J101" s="578"/>
      <c r="K101" s="578"/>
      <c r="L101" s="578"/>
      <c r="M101" s="578"/>
      <c r="N101" s="579"/>
    </row>
  </sheetData>
  <mergeCells count="92">
    <mergeCell ref="J100:N101"/>
    <mergeCell ref="B101:D101"/>
    <mergeCell ref="B75:M75"/>
    <mergeCell ref="B87:N87"/>
    <mergeCell ref="B88:N88"/>
    <mergeCell ref="B91:N92"/>
    <mergeCell ref="B93:N94"/>
    <mergeCell ref="B62:H62"/>
    <mergeCell ref="L62:M62"/>
    <mergeCell ref="B63:H63"/>
    <mergeCell ref="L63:M63"/>
    <mergeCell ref="B77:M77"/>
    <mergeCell ref="B64:H64"/>
    <mergeCell ref="L64:M64"/>
    <mergeCell ref="B65:M65"/>
    <mergeCell ref="B67:M67"/>
    <mergeCell ref="B68:N70"/>
    <mergeCell ref="B71:H71"/>
    <mergeCell ref="L71:M71"/>
    <mergeCell ref="B72:H72"/>
    <mergeCell ref="L72:M72"/>
    <mergeCell ref="L73:M73"/>
    <mergeCell ref="L74:M74"/>
    <mergeCell ref="B57:N59"/>
    <mergeCell ref="B60:H60"/>
    <mergeCell ref="L60:M60"/>
    <mergeCell ref="B61:H61"/>
    <mergeCell ref="L61:M61"/>
    <mergeCell ref="B54:H54"/>
    <mergeCell ref="L54:M54"/>
    <mergeCell ref="B55:H55"/>
    <mergeCell ref="L55:M55"/>
    <mergeCell ref="B56:M56"/>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2441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4417" r:id="rId3"/>
      </mc:Fallback>
    </mc:AlternateContent>
  </oleObjects>
  <mc:AlternateContent xmlns:mc="http://schemas.openxmlformats.org/markup-compatibility/2006">
    <mc:Choice Requires="x14">
      <controls>
        <mc:AlternateContent xmlns:mc="http://schemas.openxmlformats.org/markup-compatibility/2006">
          <mc:Choice Requires="x14">
            <control shapeId="1724418"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24419"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B1:O105"/>
  <sheetViews>
    <sheetView showGridLines="0" topLeftCell="A26" zoomScale="55" zoomScaleNormal="55" workbookViewId="0">
      <selection activeCell="A25" sqref="A1:XFD1048576"/>
    </sheetView>
  </sheetViews>
  <sheetFormatPr baseColWidth="10" defaultColWidth="11.44140625" defaultRowHeight="13.8"/>
  <cols>
    <col min="1" max="1" width="3.109375" style="90" customWidth="1"/>
    <col min="2"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3.5" customHeight="1" thickBot="1">
      <c r="B9" s="98"/>
      <c r="C9" s="99"/>
      <c r="D9" s="99"/>
      <c r="E9" s="99"/>
      <c r="F9" s="99"/>
      <c r="G9" s="99"/>
      <c r="H9" s="99"/>
      <c r="I9" s="99"/>
      <c r="J9" s="99"/>
      <c r="K9" s="99"/>
      <c r="L9" s="100"/>
      <c r="M9" s="100"/>
      <c r="N9" s="101"/>
    </row>
    <row r="10" spans="2:14" ht="22.5" customHeight="1">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774" t="s">
        <v>241</v>
      </c>
      <c r="C31" s="775"/>
      <c r="D31" s="775"/>
      <c r="E31" s="775"/>
      <c r="F31" s="775"/>
      <c r="G31" s="775"/>
      <c r="H31" s="775"/>
      <c r="I31" s="775"/>
      <c r="J31" s="775"/>
      <c r="K31" s="775"/>
      <c r="L31" s="775"/>
      <c r="M31" s="775"/>
      <c r="N31" s="776"/>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29.25" customHeight="1" thickBot="1">
      <c r="B34" s="208">
        <v>900.1</v>
      </c>
      <c r="C34" s="756" t="s">
        <v>180</v>
      </c>
      <c r="D34" s="757"/>
      <c r="E34" s="757"/>
      <c r="F34" s="757"/>
      <c r="G34" s="757"/>
      <c r="H34" s="757"/>
      <c r="I34" s="757"/>
      <c r="J34" s="757"/>
      <c r="K34" s="758"/>
      <c r="L34" s="703" t="s">
        <v>181</v>
      </c>
      <c r="M34" s="705"/>
      <c r="N34" s="216">
        <v>1987</v>
      </c>
    </row>
    <row r="35" spans="2:14">
      <c r="B35" s="612" t="s">
        <v>244</v>
      </c>
      <c r="C35" s="613"/>
      <c r="D35" s="613"/>
      <c r="E35" s="613"/>
      <c r="F35" s="613"/>
      <c r="G35" s="613"/>
      <c r="H35" s="613"/>
      <c r="I35" s="613"/>
      <c r="J35" s="613"/>
      <c r="K35" s="613"/>
      <c r="L35" s="613"/>
      <c r="M35" s="613"/>
      <c r="N35" s="614"/>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ht="12.75" customHeight="1">
      <c r="B39" s="759" t="s">
        <v>483</v>
      </c>
      <c r="C39" s="760"/>
      <c r="D39" s="760"/>
      <c r="E39" s="760"/>
      <c r="F39" s="761"/>
      <c r="G39" s="641"/>
      <c r="H39" s="618"/>
      <c r="I39" s="641"/>
      <c r="J39" s="618"/>
      <c r="K39" s="147">
        <v>122000</v>
      </c>
      <c r="L39" s="740">
        <v>155</v>
      </c>
      <c r="M39" s="741"/>
      <c r="N39" s="148">
        <v>787.09677419354841</v>
      </c>
    </row>
    <row r="40" spans="2:14">
      <c r="B40" s="764"/>
      <c r="C40" s="760"/>
      <c r="D40" s="760"/>
      <c r="E40" s="760"/>
      <c r="F40" s="761"/>
      <c r="G40" s="641"/>
      <c r="H40" s="618"/>
      <c r="I40" s="641"/>
      <c r="J40" s="618"/>
      <c r="K40" s="147"/>
      <c r="L40" s="726"/>
      <c r="M40" s="727"/>
      <c r="N40" s="148"/>
    </row>
    <row r="41" spans="2:14">
      <c r="B41" s="759"/>
      <c r="C41" s="760"/>
      <c r="D41" s="760"/>
      <c r="E41" s="760"/>
      <c r="F41" s="761"/>
      <c r="G41" s="641"/>
      <c r="H41" s="618"/>
      <c r="I41" s="641"/>
      <c r="J41" s="618"/>
      <c r="K41" s="147"/>
      <c r="L41" s="726"/>
      <c r="M41" s="727"/>
      <c r="N41" s="148"/>
    </row>
    <row r="42" spans="2:14" ht="14.4" thickBot="1">
      <c r="B42" s="595"/>
      <c r="C42" s="596"/>
      <c r="D42" s="596"/>
      <c r="E42" s="596"/>
      <c r="F42" s="618"/>
      <c r="G42" s="641"/>
      <c r="H42" s="618"/>
      <c r="I42" s="641"/>
      <c r="J42" s="618"/>
      <c r="K42" s="147"/>
      <c r="L42" s="726"/>
      <c r="M42" s="727"/>
      <c r="N42" s="148"/>
    </row>
    <row r="43" spans="2:14" ht="14.4" thickBot="1">
      <c r="B43" s="586" t="s">
        <v>254</v>
      </c>
      <c r="C43" s="587"/>
      <c r="D43" s="587"/>
      <c r="E43" s="587"/>
      <c r="F43" s="587"/>
      <c r="G43" s="587"/>
      <c r="H43" s="587"/>
      <c r="I43" s="587"/>
      <c r="J43" s="587"/>
      <c r="K43" s="587"/>
      <c r="L43" s="587"/>
      <c r="M43" s="588"/>
      <c r="N43" s="154">
        <v>787.09677419354841</v>
      </c>
    </row>
    <row r="44" spans="2:14">
      <c r="B44" s="612" t="s">
        <v>252</v>
      </c>
      <c r="C44" s="613"/>
      <c r="D44" s="613"/>
      <c r="E44" s="613"/>
      <c r="F44" s="613"/>
      <c r="G44" s="613"/>
      <c r="H44" s="613"/>
      <c r="I44" s="613"/>
      <c r="J44" s="613"/>
      <c r="K44" s="613"/>
      <c r="L44" s="613"/>
      <c r="M44" s="613"/>
      <c r="N44" s="614"/>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155" t="s">
        <v>198</v>
      </c>
      <c r="K47" s="145" t="s">
        <v>33</v>
      </c>
      <c r="L47" s="622" t="s">
        <v>253</v>
      </c>
      <c r="M47" s="623"/>
      <c r="N47" s="146" t="s">
        <v>249</v>
      </c>
    </row>
    <row r="48" spans="2:14">
      <c r="B48" s="595"/>
      <c r="C48" s="596"/>
      <c r="D48" s="596"/>
      <c r="E48" s="596"/>
      <c r="F48" s="596"/>
      <c r="G48" s="596"/>
      <c r="H48" s="596"/>
      <c r="I48" s="618"/>
      <c r="J48" s="261"/>
      <c r="K48" s="262"/>
      <c r="L48" s="619"/>
      <c r="M48" s="620"/>
      <c r="N48" s="148"/>
    </row>
    <row r="49" spans="2:14">
      <c r="B49" s="595"/>
      <c r="C49" s="596"/>
      <c r="D49" s="596"/>
      <c r="E49" s="596"/>
      <c r="F49" s="596"/>
      <c r="G49" s="596"/>
      <c r="H49" s="596"/>
      <c r="I49" s="618"/>
      <c r="J49" s="261"/>
      <c r="K49" s="262"/>
      <c r="L49" s="619"/>
      <c r="M49" s="620"/>
      <c r="N49" s="148"/>
    </row>
    <row r="50" spans="2:14">
      <c r="B50" s="595"/>
      <c r="C50" s="596"/>
      <c r="D50" s="596"/>
      <c r="E50" s="596"/>
      <c r="F50" s="596"/>
      <c r="G50" s="596"/>
      <c r="H50" s="596"/>
      <c r="I50" s="618"/>
      <c r="J50" s="261"/>
      <c r="K50" s="262"/>
      <c r="L50" s="619"/>
      <c r="M50" s="620"/>
      <c r="N50" s="148"/>
    </row>
    <row r="51" spans="2:14" ht="14.4" thickBot="1">
      <c r="B51" s="595"/>
      <c r="C51" s="596"/>
      <c r="D51" s="596"/>
      <c r="E51" s="596"/>
      <c r="F51" s="596"/>
      <c r="G51" s="596"/>
      <c r="H51" s="596"/>
      <c r="I51" s="618"/>
      <c r="J51" s="210"/>
      <c r="K51" s="229"/>
      <c r="L51" s="619"/>
      <c r="M51" s="620"/>
      <c r="N51" s="148"/>
    </row>
    <row r="52" spans="2:14" ht="14.4" thickBot="1">
      <c r="B52" s="586" t="s">
        <v>254</v>
      </c>
      <c r="C52" s="587"/>
      <c r="D52" s="587"/>
      <c r="E52" s="587"/>
      <c r="F52" s="587"/>
      <c r="G52" s="587"/>
      <c r="H52" s="587"/>
      <c r="I52" s="587"/>
      <c r="J52" s="587"/>
      <c r="K52" s="587"/>
      <c r="L52" s="587"/>
      <c r="M52" s="588"/>
      <c r="N52" s="161">
        <v>0</v>
      </c>
    </row>
    <row r="53" spans="2:14">
      <c r="B53" s="612" t="s">
        <v>255</v>
      </c>
      <c r="C53" s="613"/>
      <c r="D53" s="613"/>
      <c r="E53" s="613"/>
      <c r="F53" s="613"/>
      <c r="G53" s="613"/>
      <c r="H53" s="613"/>
      <c r="I53" s="613"/>
      <c r="J53" s="613"/>
      <c r="K53" s="613"/>
      <c r="L53" s="613"/>
      <c r="M53" s="613"/>
      <c r="N53" s="614"/>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c r="C57" s="596"/>
      <c r="D57" s="596"/>
      <c r="E57" s="596"/>
      <c r="F57" s="596"/>
      <c r="G57" s="596"/>
      <c r="H57" s="596"/>
      <c r="I57" s="157"/>
      <c r="J57" s="226"/>
      <c r="K57" s="227"/>
      <c r="L57" s="603"/>
      <c r="M57" s="604"/>
      <c r="N57" s="228"/>
    </row>
    <row r="58" spans="2:14">
      <c r="B58" s="595"/>
      <c r="C58" s="596"/>
      <c r="D58" s="596"/>
      <c r="E58" s="596"/>
      <c r="F58" s="596"/>
      <c r="G58" s="596"/>
      <c r="H58" s="596"/>
      <c r="I58" s="157"/>
      <c r="J58" s="226"/>
      <c r="K58" s="227"/>
      <c r="L58" s="603"/>
      <c r="M58" s="604"/>
      <c r="N58" s="228"/>
    </row>
    <row r="59" spans="2:14" ht="14.4" thickBot="1">
      <c r="B59" s="605"/>
      <c r="C59" s="606"/>
      <c r="D59" s="606"/>
      <c r="E59" s="606"/>
      <c r="F59" s="606"/>
      <c r="G59" s="606"/>
      <c r="H59" s="606"/>
      <c r="I59" s="246"/>
      <c r="J59" s="242"/>
      <c r="K59" s="217"/>
      <c r="L59" s="607"/>
      <c r="M59" s="608"/>
      <c r="N59" s="228"/>
    </row>
    <row r="60" spans="2:14" ht="14.4" thickBot="1">
      <c r="B60" s="586" t="s">
        <v>254</v>
      </c>
      <c r="C60" s="587"/>
      <c r="D60" s="587"/>
      <c r="E60" s="587"/>
      <c r="F60" s="587"/>
      <c r="G60" s="587"/>
      <c r="H60" s="587"/>
      <c r="I60" s="587"/>
      <c r="J60" s="587"/>
      <c r="K60" s="587"/>
      <c r="L60" s="587"/>
      <c r="M60" s="588"/>
      <c r="N60" s="179">
        <v>0</v>
      </c>
    </row>
    <row r="61" spans="2:14">
      <c r="B61" s="612" t="s">
        <v>261</v>
      </c>
      <c r="C61" s="613"/>
      <c r="D61" s="613"/>
      <c r="E61" s="613"/>
      <c r="F61" s="613"/>
      <c r="G61" s="613"/>
      <c r="H61" s="613"/>
      <c r="I61" s="613"/>
      <c r="J61" s="613"/>
      <c r="K61" s="613"/>
      <c r="L61" s="613"/>
      <c r="M61" s="613"/>
      <c r="N61" s="614"/>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c r="C65" s="173"/>
      <c r="D65" s="173"/>
      <c r="E65" s="173"/>
      <c r="F65" s="173"/>
      <c r="G65" s="173"/>
      <c r="H65" s="173"/>
      <c r="I65" s="174"/>
      <c r="J65" s="175"/>
      <c r="K65" s="176"/>
      <c r="L65" s="601"/>
      <c r="M65" s="602"/>
      <c r="N65" s="177"/>
    </row>
    <row r="66" spans="2:14">
      <c r="B66" s="172"/>
      <c r="C66" s="173"/>
      <c r="D66" s="173"/>
      <c r="E66" s="173"/>
      <c r="F66" s="173"/>
      <c r="G66" s="173"/>
      <c r="H66" s="173"/>
      <c r="I66" s="174"/>
      <c r="J66" s="175"/>
      <c r="K66" s="176"/>
      <c r="L66" s="601"/>
      <c r="M66" s="602"/>
      <c r="N66" s="177"/>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0</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787.09677419354841</v>
      </c>
    </row>
    <row r="72" spans="2:14">
      <c r="B72" s="612" t="s">
        <v>266</v>
      </c>
      <c r="C72" s="613"/>
      <c r="D72" s="613"/>
      <c r="E72" s="613"/>
      <c r="F72" s="613"/>
      <c r="G72" s="613"/>
      <c r="H72" s="613"/>
      <c r="I72" s="613"/>
      <c r="J72" s="613"/>
      <c r="K72" s="613"/>
      <c r="L72" s="613"/>
      <c r="M72" s="613"/>
      <c r="N72" s="614"/>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157.41935483870969</v>
      </c>
      <c r="M76" s="583"/>
      <c r="N76" s="185"/>
    </row>
    <row r="77" spans="2:14">
      <c r="B77" s="149" t="s">
        <v>270</v>
      </c>
      <c r="C77" s="150"/>
      <c r="D77" s="150"/>
      <c r="E77" s="150"/>
      <c r="F77" s="150"/>
      <c r="G77" s="150"/>
      <c r="H77" s="150"/>
      <c r="I77" s="182"/>
      <c r="J77" s="183"/>
      <c r="K77" s="184">
        <v>0.05</v>
      </c>
      <c r="L77" s="582">
        <v>39.354838709677423</v>
      </c>
      <c r="M77" s="583"/>
      <c r="N77" s="185"/>
    </row>
    <row r="78" spans="2:14" ht="14.4" thickBot="1">
      <c r="B78" s="186" t="s">
        <v>230</v>
      </c>
      <c r="C78" s="187"/>
      <c r="D78" s="187"/>
      <c r="E78" s="187"/>
      <c r="F78" s="187"/>
      <c r="G78" s="187"/>
      <c r="H78" s="187"/>
      <c r="I78" s="188"/>
      <c r="J78" s="189"/>
      <c r="K78" s="184">
        <v>0.05</v>
      </c>
      <c r="L78" s="584">
        <v>39.354838709677423</v>
      </c>
      <c r="M78" s="585"/>
      <c r="N78" s="185"/>
    </row>
    <row r="79" spans="2:14" ht="14.4" thickBot="1">
      <c r="B79" s="586" t="s">
        <v>254</v>
      </c>
      <c r="C79" s="587"/>
      <c r="D79" s="587"/>
      <c r="E79" s="587"/>
      <c r="F79" s="587"/>
      <c r="G79" s="587"/>
      <c r="H79" s="587"/>
      <c r="I79" s="587"/>
      <c r="J79" s="587"/>
      <c r="K79" s="587"/>
      <c r="L79" s="587"/>
      <c r="M79" s="588"/>
      <c r="N79" s="190">
        <v>236.12903225806457</v>
      </c>
    </row>
    <row r="80" spans="2:14" ht="14.4" thickBot="1">
      <c r="B80" s="141"/>
      <c r="C80" s="91"/>
      <c r="D80" s="91"/>
      <c r="E80" s="91"/>
      <c r="F80" s="91"/>
      <c r="G80" s="91"/>
      <c r="H80" s="91"/>
      <c r="I80" s="91"/>
      <c r="J80" s="91"/>
      <c r="K80" s="91"/>
      <c r="L80" s="91"/>
      <c r="M80" s="91"/>
      <c r="N80" s="130"/>
    </row>
    <row r="81" spans="2:15" ht="14.4" thickBot="1">
      <c r="B81" s="589" t="s">
        <v>271</v>
      </c>
      <c r="C81" s="590"/>
      <c r="D81" s="590"/>
      <c r="E81" s="590"/>
      <c r="F81" s="590"/>
      <c r="G81" s="590"/>
      <c r="H81" s="590"/>
      <c r="I81" s="590"/>
      <c r="J81" s="590"/>
      <c r="K81" s="590"/>
      <c r="L81" s="590"/>
      <c r="M81" s="591"/>
      <c r="N81" s="191">
        <v>1023</v>
      </c>
      <c r="O81" s="240"/>
    </row>
    <row r="82" spans="2:15">
      <c r="B82" s="122"/>
      <c r="C82" s="123"/>
      <c r="D82" s="123"/>
      <c r="E82" s="123"/>
      <c r="F82" s="123"/>
      <c r="G82" s="123"/>
      <c r="H82" s="123"/>
      <c r="I82" s="123"/>
      <c r="J82" s="123"/>
      <c r="K82" s="123"/>
      <c r="L82" s="123"/>
      <c r="M82" s="123"/>
      <c r="N82" s="124"/>
    </row>
    <row r="83" spans="2:15">
      <c r="B83" s="141"/>
      <c r="C83" s="91"/>
      <c r="D83" s="91"/>
      <c r="E83" s="91"/>
      <c r="F83" s="91"/>
      <c r="G83" s="91"/>
      <c r="H83" s="91"/>
      <c r="I83" s="91"/>
      <c r="J83" s="91"/>
      <c r="K83" s="91"/>
      <c r="L83" s="91"/>
      <c r="M83" s="91"/>
      <c r="N83" s="130"/>
    </row>
    <row r="84" spans="2:15">
      <c r="B84" s="141"/>
      <c r="C84" s="91"/>
      <c r="D84" s="91"/>
      <c r="E84" s="91"/>
      <c r="F84" s="91"/>
      <c r="G84" s="91"/>
      <c r="H84" s="91"/>
      <c r="I84" s="91"/>
      <c r="J84" s="91"/>
      <c r="K84" s="91"/>
      <c r="L84" s="91"/>
      <c r="M84" s="91"/>
      <c r="N84" s="130"/>
    </row>
    <row r="85" spans="2:15">
      <c r="B85" s="141"/>
      <c r="C85" s="91"/>
      <c r="D85" s="91"/>
      <c r="E85" s="91"/>
      <c r="F85" s="91"/>
      <c r="G85" s="128" t="s">
        <v>272</v>
      </c>
      <c r="H85" s="128"/>
      <c r="I85" s="128"/>
      <c r="J85" s="128"/>
      <c r="K85" s="91"/>
      <c r="L85" s="91"/>
      <c r="M85" s="91"/>
      <c r="N85" s="130"/>
    </row>
    <row r="86" spans="2:15">
      <c r="B86" s="192"/>
      <c r="C86" s="193"/>
      <c r="D86" s="193"/>
      <c r="E86" s="193"/>
      <c r="F86" s="193"/>
      <c r="G86" s="128" t="s">
        <v>273</v>
      </c>
      <c r="H86" s="193"/>
      <c r="I86" s="193"/>
      <c r="J86" s="193"/>
      <c r="K86" s="193"/>
      <c r="L86" s="193"/>
      <c r="M86" s="193"/>
      <c r="N86" s="194"/>
    </row>
    <row r="87" spans="2:15">
      <c r="B87" s="192"/>
      <c r="C87" s="193"/>
      <c r="D87" s="193"/>
      <c r="E87" s="193"/>
      <c r="F87" s="193"/>
      <c r="G87" s="128" t="s">
        <v>274</v>
      </c>
      <c r="J87" s="193"/>
      <c r="K87" s="193"/>
      <c r="L87" s="193"/>
      <c r="M87" s="193"/>
      <c r="N87" s="194"/>
    </row>
    <row r="88" spans="2:15">
      <c r="B88" s="107"/>
      <c r="C88" s="137"/>
      <c r="D88" s="137"/>
      <c r="E88" s="137"/>
      <c r="F88" s="137"/>
      <c r="G88" s="128" t="s">
        <v>275</v>
      </c>
      <c r="H88" s="137"/>
      <c r="I88" s="137"/>
      <c r="J88" s="137"/>
      <c r="K88" s="137"/>
      <c r="L88" s="137"/>
      <c r="M88" s="137"/>
      <c r="N88" s="136"/>
    </row>
    <row r="89" spans="2:15">
      <c r="B89" s="141"/>
      <c r="C89" s="91"/>
      <c r="D89" s="91"/>
      <c r="E89" s="91"/>
      <c r="F89" s="91"/>
      <c r="G89" s="91" t="s">
        <v>276</v>
      </c>
      <c r="H89" s="91"/>
      <c r="I89" s="91"/>
      <c r="J89" s="91"/>
      <c r="K89" s="91"/>
      <c r="L89" s="91"/>
      <c r="M89" s="91"/>
      <c r="N89" s="130"/>
    </row>
    <row r="90" spans="2:15">
      <c r="B90" s="195" t="s">
        <v>277</v>
      </c>
      <c r="C90" s="196"/>
      <c r="D90" s="196"/>
      <c r="E90" s="196"/>
      <c r="F90" s="196"/>
      <c r="G90" s="196"/>
      <c r="H90" s="196"/>
      <c r="I90" s="196"/>
      <c r="J90" s="196"/>
      <c r="K90" s="196"/>
      <c r="L90" s="196"/>
      <c r="M90" s="196"/>
      <c r="N90" s="197"/>
    </row>
    <row r="91" spans="2:15">
      <c r="B91" s="592"/>
      <c r="C91" s="593"/>
      <c r="D91" s="593"/>
      <c r="E91" s="593"/>
      <c r="F91" s="593"/>
      <c r="G91" s="593"/>
      <c r="H91" s="593"/>
      <c r="I91" s="593"/>
      <c r="J91" s="593"/>
      <c r="K91" s="593"/>
      <c r="L91" s="593"/>
      <c r="M91" s="593"/>
      <c r="N91" s="594"/>
    </row>
    <row r="92" spans="2:15">
      <c r="B92" s="592"/>
      <c r="C92" s="593"/>
      <c r="D92" s="593"/>
      <c r="E92" s="593"/>
      <c r="F92" s="593"/>
      <c r="G92" s="593"/>
      <c r="H92" s="593"/>
      <c r="I92" s="593"/>
      <c r="J92" s="593"/>
      <c r="K92" s="593"/>
      <c r="L92" s="593"/>
      <c r="M92" s="593"/>
      <c r="N92" s="594"/>
    </row>
    <row r="93" spans="2:15">
      <c r="B93" s="107"/>
      <c r="C93" s="137"/>
      <c r="D93" s="137"/>
      <c r="E93" s="137"/>
      <c r="F93" s="137"/>
      <c r="G93" s="137"/>
      <c r="H93" s="137"/>
      <c r="I93" s="137"/>
      <c r="J93" s="137"/>
      <c r="K93" s="137"/>
      <c r="L93" s="137"/>
      <c r="M93" s="137"/>
      <c r="N93" s="136"/>
    </row>
    <row r="94" spans="2:15">
      <c r="B94" s="198" t="s">
        <v>278</v>
      </c>
      <c r="C94" s="137"/>
      <c r="D94" s="137"/>
      <c r="E94" s="137"/>
      <c r="F94" s="137"/>
      <c r="G94" s="137"/>
      <c r="H94" s="137"/>
      <c r="I94" s="137"/>
      <c r="J94" s="137"/>
      <c r="K94" s="137"/>
      <c r="L94" s="137"/>
      <c r="M94" s="137"/>
      <c r="N94" s="136"/>
    </row>
    <row r="95" spans="2:15" ht="12.75" customHeight="1">
      <c r="B95" s="573" t="s">
        <v>279</v>
      </c>
      <c r="C95" s="574"/>
      <c r="D95" s="574"/>
      <c r="E95" s="574"/>
      <c r="F95" s="574"/>
      <c r="G95" s="574"/>
      <c r="H95" s="574"/>
      <c r="I95" s="574"/>
      <c r="J95" s="574"/>
      <c r="K95" s="574"/>
      <c r="L95" s="574"/>
      <c r="M95" s="574"/>
      <c r="N95" s="575"/>
    </row>
    <row r="96" spans="2:15">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5" right="0.75" top="1" bottom="1" header="0.5" footer="0.5"/>
  <headerFooter alignWithMargins="0"/>
  <drawing r:id="rId1"/>
  <legacyDrawing r:id="rId2"/>
  <oleObjects>
    <mc:AlternateContent xmlns:mc="http://schemas.openxmlformats.org/markup-compatibility/2006">
      <mc:Choice Requires="x14">
        <oleObject progId="PBrush" shapeId="2037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3777" r:id="rId3"/>
      </mc:Fallback>
    </mc:AlternateContent>
  </oleObjects>
  <mc:AlternateContent xmlns:mc="http://schemas.openxmlformats.org/markup-compatibility/2006">
    <mc:Choice Requires="x14">
      <controls>
        <mc:AlternateContent xmlns:mc="http://schemas.openxmlformats.org/markup-compatibility/2006">
          <mc:Choice Requires="x14">
            <control shapeId="2037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37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dimension ref="B1:Q105"/>
  <sheetViews>
    <sheetView showGridLines="0" topLeftCell="A46" zoomScale="55" zoomScaleNormal="55" workbookViewId="0">
      <selection activeCell="A25" sqref="A1:XFD1048576"/>
    </sheetView>
  </sheetViews>
  <sheetFormatPr baseColWidth="10" defaultColWidth="11.44140625" defaultRowHeight="13.8"/>
  <cols>
    <col min="1" max="1" width="3.109375" style="90" customWidth="1"/>
    <col min="2" max="6" width="11.44140625" style="90"/>
    <col min="7" max="14" width="11.441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3.5" customHeight="1" thickBot="1">
      <c r="B9" s="98"/>
      <c r="C9" s="99"/>
      <c r="D9" s="99"/>
      <c r="E9" s="99"/>
      <c r="F9" s="99"/>
      <c r="G9" s="99"/>
      <c r="H9" s="99"/>
      <c r="I9" s="99"/>
      <c r="J9" s="99"/>
      <c r="K9" s="99"/>
      <c r="L9" s="100"/>
      <c r="M9" s="100"/>
      <c r="N9" s="101"/>
    </row>
    <row r="10" spans="2:14" ht="22.5" customHeight="1">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7">
      <c r="B33" s="207" t="s">
        <v>242</v>
      </c>
      <c r="C33" s="699" t="s">
        <v>243</v>
      </c>
      <c r="D33" s="700"/>
      <c r="E33" s="700"/>
      <c r="F33" s="700"/>
      <c r="G33" s="700"/>
      <c r="H33" s="700"/>
      <c r="I33" s="700"/>
      <c r="J33" s="700"/>
      <c r="K33" s="701" t="s">
        <v>310</v>
      </c>
      <c r="L33" s="597" t="s">
        <v>198</v>
      </c>
      <c r="M33" s="702"/>
      <c r="N33" s="207" t="s">
        <v>33</v>
      </c>
    </row>
    <row r="34" spans="2:17" ht="31.5" customHeight="1" thickBot="1">
      <c r="B34" s="208" t="s">
        <v>182</v>
      </c>
      <c r="C34" s="756" t="s">
        <v>183</v>
      </c>
      <c r="D34" s="757"/>
      <c r="E34" s="757"/>
      <c r="F34" s="757"/>
      <c r="G34" s="757"/>
      <c r="H34" s="757"/>
      <c r="I34" s="757"/>
      <c r="J34" s="757"/>
      <c r="K34" s="758"/>
      <c r="L34" s="703" t="s">
        <v>184</v>
      </c>
      <c r="M34" s="705"/>
      <c r="N34" s="216">
        <v>611210</v>
      </c>
    </row>
    <row r="35" spans="2:17">
      <c r="B35" s="612" t="s">
        <v>244</v>
      </c>
      <c r="C35" s="613"/>
      <c r="D35" s="613"/>
      <c r="E35" s="613"/>
      <c r="F35" s="613"/>
      <c r="G35" s="613"/>
      <c r="H35" s="613"/>
      <c r="I35" s="613"/>
      <c r="J35" s="613"/>
      <c r="K35" s="613"/>
      <c r="L35" s="613"/>
      <c r="M35" s="613"/>
      <c r="N35" s="614"/>
    </row>
    <row r="36" spans="2:17">
      <c r="B36" s="612"/>
      <c r="C36" s="613"/>
      <c r="D36" s="613"/>
      <c r="E36" s="613"/>
      <c r="F36" s="613"/>
      <c r="G36" s="613"/>
      <c r="H36" s="613"/>
      <c r="I36" s="613"/>
      <c r="J36" s="613"/>
      <c r="K36" s="613"/>
      <c r="L36" s="613"/>
      <c r="M36" s="613"/>
      <c r="N36" s="614"/>
    </row>
    <row r="37" spans="2:17" ht="14.4" thickBot="1">
      <c r="B37" s="615"/>
      <c r="C37" s="616"/>
      <c r="D37" s="616"/>
      <c r="E37" s="616"/>
      <c r="F37" s="616"/>
      <c r="G37" s="616"/>
      <c r="H37" s="616"/>
      <c r="I37" s="616"/>
      <c r="J37" s="616"/>
      <c r="K37" s="616"/>
      <c r="L37" s="616"/>
      <c r="M37" s="616"/>
      <c r="N37" s="617"/>
    </row>
    <row r="38" spans="2:17">
      <c r="B38" s="597" t="s">
        <v>243</v>
      </c>
      <c r="C38" s="637"/>
      <c r="D38" s="637"/>
      <c r="E38" s="637"/>
      <c r="F38" s="638"/>
      <c r="G38" s="622" t="s">
        <v>245</v>
      </c>
      <c r="H38" s="637"/>
      <c r="I38" s="639" t="s">
        <v>246</v>
      </c>
      <c r="J38" s="640"/>
      <c r="K38" s="145" t="s">
        <v>247</v>
      </c>
      <c r="L38" s="622" t="s">
        <v>248</v>
      </c>
      <c r="M38" s="623"/>
      <c r="N38" s="146" t="s">
        <v>249</v>
      </c>
    </row>
    <row r="39" spans="2:17" ht="12.75" customHeight="1">
      <c r="B39" s="759" t="s">
        <v>483</v>
      </c>
      <c r="C39" s="760"/>
      <c r="D39" s="760"/>
      <c r="E39" s="760"/>
      <c r="F39" s="761"/>
      <c r="G39" s="641"/>
      <c r="H39" s="618"/>
      <c r="I39" s="641"/>
      <c r="J39" s="618"/>
      <c r="K39" s="147">
        <v>122000</v>
      </c>
      <c r="L39" s="740">
        <v>135</v>
      </c>
      <c r="M39" s="741"/>
      <c r="N39" s="148">
        <v>903.7037037037037</v>
      </c>
      <c r="O39" s="240">
        <v>135.55555555555554</v>
      </c>
      <c r="P39" s="240">
        <v>116.60692951015528</v>
      </c>
      <c r="Q39" s="240">
        <v>18.94862604540026</v>
      </c>
    </row>
    <row r="40" spans="2:17">
      <c r="B40" s="764"/>
      <c r="C40" s="760"/>
      <c r="D40" s="760"/>
      <c r="E40" s="760"/>
      <c r="F40" s="761"/>
      <c r="G40" s="641"/>
      <c r="H40" s="618"/>
      <c r="I40" s="641"/>
      <c r="J40" s="618"/>
      <c r="K40" s="147"/>
      <c r="L40" s="726"/>
      <c r="M40" s="727"/>
      <c r="N40" s="148"/>
    </row>
    <row r="41" spans="2:17">
      <c r="B41" s="759"/>
      <c r="C41" s="760"/>
      <c r="D41" s="760"/>
      <c r="E41" s="760"/>
      <c r="F41" s="761"/>
      <c r="G41" s="641"/>
      <c r="H41" s="618"/>
      <c r="I41" s="641"/>
      <c r="J41" s="618"/>
      <c r="K41" s="147"/>
      <c r="L41" s="726"/>
      <c r="M41" s="727"/>
      <c r="N41" s="148"/>
    </row>
    <row r="42" spans="2:17" ht="14.4" thickBot="1">
      <c r="B42" s="595"/>
      <c r="C42" s="596"/>
      <c r="D42" s="596"/>
      <c r="E42" s="596"/>
      <c r="F42" s="618"/>
      <c r="G42" s="641"/>
      <c r="H42" s="618"/>
      <c r="I42" s="641"/>
      <c r="J42" s="618"/>
      <c r="K42" s="147"/>
      <c r="L42" s="726"/>
      <c r="M42" s="727"/>
      <c r="N42" s="148"/>
    </row>
    <row r="43" spans="2:17" ht="14.4" thickBot="1">
      <c r="B43" s="586" t="s">
        <v>254</v>
      </c>
      <c r="C43" s="587"/>
      <c r="D43" s="587"/>
      <c r="E43" s="587"/>
      <c r="F43" s="587"/>
      <c r="G43" s="587"/>
      <c r="H43" s="587"/>
      <c r="I43" s="587"/>
      <c r="J43" s="587"/>
      <c r="K43" s="587"/>
      <c r="L43" s="587"/>
      <c r="M43" s="588"/>
      <c r="N43" s="154">
        <v>903.7037037037037</v>
      </c>
    </row>
    <row r="44" spans="2:17">
      <c r="B44" s="612" t="s">
        <v>252</v>
      </c>
      <c r="C44" s="613"/>
      <c r="D44" s="613"/>
      <c r="E44" s="613"/>
      <c r="F44" s="613"/>
      <c r="G44" s="613"/>
      <c r="H44" s="613"/>
      <c r="I44" s="613"/>
      <c r="J44" s="613"/>
      <c r="K44" s="613"/>
      <c r="L44" s="613"/>
      <c r="M44" s="613"/>
      <c r="N44" s="614"/>
    </row>
    <row r="45" spans="2:17">
      <c r="B45" s="612"/>
      <c r="C45" s="613"/>
      <c r="D45" s="613"/>
      <c r="E45" s="613"/>
      <c r="F45" s="613"/>
      <c r="G45" s="613"/>
      <c r="H45" s="613"/>
      <c r="I45" s="613"/>
      <c r="J45" s="613"/>
      <c r="K45" s="613"/>
      <c r="L45" s="613"/>
      <c r="M45" s="613"/>
      <c r="N45" s="614"/>
    </row>
    <row r="46" spans="2:17" ht="14.4" thickBot="1">
      <c r="B46" s="615"/>
      <c r="C46" s="616"/>
      <c r="D46" s="616"/>
      <c r="E46" s="616"/>
      <c r="F46" s="616"/>
      <c r="G46" s="616"/>
      <c r="H46" s="616"/>
      <c r="I46" s="616"/>
      <c r="J46" s="616"/>
      <c r="K46" s="616"/>
      <c r="L46" s="616"/>
      <c r="M46" s="616"/>
      <c r="N46" s="617"/>
    </row>
    <row r="47" spans="2:17">
      <c r="B47" s="597" t="s">
        <v>243</v>
      </c>
      <c r="C47" s="598"/>
      <c r="D47" s="598"/>
      <c r="E47" s="598"/>
      <c r="F47" s="598"/>
      <c r="G47" s="598"/>
      <c r="H47" s="598"/>
      <c r="I47" s="623"/>
      <c r="J47" s="155" t="s">
        <v>198</v>
      </c>
      <c r="K47" s="145" t="s">
        <v>33</v>
      </c>
      <c r="L47" s="622" t="s">
        <v>253</v>
      </c>
      <c r="M47" s="623"/>
      <c r="N47" s="146" t="s">
        <v>249</v>
      </c>
    </row>
    <row r="48" spans="2:17">
      <c r="B48" s="595"/>
      <c r="C48" s="596"/>
      <c r="D48" s="596"/>
      <c r="E48" s="596"/>
      <c r="F48" s="596"/>
      <c r="G48" s="596"/>
      <c r="H48" s="596"/>
      <c r="I48" s="618"/>
      <c r="J48" s="261"/>
      <c r="K48" s="262"/>
      <c r="L48" s="619"/>
      <c r="M48" s="620"/>
      <c r="N48" s="148"/>
    </row>
    <row r="49" spans="2:14">
      <c r="B49" s="595"/>
      <c r="C49" s="596"/>
      <c r="D49" s="596"/>
      <c r="E49" s="596"/>
      <c r="F49" s="596"/>
      <c r="G49" s="596"/>
      <c r="H49" s="596"/>
      <c r="I49" s="618"/>
      <c r="J49" s="261"/>
      <c r="K49" s="262"/>
      <c r="L49" s="619"/>
      <c r="M49" s="620"/>
      <c r="N49" s="148"/>
    </row>
    <row r="50" spans="2:14">
      <c r="B50" s="595"/>
      <c r="C50" s="596"/>
      <c r="D50" s="596"/>
      <c r="E50" s="596"/>
      <c r="F50" s="596"/>
      <c r="G50" s="596"/>
      <c r="H50" s="596"/>
      <c r="I50" s="618"/>
      <c r="J50" s="261"/>
      <c r="K50" s="262"/>
      <c r="L50" s="619"/>
      <c r="M50" s="620"/>
      <c r="N50" s="148"/>
    </row>
    <row r="51" spans="2:14" ht="14.4" thickBot="1">
      <c r="B51" s="595"/>
      <c r="C51" s="596"/>
      <c r="D51" s="596"/>
      <c r="E51" s="596"/>
      <c r="F51" s="596"/>
      <c r="G51" s="596"/>
      <c r="H51" s="596"/>
      <c r="I51" s="618"/>
      <c r="J51" s="210"/>
      <c r="K51" s="229"/>
      <c r="L51" s="619"/>
      <c r="M51" s="620"/>
      <c r="N51" s="148"/>
    </row>
    <row r="52" spans="2:14" ht="14.4" thickBot="1">
      <c r="B52" s="586" t="s">
        <v>254</v>
      </c>
      <c r="C52" s="587"/>
      <c r="D52" s="587"/>
      <c r="E52" s="587"/>
      <c r="F52" s="587"/>
      <c r="G52" s="587"/>
      <c r="H52" s="587"/>
      <c r="I52" s="587"/>
      <c r="J52" s="587"/>
      <c r="K52" s="587"/>
      <c r="L52" s="587"/>
      <c r="M52" s="588"/>
      <c r="N52" s="161">
        <v>0</v>
      </c>
    </row>
    <row r="53" spans="2:14">
      <c r="B53" s="612" t="s">
        <v>255</v>
      </c>
      <c r="C53" s="613"/>
      <c r="D53" s="613"/>
      <c r="E53" s="613"/>
      <c r="F53" s="613"/>
      <c r="G53" s="613"/>
      <c r="H53" s="613"/>
      <c r="I53" s="613"/>
      <c r="J53" s="613"/>
      <c r="K53" s="613"/>
      <c r="L53" s="613"/>
      <c r="M53" s="613"/>
      <c r="N53" s="614"/>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c r="C57" s="596"/>
      <c r="D57" s="596"/>
      <c r="E57" s="596"/>
      <c r="F57" s="596"/>
      <c r="G57" s="596"/>
      <c r="H57" s="596"/>
      <c r="I57" s="157"/>
      <c r="J57" s="226"/>
      <c r="K57" s="227"/>
      <c r="L57" s="603"/>
      <c r="M57" s="604"/>
      <c r="N57" s="228"/>
    </row>
    <row r="58" spans="2:14">
      <c r="B58" s="595"/>
      <c r="C58" s="596"/>
      <c r="D58" s="596"/>
      <c r="E58" s="596"/>
      <c r="F58" s="596"/>
      <c r="G58" s="596"/>
      <c r="H58" s="596"/>
      <c r="I58" s="157"/>
      <c r="J58" s="226"/>
      <c r="K58" s="227"/>
      <c r="L58" s="603"/>
      <c r="M58" s="604"/>
      <c r="N58" s="228"/>
    </row>
    <row r="59" spans="2:14" ht="14.4" thickBot="1">
      <c r="B59" s="605"/>
      <c r="C59" s="606"/>
      <c r="D59" s="606"/>
      <c r="E59" s="606"/>
      <c r="F59" s="606"/>
      <c r="G59" s="606"/>
      <c r="H59" s="606"/>
      <c r="I59" s="246"/>
      <c r="J59" s="242"/>
      <c r="K59" s="217"/>
      <c r="L59" s="607"/>
      <c r="M59" s="608"/>
      <c r="N59" s="228"/>
    </row>
    <row r="60" spans="2:14" ht="14.4" thickBot="1">
      <c r="B60" s="586" t="s">
        <v>254</v>
      </c>
      <c r="C60" s="587"/>
      <c r="D60" s="587"/>
      <c r="E60" s="587"/>
      <c r="F60" s="587"/>
      <c r="G60" s="587"/>
      <c r="H60" s="587"/>
      <c r="I60" s="587"/>
      <c r="J60" s="587"/>
      <c r="K60" s="587"/>
      <c r="L60" s="587"/>
      <c r="M60" s="588"/>
      <c r="N60" s="179">
        <v>0</v>
      </c>
    </row>
    <row r="61" spans="2:14">
      <c r="B61" s="612" t="s">
        <v>261</v>
      </c>
      <c r="C61" s="613"/>
      <c r="D61" s="613"/>
      <c r="E61" s="613"/>
      <c r="F61" s="613"/>
      <c r="G61" s="613"/>
      <c r="H61" s="613"/>
      <c r="I61" s="613"/>
      <c r="J61" s="613"/>
      <c r="K61" s="613"/>
      <c r="L61" s="613"/>
      <c r="M61" s="613"/>
      <c r="N61" s="614"/>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c r="C65" s="173"/>
      <c r="D65" s="173"/>
      <c r="E65" s="173"/>
      <c r="F65" s="173"/>
      <c r="G65" s="173"/>
      <c r="H65" s="173"/>
      <c r="I65" s="174"/>
      <c r="J65" s="175"/>
      <c r="K65" s="176"/>
      <c r="L65" s="601"/>
      <c r="M65" s="602"/>
      <c r="N65" s="177"/>
    </row>
    <row r="66" spans="2:14">
      <c r="B66" s="172"/>
      <c r="C66" s="173"/>
      <c r="D66" s="173"/>
      <c r="E66" s="173"/>
      <c r="F66" s="173"/>
      <c r="G66" s="173"/>
      <c r="H66" s="173"/>
      <c r="I66" s="174"/>
      <c r="J66" s="175"/>
      <c r="K66" s="176"/>
      <c r="L66" s="601"/>
      <c r="M66" s="602"/>
      <c r="N66" s="177"/>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0</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903.7037037037037</v>
      </c>
    </row>
    <row r="72" spans="2:14">
      <c r="B72" s="612" t="s">
        <v>266</v>
      </c>
      <c r="C72" s="613"/>
      <c r="D72" s="613"/>
      <c r="E72" s="613"/>
      <c r="F72" s="613"/>
      <c r="G72" s="613"/>
      <c r="H72" s="613"/>
      <c r="I72" s="613"/>
      <c r="J72" s="613"/>
      <c r="K72" s="613"/>
      <c r="L72" s="613"/>
      <c r="M72" s="613"/>
      <c r="N72" s="614"/>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180.74074074074076</v>
      </c>
      <c r="M76" s="583"/>
      <c r="N76" s="185"/>
    </row>
    <row r="77" spans="2:14">
      <c r="B77" s="149" t="s">
        <v>270</v>
      </c>
      <c r="C77" s="150"/>
      <c r="D77" s="150"/>
      <c r="E77" s="150"/>
      <c r="F77" s="150"/>
      <c r="G77" s="150"/>
      <c r="H77" s="150"/>
      <c r="I77" s="182"/>
      <c r="J77" s="183"/>
      <c r="K77" s="184">
        <v>0.05</v>
      </c>
      <c r="L77" s="582">
        <v>45.18518518518519</v>
      </c>
      <c r="M77" s="583"/>
      <c r="N77" s="185"/>
    </row>
    <row r="78" spans="2:14" ht="14.4" thickBot="1">
      <c r="B78" s="186" t="s">
        <v>230</v>
      </c>
      <c r="C78" s="187"/>
      <c r="D78" s="187"/>
      <c r="E78" s="187"/>
      <c r="F78" s="187"/>
      <c r="G78" s="187"/>
      <c r="H78" s="187"/>
      <c r="I78" s="188"/>
      <c r="J78" s="189"/>
      <c r="K78" s="184">
        <v>0.05</v>
      </c>
      <c r="L78" s="584">
        <v>45.18518518518519</v>
      </c>
      <c r="M78" s="585"/>
      <c r="N78" s="185"/>
    </row>
    <row r="79" spans="2:14" ht="14.4" thickBot="1">
      <c r="B79" s="586" t="s">
        <v>254</v>
      </c>
      <c r="C79" s="587"/>
      <c r="D79" s="587"/>
      <c r="E79" s="587"/>
      <c r="F79" s="587"/>
      <c r="G79" s="587"/>
      <c r="H79" s="587"/>
      <c r="I79" s="587"/>
      <c r="J79" s="587"/>
      <c r="K79" s="587"/>
      <c r="L79" s="587"/>
      <c r="M79" s="588"/>
      <c r="N79" s="190">
        <v>271.11111111111114</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1175</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480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3"/>
      </mc:Fallback>
    </mc:AlternateContent>
  </oleObjects>
  <mc:AlternateContent xmlns:mc="http://schemas.openxmlformats.org/markup-compatibility/2006">
    <mc:Choice Requires="x14">
      <controls>
        <mc:AlternateContent xmlns:mc="http://schemas.openxmlformats.org/markup-compatibility/2006">
          <mc:Choice Requires="x14">
            <control shapeId="20480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B1:O105"/>
  <sheetViews>
    <sheetView showGridLines="0" topLeftCell="A27" zoomScale="85" zoomScaleNormal="85" workbookViewId="0">
      <selection activeCell="A25" sqref="A1:XFD1048576"/>
    </sheetView>
  </sheetViews>
  <sheetFormatPr baseColWidth="10" defaultColWidth="11.44140625" defaultRowHeight="13.8"/>
  <cols>
    <col min="1" max="1" width="3.109375" style="90" customWidth="1"/>
    <col min="2"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9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107"/>
      <c r="C11" s="108"/>
      <c r="D11" s="108"/>
      <c r="E11" s="108"/>
      <c r="F11" s="108"/>
      <c r="G11" s="108"/>
      <c r="H11" s="108"/>
      <c r="I11" s="108"/>
      <c r="J11" s="108"/>
      <c r="K11" s="109"/>
      <c r="L11" s="110" t="s">
        <v>15</v>
      </c>
      <c r="M11" s="110" t="s">
        <v>15</v>
      </c>
      <c r="N11" s="111" t="s">
        <v>15</v>
      </c>
    </row>
    <row r="12" spans="2:14">
      <c r="B12" s="653" t="s">
        <v>239</v>
      </c>
      <c r="C12" s="654"/>
      <c r="D12" s="654"/>
      <c r="E12" s="654"/>
      <c r="F12" s="108"/>
      <c r="G12" s="108"/>
      <c r="H12" s="108" t="s">
        <v>240</v>
      </c>
      <c r="J12" s="108"/>
      <c r="K12" s="109"/>
      <c r="N12" s="112"/>
    </row>
    <row r="13" spans="2:14">
      <c r="B13" s="113" t="s">
        <v>16</v>
      </c>
      <c r="C13" s="114"/>
      <c r="D13" s="642" t="s">
        <v>17</v>
      </c>
      <c r="E13" s="642"/>
      <c r="F13" s="642"/>
      <c r="G13" s="642"/>
      <c r="H13" s="114"/>
      <c r="I13" s="114" t="s">
        <v>18</v>
      </c>
      <c r="J13" s="642" t="s">
        <v>17</v>
      </c>
      <c r="K13" s="642"/>
      <c r="L13" s="642"/>
      <c r="M13" s="642"/>
      <c r="N13" s="115"/>
    </row>
    <row r="14" spans="2:14">
      <c r="B14" s="113"/>
      <c r="C14" s="114"/>
      <c r="D14" s="116"/>
      <c r="E14" s="116"/>
      <c r="F14" s="116"/>
      <c r="G14" s="116"/>
      <c r="H14" s="114"/>
      <c r="I14" s="116"/>
      <c r="J14" s="114"/>
      <c r="K14" s="116"/>
      <c r="L14" s="643"/>
      <c r="M14" s="643"/>
      <c r="N14" s="644"/>
    </row>
    <row r="15" spans="2:14">
      <c r="B15" s="113"/>
      <c r="C15" s="114"/>
      <c r="D15" s="116"/>
      <c r="E15" s="116"/>
      <c r="F15" s="116"/>
      <c r="G15" s="116"/>
      <c r="H15" s="114"/>
      <c r="I15" s="116"/>
      <c r="J15" s="114"/>
      <c r="K15" s="116"/>
      <c r="L15" s="116"/>
      <c r="M15" s="116"/>
      <c r="N15" s="115"/>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12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134"/>
      <c r="E22" s="134"/>
      <c r="F22" s="134"/>
      <c r="G22" s="134"/>
      <c r="H22" s="134"/>
      <c r="I22" s="134"/>
      <c r="J22" s="134"/>
      <c r="K22" s="134"/>
      <c r="L22" s="1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1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1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1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5">
      <c r="B33" s="207" t="s">
        <v>242</v>
      </c>
      <c r="C33" s="699" t="s">
        <v>243</v>
      </c>
      <c r="D33" s="700"/>
      <c r="E33" s="700"/>
      <c r="F33" s="700"/>
      <c r="G33" s="700"/>
      <c r="H33" s="700"/>
      <c r="I33" s="700"/>
      <c r="J33" s="700"/>
      <c r="K33" s="701" t="s">
        <v>310</v>
      </c>
      <c r="L33" s="597" t="s">
        <v>198</v>
      </c>
      <c r="M33" s="702"/>
      <c r="N33" s="207" t="s">
        <v>33</v>
      </c>
    </row>
    <row r="34" spans="2:15" ht="28.5" customHeight="1" thickBot="1">
      <c r="B34" s="208" t="s">
        <v>185</v>
      </c>
      <c r="C34" s="756" t="s">
        <v>186</v>
      </c>
      <c r="D34" s="757"/>
      <c r="E34" s="757"/>
      <c r="F34" s="757"/>
      <c r="G34" s="757"/>
      <c r="H34" s="757"/>
      <c r="I34" s="757"/>
      <c r="J34" s="757"/>
      <c r="K34" s="758"/>
      <c r="L34" s="703" t="s">
        <v>184</v>
      </c>
      <c r="M34" s="705"/>
      <c r="N34" s="216">
        <v>999</v>
      </c>
    </row>
    <row r="35" spans="2:15">
      <c r="B35" s="612" t="s">
        <v>244</v>
      </c>
      <c r="C35" s="613"/>
      <c r="D35" s="613"/>
      <c r="E35" s="613"/>
      <c r="F35" s="613"/>
      <c r="G35" s="613"/>
      <c r="H35" s="613"/>
      <c r="I35" s="613"/>
      <c r="J35" s="613"/>
      <c r="K35" s="613"/>
      <c r="L35" s="613"/>
      <c r="M35" s="613"/>
      <c r="N35" s="614"/>
    </row>
    <row r="36" spans="2:15">
      <c r="B36" s="612"/>
      <c r="C36" s="613"/>
      <c r="D36" s="613"/>
      <c r="E36" s="613"/>
      <c r="F36" s="613"/>
      <c r="G36" s="613"/>
      <c r="H36" s="613"/>
      <c r="I36" s="613"/>
      <c r="J36" s="613"/>
      <c r="K36" s="613"/>
      <c r="L36" s="613"/>
      <c r="M36" s="613"/>
      <c r="N36" s="614"/>
    </row>
    <row r="37" spans="2:15" ht="14.4" thickBot="1">
      <c r="B37" s="615"/>
      <c r="C37" s="616"/>
      <c r="D37" s="616"/>
      <c r="E37" s="616"/>
      <c r="F37" s="616"/>
      <c r="G37" s="616"/>
      <c r="H37" s="616"/>
      <c r="I37" s="616"/>
      <c r="J37" s="616"/>
      <c r="K37" s="616"/>
      <c r="L37" s="616"/>
      <c r="M37" s="616"/>
      <c r="N37" s="617"/>
    </row>
    <row r="38" spans="2:15">
      <c r="B38" s="597" t="s">
        <v>243</v>
      </c>
      <c r="C38" s="637"/>
      <c r="D38" s="637"/>
      <c r="E38" s="637"/>
      <c r="F38" s="638"/>
      <c r="G38" s="622" t="s">
        <v>245</v>
      </c>
      <c r="H38" s="637"/>
      <c r="I38" s="639" t="s">
        <v>246</v>
      </c>
      <c r="J38" s="640"/>
      <c r="K38" s="145" t="s">
        <v>247</v>
      </c>
      <c r="L38" s="622" t="s">
        <v>248</v>
      </c>
      <c r="M38" s="623"/>
      <c r="N38" s="146" t="s">
        <v>249</v>
      </c>
    </row>
    <row r="39" spans="2:15" ht="12.75" customHeight="1">
      <c r="B39" s="759" t="s">
        <v>483</v>
      </c>
      <c r="C39" s="760"/>
      <c r="D39" s="760"/>
      <c r="E39" s="760"/>
      <c r="F39" s="761"/>
      <c r="G39" s="641"/>
      <c r="H39" s="618"/>
      <c r="I39" s="641"/>
      <c r="J39" s="618"/>
      <c r="K39" s="147">
        <v>122000</v>
      </c>
      <c r="L39" s="740">
        <v>135</v>
      </c>
      <c r="M39" s="741"/>
      <c r="N39" s="148">
        <v>903.7037037037037</v>
      </c>
    </row>
    <row r="40" spans="2:15">
      <c r="B40" s="764"/>
      <c r="C40" s="760"/>
      <c r="D40" s="760"/>
      <c r="E40" s="760"/>
      <c r="F40" s="761"/>
      <c r="G40" s="641"/>
      <c r="H40" s="618"/>
      <c r="I40" s="641"/>
      <c r="J40" s="618"/>
      <c r="K40" s="147"/>
      <c r="L40" s="726"/>
      <c r="M40" s="727"/>
      <c r="N40" s="148"/>
    </row>
    <row r="41" spans="2:15">
      <c r="B41" s="759"/>
      <c r="C41" s="760"/>
      <c r="D41" s="760"/>
      <c r="E41" s="760"/>
      <c r="F41" s="761"/>
      <c r="G41" s="641"/>
      <c r="H41" s="618"/>
      <c r="I41" s="641"/>
      <c r="J41" s="618"/>
      <c r="K41" s="147"/>
      <c r="L41" s="726"/>
      <c r="M41" s="727"/>
      <c r="N41" s="148"/>
    </row>
    <row r="42" spans="2:15" ht="14.4" thickBot="1">
      <c r="B42" s="595"/>
      <c r="C42" s="596"/>
      <c r="D42" s="596"/>
      <c r="E42" s="596"/>
      <c r="F42" s="618"/>
      <c r="G42" s="641"/>
      <c r="H42" s="618"/>
      <c r="I42" s="641"/>
      <c r="J42" s="618"/>
      <c r="K42" s="147"/>
      <c r="L42" s="726"/>
      <c r="M42" s="727"/>
      <c r="N42" s="148"/>
    </row>
    <row r="43" spans="2:15" ht="14.4" thickBot="1">
      <c r="B43" s="586" t="s">
        <v>254</v>
      </c>
      <c r="C43" s="587"/>
      <c r="D43" s="587"/>
      <c r="E43" s="587"/>
      <c r="F43" s="587"/>
      <c r="G43" s="587"/>
      <c r="H43" s="587"/>
      <c r="I43" s="587"/>
      <c r="J43" s="587"/>
      <c r="K43" s="587"/>
      <c r="L43" s="587"/>
      <c r="M43" s="588"/>
      <c r="N43" s="154">
        <v>903.7037037037037</v>
      </c>
      <c r="O43" s="212"/>
    </row>
    <row r="44" spans="2:15">
      <c r="B44" s="612" t="s">
        <v>252</v>
      </c>
      <c r="C44" s="613"/>
      <c r="D44" s="613"/>
      <c r="E44" s="613"/>
      <c r="F44" s="613"/>
      <c r="G44" s="613"/>
      <c r="H44" s="613"/>
      <c r="I44" s="613"/>
      <c r="J44" s="613"/>
      <c r="K44" s="613"/>
      <c r="L44" s="613"/>
      <c r="M44" s="613"/>
      <c r="N44" s="614"/>
    </row>
    <row r="45" spans="2:15">
      <c r="B45" s="612"/>
      <c r="C45" s="613"/>
      <c r="D45" s="613"/>
      <c r="E45" s="613"/>
      <c r="F45" s="613"/>
      <c r="G45" s="613"/>
      <c r="H45" s="613"/>
      <c r="I45" s="613"/>
      <c r="J45" s="613"/>
      <c r="K45" s="613"/>
      <c r="L45" s="613"/>
      <c r="M45" s="613"/>
      <c r="N45" s="614"/>
    </row>
    <row r="46" spans="2:15" ht="14.4" thickBot="1">
      <c r="B46" s="615"/>
      <c r="C46" s="616"/>
      <c r="D46" s="616"/>
      <c r="E46" s="616"/>
      <c r="F46" s="616"/>
      <c r="G46" s="616"/>
      <c r="H46" s="616"/>
      <c r="I46" s="616"/>
      <c r="J46" s="616"/>
      <c r="K46" s="616"/>
      <c r="L46" s="616"/>
      <c r="M46" s="616"/>
      <c r="N46" s="617"/>
    </row>
    <row r="47" spans="2:15">
      <c r="B47" s="597" t="s">
        <v>243</v>
      </c>
      <c r="C47" s="598"/>
      <c r="D47" s="598"/>
      <c r="E47" s="598"/>
      <c r="F47" s="598"/>
      <c r="G47" s="598"/>
      <c r="H47" s="598"/>
      <c r="I47" s="623"/>
      <c r="J47" s="155" t="s">
        <v>198</v>
      </c>
      <c r="K47" s="145" t="s">
        <v>33</v>
      </c>
      <c r="L47" s="622" t="s">
        <v>253</v>
      </c>
      <c r="M47" s="623"/>
      <c r="N47" s="146" t="s">
        <v>249</v>
      </c>
    </row>
    <row r="48" spans="2:15">
      <c r="B48" s="595"/>
      <c r="C48" s="596"/>
      <c r="D48" s="596"/>
      <c r="E48" s="596"/>
      <c r="F48" s="596"/>
      <c r="G48" s="596"/>
      <c r="H48" s="596"/>
      <c r="I48" s="618"/>
      <c r="J48" s="261"/>
      <c r="K48" s="262"/>
      <c r="L48" s="619"/>
      <c r="M48" s="620"/>
      <c r="N48" s="148"/>
    </row>
    <row r="49" spans="2:14">
      <c r="B49" s="595"/>
      <c r="C49" s="596"/>
      <c r="D49" s="596"/>
      <c r="E49" s="596"/>
      <c r="F49" s="596"/>
      <c r="G49" s="596"/>
      <c r="H49" s="596"/>
      <c r="I49" s="618"/>
      <c r="J49" s="261"/>
      <c r="K49" s="262"/>
      <c r="L49" s="619"/>
      <c r="M49" s="620"/>
      <c r="N49" s="148"/>
    </row>
    <row r="50" spans="2:14">
      <c r="B50" s="595"/>
      <c r="C50" s="596"/>
      <c r="D50" s="596"/>
      <c r="E50" s="596"/>
      <c r="F50" s="596"/>
      <c r="G50" s="596"/>
      <c r="H50" s="596"/>
      <c r="I50" s="618"/>
      <c r="J50" s="261"/>
      <c r="K50" s="262"/>
      <c r="L50" s="619"/>
      <c r="M50" s="620"/>
      <c r="N50" s="148"/>
    </row>
    <row r="51" spans="2:14" ht="14.4" thickBot="1">
      <c r="B51" s="595"/>
      <c r="C51" s="596"/>
      <c r="D51" s="596"/>
      <c r="E51" s="596"/>
      <c r="F51" s="596"/>
      <c r="G51" s="596"/>
      <c r="H51" s="596"/>
      <c r="I51" s="618"/>
      <c r="J51" s="210"/>
      <c r="K51" s="229"/>
      <c r="L51" s="619"/>
      <c r="M51" s="620"/>
      <c r="N51" s="148"/>
    </row>
    <row r="52" spans="2:14" ht="14.4" thickBot="1">
      <c r="B52" s="586" t="s">
        <v>254</v>
      </c>
      <c r="C52" s="587"/>
      <c r="D52" s="587"/>
      <c r="E52" s="587"/>
      <c r="F52" s="587"/>
      <c r="G52" s="587"/>
      <c r="H52" s="587"/>
      <c r="I52" s="587"/>
      <c r="J52" s="587"/>
      <c r="K52" s="587"/>
      <c r="L52" s="587"/>
      <c r="M52" s="588"/>
      <c r="N52" s="161">
        <v>0</v>
      </c>
    </row>
    <row r="53" spans="2:14">
      <c r="B53" s="612" t="s">
        <v>255</v>
      </c>
      <c r="C53" s="613"/>
      <c r="D53" s="613"/>
      <c r="E53" s="613"/>
      <c r="F53" s="613"/>
      <c r="G53" s="613"/>
      <c r="H53" s="613"/>
      <c r="I53" s="613"/>
      <c r="J53" s="613"/>
      <c r="K53" s="613"/>
      <c r="L53" s="613"/>
      <c r="M53" s="613"/>
      <c r="N53" s="614"/>
    </row>
    <row r="54" spans="2:14">
      <c r="B54" s="612"/>
      <c r="C54" s="613"/>
      <c r="D54" s="613"/>
      <c r="E54" s="613"/>
      <c r="F54" s="613"/>
      <c r="G54" s="613"/>
      <c r="H54" s="613"/>
      <c r="I54" s="613"/>
      <c r="J54" s="613"/>
      <c r="K54" s="613"/>
      <c r="L54" s="613"/>
      <c r="M54" s="613"/>
      <c r="N54" s="614"/>
    </row>
    <row r="55" spans="2:14" ht="14.4" thickBot="1">
      <c r="B55" s="615"/>
      <c r="C55" s="616"/>
      <c r="D55" s="616"/>
      <c r="E55" s="616"/>
      <c r="F55" s="616"/>
      <c r="G55" s="616"/>
      <c r="H55" s="616"/>
      <c r="I55" s="616"/>
      <c r="J55" s="616"/>
      <c r="K55" s="616"/>
      <c r="L55" s="616"/>
      <c r="M55" s="616"/>
      <c r="N55" s="617"/>
    </row>
    <row r="56" spans="2:14">
      <c r="B56" s="597" t="s">
        <v>256</v>
      </c>
      <c r="C56" s="598"/>
      <c r="D56" s="598"/>
      <c r="E56" s="598"/>
      <c r="F56" s="598"/>
      <c r="G56" s="598"/>
      <c r="H56" s="598"/>
      <c r="I56" s="145" t="s">
        <v>257</v>
      </c>
      <c r="J56" s="162" t="s">
        <v>258</v>
      </c>
      <c r="K56" s="163" t="s">
        <v>259</v>
      </c>
      <c r="L56" s="622" t="s">
        <v>199</v>
      </c>
      <c r="M56" s="623"/>
      <c r="N56" s="146" t="s">
        <v>249</v>
      </c>
    </row>
    <row r="57" spans="2:14">
      <c r="B57" s="595"/>
      <c r="C57" s="596"/>
      <c r="D57" s="596"/>
      <c r="E57" s="596"/>
      <c r="F57" s="596"/>
      <c r="G57" s="596"/>
      <c r="H57" s="596"/>
      <c r="I57" s="157"/>
      <c r="J57" s="226"/>
      <c r="K57" s="227"/>
      <c r="L57" s="603"/>
      <c r="M57" s="604"/>
      <c r="N57" s="228"/>
    </row>
    <row r="58" spans="2:14">
      <c r="B58" s="595"/>
      <c r="C58" s="596"/>
      <c r="D58" s="596"/>
      <c r="E58" s="596"/>
      <c r="F58" s="596"/>
      <c r="G58" s="596"/>
      <c r="H58" s="596"/>
      <c r="I58" s="157"/>
      <c r="J58" s="226"/>
      <c r="K58" s="227"/>
      <c r="L58" s="603"/>
      <c r="M58" s="604"/>
      <c r="N58" s="228"/>
    </row>
    <row r="59" spans="2:14" ht="14.4" thickBot="1">
      <c r="B59" s="605"/>
      <c r="C59" s="606"/>
      <c r="D59" s="606"/>
      <c r="E59" s="606"/>
      <c r="F59" s="606"/>
      <c r="G59" s="606"/>
      <c r="H59" s="606"/>
      <c r="I59" s="246"/>
      <c r="J59" s="242"/>
      <c r="K59" s="217"/>
      <c r="L59" s="607"/>
      <c r="M59" s="608"/>
      <c r="N59" s="228"/>
    </row>
    <row r="60" spans="2:14" ht="14.4" thickBot="1">
      <c r="B60" s="586" t="s">
        <v>254</v>
      </c>
      <c r="C60" s="587"/>
      <c r="D60" s="587"/>
      <c r="E60" s="587"/>
      <c r="F60" s="587"/>
      <c r="G60" s="587"/>
      <c r="H60" s="587"/>
      <c r="I60" s="587"/>
      <c r="J60" s="587"/>
      <c r="K60" s="587"/>
      <c r="L60" s="587"/>
      <c r="M60" s="588"/>
      <c r="N60" s="179">
        <v>0</v>
      </c>
    </row>
    <row r="61" spans="2:14">
      <c r="B61" s="612" t="s">
        <v>261</v>
      </c>
      <c r="C61" s="613"/>
      <c r="D61" s="613"/>
      <c r="E61" s="613"/>
      <c r="F61" s="613"/>
      <c r="G61" s="613"/>
      <c r="H61" s="613"/>
      <c r="I61" s="613"/>
      <c r="J61" s="613"/>
      <c r="K61" s="613"/>
      <c r="L61" s="613"/>
      <c r="M61" s="613"/>
      <c r="N61" s="614"/>
    </row>
    <row r="62" spans="2:14">
      <c r="B62" s="612"/>
      <c r="C62" s="613"/>
      <c r="D62" s="613"/>
      <c r="E62" s="613"/>
      <c r="F62" s="613"/>
      <c r="G62" s="613"/>
      <c r="H62" s="613"/>
      <c r="I62" s="613"/>
      <c r="J62" s="613"/>
      <c r="K62" s="613"/>
      <c r="L62" s="613"/>
      <c r="M62" s="613"/>
      <c r="N62" s="614"/>
    </row>
    <row r="63" spans="2:14" ht="14.4" thickBot="1">
      <c r="B63" s="615"/>
      <c r="C63" s="616"/>
      <c r="D63" s="616"/>
      <c r="E63" s="616"/>
      <c r="F63" s="616"/>
      <c r="G63" s="616"/>
      <c r="H63" s="616"/>
      <c r="I63" s="616"/>
      <c r="J63" s="616"/>
      <c r="K63" s="616"/>
      <c r="L63" s="616"/>
      <c r="M63" s="616"/>
      <c r="N63" s="617"/>
    </row>
    <row r="64" spans="2:14">
      <c r="B64" s="597" t="s">
        <v>262</v>
      </c>
      <c r="C64" s="598"/>
      <c r="D64" s="598"/>
      <c r="E64" s="598"/>
      <c r="F64" s="598"/>
      <c r="G64" s="598"/>
      <c r="H64" s="598"/>
      <c r="I64" s="145" t="s">
        <v>263</v>
      </c>
      <c r="J64" s="162" t="s">
        <v>231</v>
      </c>
      <c r="K64" s="163" t="s">
        <v>264</v>
      </c>
      <c r="L64" s="622" t="s">
        <v>248</v>
      </c>
      <c r="M64" s="623"/>
      <c r="N64" s="146" t="s">
        <v>249</v>
      </c>
    </row>
    <row r="65" spans="2:14">
      <c r="B65" s="172"/>
      <c r="C65" s="173"/>
      <c r="D65" s="173"/>
      <c r="E65" s="173"/>
      <c r="F65" s="173"/>
      <c r="G65" s="173"/>
      <c r="H65" s="173"/>
      <c r="I65" s="174"/>
      <c r="J65" s="175"/>
      <c r="K65" s="176"/>
      <c r="L65" s="601"/>
      <c r="M65" s="602"/>
      <c r="N65" s="177"/>
    </row>
    <row r="66" spans="2:14">
      <c r="B66" s="172"/>
      <c r="C66" s="173"/>
      <c r="D66" s="173"/>
      <c r="E66" s="173"/>
      <c r="F66" s="173"/>
      <c r="G66" s="173"/>
      <c r="H66" s="173"/>
      <c r="I66" s="174"/>
      <c r="J66" s="175"/>
      <c r="K66" s="176"/>
      <c r="L66" s="601"/>
      <c r="M66" s="602"/>
      <c r="N66" s="177"/>
    </row>
    <row r="67" spans="2:14">
      <c r="B67" s="172"/>
      <c r="C67" s="173"/>
      <c r="D67" s="173"/>
      <c r="E67" s="173"/>
      <c r="F67" s="173"/>
      <c r="G67" s="173"/>
      <c r="H67" s="173"/>
      <c r="I67" s="174"/>
      <c r="J67" s="175"/>
      <c r="K67" s="176"/>
      <c r="L67" s="603"/>
      <c r="M67" s="604"/>
      <c r="N67" s="177"/>
    </row>
    <row r="68" spans="2:14" ht="14.4" thickBot="1">
      <c r="B68" s="605"/>
      <c r="C68" s="606"/>
      <c r="D68" s="606"/>
      <c r="E68" s="606"/>
      <c r="F68" s="606"/>
      <c r="G68" s="606"/>
      <c r="H68" s="606"/>
      <c r="I68" s="166"/>
      <c r="J68" s="167"/>
      <c r="K68" s="166"/>
      <c r="L68" s="607"/>
      <c r="M68" s="608"/>
      <c r="N68" s="178"/>
    </row>
    <row r="69" spans="2:14" ht="14.4" thickBot="1">
      <c r="B69" s="586" t="s">
        <v>254</v>
      </c>
      <c r="C69" s="587"/>
      <c r="D69" s="587"/>
      <c r="E69" s="587"/>
      <c r="F69" s="587"/>
      <c r="G69" s="587"/>
      <c r="H69" s="587"/>
      <c r="I69" s="587"/>
      <c r="J69" s="587"/>
      <c r="K69" s="587"/>
      <c r="L69" s="587"/>
      <c r="M69" s="588"/>
      <c r="N69" s="179">
        <v>0</v>
      </c>
    </row>
    <row r="70" spans="2:14" ht="14.4" thickBot="1">
      <c r="B70" s="141"/>
      <c r="C70" s="91"/>
      <c r="D70" s="91"/>
      <c r="E70" s="91"/>
      <c r="F70" s="91"/>
      <c r="G70" s="91"/>
      <c r="H70" s="91"/>
      <c r="I70" s="91"/>
      <c r="J70" s="91"/>
      <c r="K70" s="91"/>
      <c r="L70" s="91"/>
      <c r="M70" s="91"/>
      <c r="N70" s="130"/>
    </row>
    <row r="71" spans="2:14" ht="14.4" thickBot="1">
      <c r="B71" s="589" t="s">
        <v>265</v>
      </c>
      <c r="C71" s="590"/>
      <c r="D71" s="590"/>
      <c r="E71" s="590"/>
      <c r="F71" s="590"/>
      <c r="G71" s="590"/>
      <c r="H71" s="590"/>
      <c r="I71" s="590"/>
      <c r="J71" s="590"/>
      <c r="K71" s="590"/>
      <c r="L71" s="590"/>
      <c r="M71" s="591"/>
      <c r="N71" s="180">
        <v>903.7037037037037</v>
      </c>
    </row>
    <row r="72" spans="2:14">
      <c r="B72" s="612" t="s">
        <v>266</v>
      </c>
      <c r="C72" s="613"/>
      <c r="D72" s="613"/>
      <c r="E72" s="613"/>
      <c r="F72" s="613"/>
      <c r="G72" s="613"/>
      <c r="H72" s="613"/>
      <c r="I72" s="613"/>
      <c r="J72" s="613"/>
      <c r="K72" s="613"/>
      <c r="L72" s="613"/>
      <c r="M72" s="613"/>
      <c r="N72" s="614"/>
    </row>
    <row r="73" spans="2:14">
      <c r="B73" s="612"/>
      <c r="C73" s="613"/>
      <c r="D73" s="613"/>
      <c r="E73" s="613"/>
      <c r="F73" s="613"/>
      <c r="G73" s="613"/>
      <c r="H73" s="613"/>
      <c r="I73" s="613"/>
      <c r="J73" s="613"/>
      <c r="K73" s="613"/>
      <c r="L73" s="613"/>
      <c r="M73" s="613"/>
      <c r="N73" s="614"/>
    </row>
    <row r="74" spans="2:14" ht="14.4" thickBot="1">
      <c r="B74" s="615"/>
      <c r="C74" s="616"/>
      <c r="D74" s="616"/>
      <c r="E74" s="616"/>
      <c r="F74" s="616"/>
      <c r="G74" s="616"/>
      <c r="H74" s="616"/>
      <c r="I74" s="616"/>
      <c r="J74" s="616"/>
      <c r="K74" s="616"/>
      <c r="L74" s="616"/>
      <c r="M74" s="616"/>
      <c r="N74" s="617"/>
    </row>
    <row r="75" spans="2:14">
      <c r="B75" s="597" t="s">
        <v>267</v>
      </c>
      <c r="C75" s="598"/>
      <c r="D75" s="598"/>
      <c r="E75" s="598"/>
      <c r="F75" s="598"/>
      <c r="G75" s="598"/>
      <c r="H75" s="598"/>
      <c r="I75" s="162"/>
      <c r="J75" s="181"/>
      <c r="K75" s="170" t="s">
        <v>268</v>
      </c>
      <c r="L75" s="599" t="s">
        <v>269</v>
      </c>
      <c r="M75" s="600"/>
      <c r="N75" s="171"/>
    </row>
    <row r="76" spans="2:14">
      <c r="B76" s="595" t="s">
        <v>193</v>
      </c>
      <c r="C76" s="596"/>
      <c r="D76" s="596"/>
      <c r="E76" s="596"/>
      <c r="F76" s="596"/>
      <c r="G76" s="596"/>
      <c r="H76" s="596"/>
      <c r="I76" s="182"/>
      <c r="J76" s="183"/>
      <c r="K76" s="184">
        <v>0.2</v>
      </c>
      <c r="L76" s="582">
        <v>180.74074074074076</v>
      </c>
      <c r="M76" s="583"/>
      <c r="N76" s="185"/>
    </row>
    <row r="77" spans="2:14">
      <c r="B77" s="149" t="s">
        <v>270</v>
      </c>
      <c r="C77" s="150"/>
      <c r="D77" s="150"/>
      <c r="E77" s="150"/>
      <c r="F77" s="150"/>
      <c r="G77" s="150"/>
      <c r="H77" s="150"/>
      <c r="I77" s="182"/>
      <c r="J77" s="183"/>
      <c r="K77" s="184">
        <v>0.05</v>
      </c>
      <c r="L77" s="582">
        <v>45.18518518518519</v>
      </c>
      <c r="M77" s="583"/>
      <c r="N77" s="185"/>
    </row>
    <row r="78" spans="2:14" ht="14.4" thickBot="1">
      <c r="B78" s="186" t="s">
        <v>230</v>
      </c>
      <c r="C78" s="187"/>
      <c r="D78" s="187"/>
      <c r="E78" s="187"/>
      <c r="F78" s="187"/>
      <c r="G78" s="187"/>
      <c r="H78" s="187"/>
      <c r="I78" s="188"/>
      <c r="J78" s="189"/>
      <c r="K78" s="184">
        <v>0.05</v>
      </c>
      <c r="L78" s="584">
        <v>45.18518518518519</v>
      </c>
      <c r="M78" s="585"/>
      <c r="N78" s="185"/>
    </row>
    <row r="79" spans="2:14" ht="14.4" thickBot="1">
      <c r="B79" s="586" t="s">
        <v>254</v>
      </c>
      <c r="C79" s="587"/>
      <c r="D79" s="587"/>
      <c r="E79" s="587"/>
      <c r="F79" s="587"/>
      <c r="G79" s="587"/>
      <c r="H79" s="587"/>
      <c r="I79" s="587"/>
      <c r="J79" s="587"/>
      <c r="K79" s="587"/>
      <c r="L79" s="587"/>
      <c r="M79" s="588"/>
      <c r="N79" s="190">
        <v>271.11111111111114</v>
      </c>
    </row>
    <row r="80" spans="2:14" ht="14.4" thickBot="1">
      <c r="B80" s="141"/>
      <c r="C80" s="91"/>
      <c r="D80" s="91"/>
      <c r="E80" s="91"/>
      <c r="F80" s="91"/>
      <c r="G80" s="91"/>
      <c r="H80" s="91"/>
      <c r="I80" s="91"/>
      <c r="J80" s="91"/>
      <c r="K80" s="91"/>
      <c r="L80" s="91"/>
      <c r="M80" s="91"/>
      <c r="N80" s="130"/>
    </row>
    <row r="81" spans="2:14" ht="14.4" thickBot="1">
      <c r="B81" s="589" t="s">
        <v>271</v>
      </c>
      <c r="C81" s="590"/>
      <c r="D81" s="590"/>
      <c r="E81" s="590"/>
      <c r="F81" s="590"/>
      <c r="G81" s="590"/>
      <c r="H81" s="590"/>
      <c r="I81" s="590"/>
      <c r="J81" s="590"/>
      <c r="K81" s="590"/>
      <c r="L81" s="590"/>
      <c r="M81" s="591"/>
      <c r="N81" s="191">
        <v>1175</v>
      </c>
    </row>
    <row r="82" spans="2:14">
      <c r="B82" s="122"/>
      <c r="C82" s="123"/>
      <c r="D82" s="123"/>
      <c r="E82" s="123"/>
      <c r="F82" s="123"/>
      <c r="G82" s="123"/>
      <c r="H82" s="123"/>
      <c r="I82" s="123"/>
      <c r="J82" s="123"/>
      <c r="K82" s="123"/>
      <c r="L82" s="123"/>
      <c r="M82" s="123"/>
      <c r="N82" s="124"/>
    </row>
    <row r="83" spans="2:14">
      <c r="B83" s="141"/>
      <c r="C83" s="91"/>
      <c r="D83" s="91"/>
      <c r="E83" s="91"/>
      <c r="F83" s="91"/>
      <c r="G83" s="91"/>
      <c r="H83" s="91"/>
      <c r="I83" s="91"/>
      <c r="J83" s="91"/>
      <c r="K83" s="91"/>
      <c r="L83" s="91"/>
      <c r="M83" s="91"/>
      <c r="N83" s="130"/>
    </row>
    <row r="84" spans="2:14">
      <c r="B84" s="141"/>
      <c r="C84" s="91"/>
      <c r="D84" s="91"/>
      <c r="E84" s="91"/>
      <c r="F84" s="91"/>
      <c r="G84" s="91"/>
      <c r="H84" s="91"/>
      <c r="I84" s="91"/>
      <c r="J84" s="91"/>
      <c r="K84" s="91"/>
      <c r="L84" s="91"/>
      <c r="M84" s="91"/>
      <c r="N84" s="130"/>
    </row>
    <row r="85" spans="2:14">
      <c r="B85" s="141"/>
      <c r="C85" s="91"/>
      <c r="D85" s="91"/>
      <c r="E85" s="91"/>
      <c r="F85" s="91"/>
      <c r="G85" s="128" t="s">
        <v>272</v>
      </c>
      <c r="H85" s="128"/>
      <c r="I85" s="128"/>
      <c r="J85" s="128"/>
      <c r="K85" s="91"/>
      <c r="L85" s="91"/>
      <c r="M85" s="91"/>
      <c r="N85" s="130"/>
    </row>
    <row r="86" spans="2:14">
      <c r="B86" s="192"/>
      <c r="C86" s="193"/>
      <c r="D86" s="193"/>
      <c r="E86" s="193"/>
      <c r="F86" s="193"/>
      <c r="G86" s="128" t="s">
        <v>273</v>
      </c>
      <c r="H86" s="193"/>
      <c r="I86" s="193"/>
      <c r="J86" s="193"/>
      <c r="K86" s="193"/>
      <c r="L86" s="193"/>
      <c r="M86" s="193"/>
      <c r="N86" s="194"/>
    </row>
    <row r="87" spans="2:14">
      <c r="B87" s="192"/>
      <c r="C87" s="193"/>
      <c r="D87" s="193"/>
      <c r="E87" s="193"/>
      <c r="F87" s="193"/>
      <c r="G87" s="128" t="s">
        <v>274</v>
      </c>
      <c r="J87" s="193"/>
      <c r="K87" s="193"/>
      <c r="L87" s="193"/>
      <c r="M87" s="193"/>
      <c r="N87" s="194"/>
    </row>
    <row r="88" spans="2:14">
      <c r="B88" s="107"/>
      <c r="C88" s="137"/>
      <c r="D88" s="137"/>
      <c r="E88" s="137"/>
      <c r="F88" s="137"/>
      <c r="G88" s="128" t="s">
        <v>275</v>
      </c>
      <c r="H88" s="137"/>
      <c r="I88" s="137"/>
      <c r="J88" s="137"/>
      <c r="K88" s="137"/>
      <c r="L88" s="137"/>
      <c r="M88" s="137"/>
      <c r="N88" s="136"/>
    </row>
    <row r="89" spans="2:14">
      <c r="B89" s="141"/>
      <c r="C89" s="91"/>
      <c r="D89" s="91"/>
      <c r="E89" s="91"/>
      <c r="F89" s="91"/>
      <c r="G89" s="91" t="s">
        <v>276</v>
      </c>
      <c r="H89" s="91"/>
      <c r="I89" s="91"/>
      <c r="J89" s="91"/>
      <c r="K89" s="91"/>
      <c r="L89" s="91"/>
      <c r="M89" s="91"/>
      <c r="N89" s="130"/>
    </row>
    <row r="90" spans="2:14">
      <c r="B90" s="195" t="s">
        <v>277</v>
      </c>
      <c r="C90" s="196"/>
      <c r="D90" s="196"/>
      <c r="E90" s="196"/>
      <c r="F90" s="196"/>
      <c r="G90" s="196"/>
      <c r="H90" s="196"/>
      <c r="I90" s="196"/>
      <c r="J90" s="196"/>
      <c r="K90" s="196"/>
      <c r="L90" s="196"/>
      <c r="M90" s="196"/>
      <c r="N90" s="197"/>
    </row>
    <row r="91" spans="2:14">
      <c r="B91" s="592"/>
      <c r="C91" s="593"/>
      <c r="D91" s="593"/>
      <c r="E91" s="593"/>
      <c r="F91" s="593"/>
      <c r="G91" s="593"/>
      <c r="H91" s="593"/>
      <c r="I91" s="593"/>
      <c r="J91" s="593"/>
      <c r="K91" s="593"/>
      <c r="L91" s="593"/>
      <c r="M91" s="593"/>
      <c r="N91" s="594"/>
    </row>
    <row r="92" spans="2:14">
      <c r="B92" s="592"/>
      <c r="C92" s="593"/>
      <c r="D92" s="593"/>
      <c r="E92" s="593"/>
      <c r="F92" s="593"/>
      <c r="G92" s="593"/>
      <c r="H92" s="593"/>
      <c r="I92" s="593"/>
      <c r="J92" s="593"/>
      <c r="K92" s="593"/>
      <c r="L92" s="593"/>
      <c r="M92" s="593"/>
      <c r="N92" s="594"/>
    </row>
    <row r="93" spans="2:14">
      <c r="B93" s="107"/>
      <c r="C93" s="137"/>
      <c r="D93" s="137"/>
      <c r="E93" s="137"/>
      <c r="F93" s="137"/>
      <c r="G93" s="137"/>
      <c r="H93" s="137"/>
      <c r="I93" s="137"/>
      <c r="J93" s="137"/>
      <c r="K93" s="137"/>
      <c r="L93" s="137"/>
      <c r="M93" s="137"/>
      <c r="N93" s="136"/>
    </row>
    <row r="94" spans="2:14">
      <c r="B94" s="198" t="s">
        <v>278</v>
      </c>
      <c r="C94" s="137"/>
      <c r="D94" s="137"/>
      <c r="E94" s="137"/>
      <c r="F94" s="137"/>
      <c r="G94" s="137"/>
      <c r="H94" s="137"/>
      <c r="I94" s="137"/>
      <c r="J94" s="137"/>
      <c r="K94" s="137"/>
      <c r="L94" s="137"/>
      <c r="M94" s="137"/>
      <c r="N94" s="136"/>
    </row>
    <row r="95" spans="2:14" ht="12.75" customHeight="1">
      <c r="B95" s="573" t="s">
        <v>279</v>
      </c>
      <c r="C95" s="574"/>
      <c r="D95" s="574"/>
      <c r="E95" s="574"/>
      <c r="F95" s="574"/>
      <c r="G95" s="574"/>
      <c r="H95" s="574"/>
      <c r="I95" s="574"/>
      <c r="J95" s="574"/>
      <c r="K95" s="574"/>
      <c r="L95" s="574"/>
      <c r="M95" s="574"/>
      <c r="N95" s="575"/>
    </row>
    <row r="96" spans="2:14">
      <c r="B96" s="573"/>
      <c r="C96" s="574"/>
      <c r="D96" s="574"/>
      <c r="E96" s="574"/>
      <c r="F96" s="574"/>
      <c r="G96" s="574"/>
      <c r="H96" s="574"/>
      <c r="I96" s="574"/>
      <c r="J96" s="574"/>
      <c r="K96" s="574"/>
      <c r="L96" s="574"/>
      <c r="M96" s="574"/>
      <c r="N96" s="575"/>
    </row>
    <row r="97" spans="2:14">
      <c r="B97" s="573" t="s">
        <v>280</v>
      </c>
      <c r="C97" s="574"/>
      <c r="D97" s="574"/>
      <c r="E97" s="574"/>
      <c r="F97" s="574"/>
      <c r="G97" s="574"/>
      <c r="H97" s="574"/>
      <c r="I97" s="574"/>
      <c r="J97" s="574"/>
      <c r="K97" s="574"/>
      <c r="L97" s="574"/>
      <c r="M97" s="574"/>
      <c r="N97" s="575"/>
    </row>
    <row r="98" spans="2:14">
      <c r="B98" s="573"/>
      <c r="C98" s="574"/>
      <c r="D98" s="574"/>
      <c r="E98" s="574"/>
      <c r="F98" s="574"/>
      <c r="G98" s="574"/>
      <c r="H98" s="574"/>
      <c r="I98" s="574"/>
      <c r="J98" s="574"/>
      <c r="K98" s="574"/>
      <c r="L98" s="574"/>
      <c r="M98" s="574"/>
      <c r="N98" s="575"/>
    </row>
    <row r="99" spans="2:14">
      <c r="B99" s="107"/>
      <c r="C99" s="137"/>
      <c r="D99" s="137"/>
      <c r="E99" s="137"/>
      <c r="F99" s="137"/>
      <c r="G99" s="137"/>
      <c r="H99" s="137"/>
      <c r="I99" s="137"/>
      <c r="J99" s="137"/>
      <c r="K99" s="137"/>
      <c r="L99" s="137"/>
      <c r="M99" s="137"/>
      <c r="N99" s="136"/>
    </row>
    <row r="100" spans="2:14">
      <c r="B100" s="141"/>
      <c r="C100" s="91"/>
      <c r="D100" s="91"/>
      <c r="E100" s="91"/>
      <c r="F100" s="91"/>
      <c r="G100" s="128" t="s">
        <v>272</v>
      </c>
      <c r="H100" s="91"/>
      <c r="I100" s="91"/>
      <c r="J100" s="91"/>
      <c r="K100" s="91"/>
      <c r="L100" s="91"/>
      <c r="M100" s="91"/>
      <c r="N100" s="130"/>
    </row>
    <row r="101" spans="2:14">
      <c r="B101" s="141"/>
      <c r="C101" s="91"/>
      <c r="D101" s="91"/>
      <c r="E101" s="91"/>
      <c r="F101" s="91"/>
      <c r="G101" s="91" t="s">
        <v>273</v>
      </c>
      <c r="H101" s="158"/>
      <c r="I101" s="158"/>
      <c r="J101" s="158"/>
      <c r="K101" s="91"/>
      <c r="L101" s="91"/>
      <c r="M101" s="91"/>
      <c r="N101" s="130"/>
    </row>
    <row r="102" spans="2:14">
      <c r="B102" s="141"/>
      <c r="C102" s="91"/>
      <c r="D102" s="91"/>
      <c r="E102" s="91"/>
      <c r="F102" s="91"/>
      <c r="G102" s="91" t="s">
        <v>281</v>
      </c>
      <c r="H102" s="92"/>
      <c r="I102" s="92"/>
      <c r="J102" s="92"/>
      <c r="M102" s="91"/>
      <c r="N102" s="130"/>
    </row>
    <row r="103" spans="2:14">
      <c r="B103" s="199"/>
      <c r="C103" s="137"/>
      <c r="D103" s="137"/>
      <c r="E103" s="137"/>
      <c r="F103" s="137"/>
      <c r="G103" s="91" t="s">
        <v>275</v>
      </c>
      <c r="K103" s="137"/>
      <c r="L103" s="137"/>
      <c r="M103" s="137"/>
      <c r="N103" s="136"/>
    </row>
    <row r="104" spans="2:14" ht="17.25" customHeight="1">
      <c r="B104" s="200" t="s">
        <v>282</v>
      </c>
      <c r="C104" s="201"/>
      <c r="D104" s="201"/>
      <c r="E104" s="91"/>
      <c r="F104" s="91"/>
      <c r="G104" s="91"/>
      <c r="H104" s="91"/>
      <c r="I104" s="91"/>
      <c r="J104" s="576"/>
      <c r="K104" s="576"/>
      <c r="L104" s="576"/>
      <c r="M104" s="576"/>
      <c r="N104" s="577"/>
    </row>
    <row r="105" spans="2:14" ht="18.75" customHeight="1" thickBot="1">
      <c r="B105" s="580" t="s">
        <v>283</v>
      </c>
      <c r="C105" s="581"/>
      <c r="D105" s="581"/>
      <c r="E105" s="167"/>
      <c r="F105" s="167"/>
      <c r="G105" s="167"/>
      <c r="H105" s="167"/>
      <c r="I105" s="167"/>
      <c r="J105" s="578"/>
      <c r="K105" s="578"/>
      <c r="L105" s="578"/>
      <c r="M105" s="578"/>
      <c r="N105" s="579"/>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58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5825" r:id="rId3"/>
      </mc:Fallback>
    </mc:AlternateContent>
  </oleObjects>
  <mc:AlternateContent xmlns:mc="http://schemas.openxmlformats.org/markup-compatibility/2006">
    <mc:Choice Requires="x14">
      <controls>
        <mc:AlternateContent xmlns:mc="http://schemas.openxmlformats.org/markup-compatibility/2006">
          <mc:Choice Requires="x14">
            <control shapeId="2058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58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dimension ref="B1:N101"/>
  <sheetViews>
    <sheetView topLeftCell="A31" zoomScaleNormal="100" workbookViewId="0">
      <selection activeCell="A25" sqref="A1:XFD1048576"/>
    </sheetView>
  </sheetViews>
  <sheetFormatPr baseColWidth="10" defaultColWidth="11.44140625" defaultRowHeight="13.8"/>
  <cols>
    <col min="1" max="1" width="3.109375" style="90" customWidth="1"/>
    <col min="2" max="2" width="11.5546875" style="90" bestFit="1" customWidth="1"/>
    <col min="3" max="8" width="11.44140625" style="90"/>
    <col min="9" max="12" width="11.5546875" style="90" bestFit="1" customWidth="1"/>
    <col min="13" max="13" width="11.44140625" style="90"/>
    <col min="14" max="14" width="14.664062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43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425"/>
      <c r="C11" s="435"/>
      <c r="D11" s="435"/>
      <c r="E11" s="435"/>
      <c r="F11" s="435"/>
      <c r="G11" s="435"/>
      <c r="H11" s="435"/>
      <c r="I11" s="435"/>
      <c r="J11" s="435"/>
      <c r="K11" s="109"/>
      <c r="L11" s="110" t="s">
        <v>15</v>
      </c>
      <c r="M11" s="110" t="s">
        <v>15</v>
      </c>
      <c r="N11" s="111" t="s">
        <v>15</v>
      </c>
    </row>
    <row r="12" spans="2:14">
      <c r="B12" s="653" t="s">
        <v>239</v>
      </c>
      <c r="C12" s="654"/>
      <c r="D12" s="654"/>
      <c r="E12" s="654"/>
      <c r="F12" s="435"/>
      <c r="G12" s="435"/>
      <c r="H12" s="435" t="s">
        <v>240</v>
      </c>
      <c r="J12" s="435"/>
      <c r="K12" s="109"/>
      <c r="N12" s="112"/>
    </row>
    <row r="13" spans="2:14">
      <c r="B13" s="113" t="s">
        <v>16</v>
      </c>
      <c r="C13" s="114"/>
      <c r="D13" s="642" t="s">
        <v>17</v>
      </c>
      <c r="E13" s="642"/>
      <c r="F13" s="642"/>
      <c r="G13" s="642"/>
      <c r="H13" s="114"/>
      <c r="I13" s="114" t="s">
        <v>18</v>
      </c>
      <c r="J13" s="642" t="s">
        <v>17</v>
      </c>
      <c r="K13" s="642"/>
      <c r="L13" s="642"/>
      <c r="M13" s="642"/>
      <c r="N13" s="433"/>
    </row>
    <row r="14" spans="2:14">
      <c r="B14" s="113"/>
      <c r="C14" s="114"/>
      <c r="D14" s="432"/>
      <c r="E14" s="432"/>
      <c r="F14" s="432"/>
      <c r="G14" s="432"/>
      <c r="H14" s="114"/>
      <c r="I14" s="432"/>
      <c r="J14" s="114"/>
      <c r="K14" s="432"/>
      <c r="L14" s="643"/>
      <c r="M14" s="643"/>
      <c r="N14" s="644"/>
    </row>
    <row r="15" spans="2:14">
      <c r="B15" s="113"/>
      <c r="C15" s="114"/>
      <c r="D15" s="432"/>
      <c r="E15" s="432"/>
      <c r="F15" s="432"/>
      <c r="G15" s="432"/>
      <c r="H15" s="114"/>
      <c r="I15" s="432"/>
      <c r="J15" s="114"/>
      <c r="K15" s="432"/>
      <c r="L15" s="432"/>
      <c r="M15" s="432"/>
      <c r="N15" s="433"/>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43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434"/>
      <c r="E22" s="434"/>
      <c r="F22" s="434"/>
      <c r="G22" s="434"/>
      <c r="H22" s="434"/>
      <c r="I22" s="434"/>
      <c r="J22" s="434"/>
      <c r="K22" s="434"/>
      <c r="L22" s="4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c r="B33" s="207" t="s">
        <v>242</v>
      </c>
      <c r="C33" s="699" t="s">
        <v>243</v>
      </c>
      <c r="D33" s="700"/>
      <c r="E33" s="700"/>
      <c r="F33" s="700"/>
      <c r="G33" s="700"/>
      <c r="H33" s="700"/>
      <c r="I33" s="700"/>
      <c r="J33" s="700"/>
      <c r="K33" s="701" t="s">
        <v>310</v>
      </c>
      <c r="L33" s="597" t="s">
        <v>198</v>
      </c>
      <c r="M33" s="702"/>
      <c r="N33" s="207" t="s">
        <v>33</v>
      </c>
    </row>
    <row r="34" spans="2:14" ht="14.4" thickBot="1">
      <c r="B34" s="221" t="s">
        <v>521</v>
      </c>
      <c r="C34" s="703" t="s">
        <v>590</v>
      </c>
      <c r="D34" s="704"/>
      <c r="E34" s="704"/>
      <c r="F34" s="704"/>
      <c r="G34" s="704"/>
      <c r="H34" s="704"/>
      <c r="I34" s="704"/>
      <c r="J34" s="704"/>
      <c r="K34" s="705"/>
      <c r="L34" s="703" t="s">
        <v>184</v>
      </c>
      <c r="M34" s="705"/>
      <c r="N34" s="216">
        <v>258200</v>
      </c>
    </row>
    <row r="35" spans="2:14">
      <c r="B35" s="609" t="s">
        <v>244</v>
      </c>
      <c r="C35" s="610"/>
      <c r="D35" s="610"/>
      <c r="E35" s="610"/>
      <c r="F35" s="610"/>
      <c r="G35" s="610"/>
      <c r="H35" s="610"/>
      <c r="I35" s="610"/>
      <c r="J35" s="610"/>
      <c r="K35" s="610"/>
      <c r="L35" s="610"/>
      <c r="M35" s="610"/>
      <c r="N35" s="611"/>
    </row>
    <row r="36" spans="2:14">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t="s">
        <v>247</v>
      </c>
      <c r="L38" s="622" t="s">
        <v>248</v>
      </c>
      <c r="M38" s="623"/>
      <c r="N38" s="146" t="s">
        <v>249</v>
      </c>
    </row>
    <row r="39" spans="2:14">
      <c r="B39" s="595"/>
      <c r="C39" s="596"/>
      <c r="D39" s="596"/>
      <c r="E39" s="596"/>
      <c r="F39" s="618"/>
      <c r="G39" s="641"/>
      <c r="H39" s="618"/>
      <c r="I39" s="641"/>
      <c r="J39" s="618"/>
      <c r="K39" s="279"/>
      <c r="L39" s="603"/>
      <c r="M39" s="604"/>
      <c r="N39" s="280"/>
    </row>
    <row r="40" spans="2:14">
      <c r="B40" s="595"/>
      <c r="C40" s="596"/>
      <c r="D40" s="596"/>
      <c r="E40" s="596"/>
      <c r="F40" s="618"/>
      <c r="G40" s="641"/>
      <c r="H40" s="618"/>
      <c r="I40" s="641"/>
      <c r="J40" s="618"/>
      <c r="K40" s="279"/>
      <c r="L40" s="603"/>
      <c r="M40" s="604"/>
      <c r="N40" s="280"/>
    </row>
    <row r="41" spans="2:14" ht="14.4" thickBot="1">
      <c r="B41" s="595"/>
      <c r="C41" s="596"/>
      <c r="D41" s="596"/>
      <c r="E41" s="596"/>
      <c r="F41" s="618"/>
      <c r="G41" s="641"/>
      <c r="H41" s="618"/>
      <c r="I41" s="641"/>
      <c r="J41" s="618"/>
      <c r="K41" s="279"/>
      <c r="L41" s="603"/>
      <c r="M41" s="604"/>
      <c r="N41" s="280"/>
    </row>
    <row r="42" spans="2:14" ht="14.4" thickBot="1">
      <c r="B42" s="586" t="s">
        <v>254</v>
      </c>
      <c r="C42" s="587"/>
      <c r="D42" s="587"/>
      <c r="E42" s="587"/>
      <c r="F42" s="587"/>
      <c r="G42" s="587"/>
      <c r="H42" s="587"/>
      <c r="I42" s="587"/>
      <c r="J42" s="587"/>
      <c r="K42" s="587"/>
      <c r="L42" s="587"/>
      <c r="M42" s="588"/>
      <c r="N42" s="154">
        <v>0</v>
      </c>
    </row>
    <row r="43" spans="2:14">
      <c r="B43" s="609" t="s">
        <v>252</v>
      </c>
      <c r="C43" s="610"/>
      <c r="D43" s="610"/>
      <c r="E43" s="610"/>
      <c r="F43" s="610"/>
      <c r="G43" s="610"/>
      <c r="H43" s="610"/>
      <c r="I43" s="610"/>
      <c r="J43" s="610"/>
      <c r="K43" s="610"/>
      <c r="L43" s="610"/>
      <c r="M43" s="610"/>
      <c r="N43" s="611"/>
    </row>
    <row r="44" spans="2:14">
      <c r="B44" s="612"/>
      <c r="C44" s="613"/>
      <c r="D44" s="613"/>
      <c r="E44" s="613"/>
      <c r="F44" s="613"/>
      <c r="G44" s="613"/>
      <c r="H44" s="613"/>
      <c r="I44" s="613"/>
      <c r="J44" s="613"/>
      <c r="K44" s="613"/>
      <c r="L44" s="613"/>
      <c r="M44" s="613"/>
      <c r="N44" s="614"/>
    </row>
    <row r="45" spans="2:14" ht="14.4" thickBot="1">
      <c r="B45" s="615"/>
      <c r="C45" s="616"/>
      <c r="D45" s="616"/>
      <c r="E45" s="616"/>
      <c r="F45" s="616"/>
      <c r="G45" s="616"/>
      <c r="H45" s="616"/>
      <c r="I45" s="616"/>
      <c r="J45" s="616"/>
      <c r="K45" s="616"/>
      <c r="L45" s="616"/>
      <c r="M45" s="616"/>
      <c r="N45" s="617"/>
    </row>
    <row r="46" spans="2:14">
      <c r="B46" s="597" t="s">
        <v>243</v>
      </c>
      <c r="C46" s="598"/>
      <c r="D46" s="598"/>
      <c r="E46" s="598"/>
      <c r="F46" s="598"/>
      <c r="G46" s="598"/>
      <c r="H46" s="598"/>
      <c r="I46" s="623"/>
      <c r="J46" s="431" t="s">
        <v>198</v>
      </c>
      <c r="K46" s="145" t="s">
        <v>33</v>
      </c>
      <c r="L46" s="622" t="s">
        <v>253</v>
      </c>
      <c r="M46" s="623"/>
      <c r="N46" s="146" t="s">
        <v>249</v>
      </c>
    </row>
    <row r="47" spans="2:14">
      <c r="B47" s="595"/>
      <c r="C47" s="596"/>
      <c r="D47" s="596"/>
      <c r="E47" s="596"/>
      <c r="F47" s="596"/>
      <c r="G47" s="596"/>
      <c r="H47" s="596"/>
      <c r="I47" s="618"/>
      <c r="J47" s="426"/>
      <c r="K47" s="157"/>
      <c r="L47" s="619"/>
      <c r="M47" s="620"/>
      <c r="N47" s="280"/>
    </row>
    <row r="48" spans="2:14" ht="14.4" thickBot="1">
      <c r="B48" s="605"/>
      <c r="C48" s="606"/>
      <c r="D48" s="606"/>
      <c r="E48" s="606"/>
      <c r="F48" s="606"/>
      <c r="G48" s="606"/>
      <c r="H48" s="606"/>
      <c r="I48" s="621"/>
      <c r="J48" s="158"/>
      <c r="K48" s="159"/>
      <c r="L48" s="607"/>
      <c r="M48" s="608"/>
      <c r="N48" s="160"/>
    </row>
    <row r="49" spans="2:14" ht="14.4" thickBot="1">
      <c r="B49" s="586" t="s">
        <v>254</v>
      </c>
      <c r="C49" s="587"/>
      <c r="D49" s="587"/>
      <c r="E49" s="587"/>
      <c r="F49" s="587"/>
      <c r="G49" s="587"/>
      <c r="H49" s="587"/>
      <c r="I49" s="587"/>
      <c r="J49" s="587"/>
      <c r="K49" s="587"/>
      <c r="L49" s="587"/>
      <c r="M49" s="588"/>
      <c r="N49" s="281">
        <v>0</v>
      </c>
    </row>
    <row r="50" spans="2:14">
      <c r="B50" s="609" t="s">
        <v>255</v>
      </c>
      <c r="C50" s="610"/>
      <c r="D50" s="610"/>
      <c r="E50" s="610"/>
      <c r="F50" s="610"/>
      <c r="G50" s="610"/>
      <c r="H50" s="610"/>
      <c r="I50" s="610"/>
      <c r="J50" s="610"/>
      <c r="K50" s="610"/>
      <c r="L50" s="610"/>
      <c r="M50" s="610"/>
      <c r="N50" s="611"/>
    </row>
    <row r="51" spans="2:14">
      <c r="B51" s="612"/>
      <c r="C51" s="613"/>
      <c r="D51" s="613"/>
      <c r="E51" s="613"/>
      <c r="F51" s="613"/>
      <c r="G51" s="613"/>
      <c r="H51" s="613"/>
      <c r="I51" s="613"/>
      <c r="J51" s="613"/>
      <c r="K51" s="613"/>
      <c r="L51" s="613"/>
      <c r="M51" s="613"/>
      <c r="N51" s="614"/>
    </row>
    <row r="52" spans="2:14" ht="14.4" thickBot="1">
      <c r="B52" s="615"/>
      <c r="C52" s="616"/>
      <c r="D52" s="616"/>
      <c r="E52" s="616"/>
      <c r="F52" s="616"/>
      <c r="G52" s="616"/>
      <c r="H52" s="616"/>
      <c r="I52" s="616"/>
      <c r="J52" s="616"/>
      <c r="K52" s="616"/>
      <c r="L52" s="616"/>
      <c r="M52" s="616"/>
      <c r="N52" s="617"/>
    </row>
    <row r="53" spans="2:14">
      <c r="B53" s="597" t="s">
        <v>256</v>
      </c>
      <c r="C53" s="598"/>
      <c r="D53" s="598"/>
      <c r="E53" s="598"/>
      <c r="F53" s="598"/>
      <c r="G53" s="598"/>
      <c r="H53" s="598"/>
      <c r="I53" s="145" t="s">
        <v>257</v>
      </c>
      <c r="J53" s="427" t="s">
        <v>258</v>
      </c>
      <c r="K53" s="163" t="s">
        <v>259</v>
      </c>
      <c r="L53" s="622" t="s">
        <v>199</v>
      </c>
      <c r="M53" s="623"/>
      <c r="N53" s="431" t="s">
        <v>249</v>
      </c>
    </row>
    <row r="54" spans="2:14">
      <c r="B54" s="595" t="s">
        <v>569</v>
      </c>
      <c r="C54" s="596"/>
      <c r="D54" s="596"/>
      <c r="E54" s="596"/>
      <c r="F54" s="596"/>
      <c r="G54" s="596"/>
      <c r="H54" s="596"/>
      <c r="I54" s="217">
        <v>1.3</v>
      </c>
      <c r="J54" s="196">
        <v>1</v>
      </c>
      <c r="K54" s="217">
        <v>1.3</v>
      </c>
      <c r="L54" s="624">
        <v>904</v>
      </c>
      <c r="M54" s="625"/>
      <c r="N54" s="276">
        <v>1175.2</v>
      </c>
    </row>
    <row r="55" spans="2:14" ht="14.4" thickBot="1">
      <c r="B55" s="605"/>
      <c r="C55" s="606"/>
      <c r="D55" s="606"/>
      <c r="E55" s="606"/>
      <c r="F55" s="606"/>
      <c r="G55" s="606"/>
      <c r="H55" s="606"/>
      <c r="I55" s="166"/>
      <c r="J55" s="167"/>
      <c r="K55" s="166"/>
      <c r="L55" s="607"/>
      <c r="M55" s="608"/>
      <c r="N55" s="219"/>
    </row>
    <row r="56" spans="2:14" ht="14.4" thickBot="1">
      <c r="B56" s="586" t="s">
        <v>254</v>
      </c>
      <c r="C56" s="587"/>
      <c r="D56" s="587"/>
      <c r="E56" s="587"/>
      <c r="F56" s="587"/>
      <c r="G56" s="587"/>
      <c r="H56" s="587"/>
      <c r="I56" s="587"/>
      <c r="J56" s="587"/>
      <c r="K56" s="587"/>
      <c r="L56" s="587"/>
      <c r="M56" s="588"/>
      <c r="N56" s="220">
        <v>1175.2</v>
      </c>
    </row>
    <row r="57" spans="2:14">
      <c r="B57" s="609" t="s">
        <v>261</v>
      </c>
      <c r="C57" s="610"/>
      <c r="D57" s="610"/>
      <c r="E57" s="610"/>
      <c r="F57" s="610"/>
      <c r="G57" s="610"/>
      <c r="H57" s="610"/>
      <c r="I57" s="610"/>
      <c r="J57" s="610"/>
      <c r="K57" s="610"/>
      <c r="L57" s="610"/>
      <c r="M57" s="610"/>
      <c r="N57" s="611"/>
    </row>
    <row r="58" spans="2:14">
      <c r="B58" s="612"/>
      <c r="C58" s="613"/>
      <c r="D58" s="613"/>
      <c r="E58" s="613"/>
      <c r="F58" s="613"/>
      <c r="G58" s="613"/>
      <c r="H58" s="613"/>
      <c r="I58" s="613"/>
      <c r="J58" s="613"/>
      <c r="K58" s="613"/>
      <c r="L58" s="613"/>
      <c r="M58" s="613"/>
      <c r="N58" s="614"/>
    </row>
    <row r="59" spans="2:14" ht="14.4" thickBot="1">
      <c r="B59" s="615"/>
      <c r="C59" s="616"/>
      <c r="D59" s="616"/>
      <c r="E59" s="616"/>
      <c r="F59" s="616"/>
      <c r="G59" s="616"/>
      <c r="H59" s="616"/>
      <c r="I59" s="616"/>
      <c r="J59" s="616"/>
      <c r="K59" s="616"/>
      <c r="L59" s="616"/>
      <c r="M59" s="616"/>
      <c r="N59" s="617"/>
    </row>
    <row r="60" spans="2:14">
      <c r="B60" s="597" t="s">
        <v>262</v>
      </c>
      <c r="C60" s="598"/>
      <c r="D60" s="598"/>
      <c r="E60" s="598"/>
      <c r="F60" s="598"/>
      <c r="G60" s="598"/>
      <c r="H60" s="598"/>
      <c r="I60" s="145" t="s">
        <v>263</v>
      </c>
      <c r="J60" s="427" t="s">
        <v>231</v>
      </c>
      <c r="K60" s="163" t="s">
        <v>264</v>
      </c>
      <c r="L60" s="622" t="s">
        <v>248</v>
      </c>
      <c r="M60" s="623"/>
      <c r="N60" s="146" t="s">
        <v>249</v>
      </c>
    </row>
    <row r="61" spans="2:14">
      <c r="B61" s="436"/>
      <c r="C61" s="437"/>
      <c r="D61" s="437"/>
      <c r="E61" s="437"/>
      <c r="F61" s="437"/>
      <c r="G61" s="437"/>
      <c r="H61" s="437"/>
      <c r="I61" s="174"/>
      <c r="J61" s="175"/>
      <c r="K61" s="176"/>
      <c r="L61" s="601"/>
      <c r="M61" s="602"/>
      <c r="N61" s="282"/>
    </row>
    <row r="62" spans="2:14">
      <c r="B62" s="436"/>
      <c r="C62" s="437"/>
      <c r="D62" s="437"/>
      <c r="E62" s="437"/>
      <c r="F62" s="437"/>
      <c r="G62" s="437"/>
      <c r="H62" s="437"/>
      <c r="I62" s="174"/>
      <c r="J62" s="175"/>
      <c r="K62" s="176"/>
      <c r="L62" s="601"/>
      <c r="M62" s="602"/>
      <c r="N62" s="282"/>
    </row>
    <row r="63" spans="2:14">
      <c r="B63" s="436"/>
      <c r="C63" s="437"/>
      <c r="D63" s="437"/>
      <c r="E63" s="437"/>
      <c r="F63" s="437"/>
      <c r="G63" s="437"/>
      <c r="H63" s="437"/>
      <c r="I63" s="174"/>
      <c r="J63" s="175"/>
      <c r="K63" s="176"/>
      <c r="L63" s="603"/>
      <c r="M63" s="604"/>
      <c r="N63" s="282"/>
    </row>
    <row r="64" spans="2:14" ht="14.4" thickBot="1">
      <c r="B64" s="605"/>
      <c r="C64" s="606"/>
      <c r="D64" s="606"/>
      <c r="E64" s="606"/>
      <c r="F64" s="606"/>
      <c r="G64" s="606"/>
      <c r="H64" s="606"/>
      <c r="I64" s="166"/>
      <c r="J64" s="167"/>
      <c r="K64" s="166"/>
      <c r="L64" s="607"/>
      <c r="M64" s="608"/>
      <c r="N64" s="283"/>
    </row>
    <row r="65" spans="2:14" ht="14.4" thickBot="1">
      <c r="B65" s="586" t="s">
        <v>254</v>
      </c>
      <c r="C65" s="587"/>
      <c r="D65" s="587"/>
      <c r="E65" s="587"/>
      <c r="F65" s="587"/>
      <c r="G65" s="587"/>
      <c r="H65" s="587"/>
      <c r="I65" s="587"/>
      <c r="J65" s="587"/>
      <c r="K65" s="587"/>
      <c r="L65" s="587"/>
      <c r="M65" s="588"/>
      <c r="N65" s="284">
        <v>0</v>
      </c>
    </row>
    <row r="66" spans="2:14" ht="14.4" thickBot="1">
      <c r="B66" s="141"/>
      <c r="C66" s="91"/>
      <c r="D66" s="91"/>
      <c r="E66" s="91"/>
      <c r="F66" s="91"/>
      <c r="G66" s="91"/>
      <c r="H66" s="91"/>
      <c r="I66" s="91"/>
      <c r="J66" s="91"/>
      <c r="K66" s="91"/>
      <c r="L66" s="91"/>
      <c r="M66" s="91"/>
      <c r="N66" s="130"/>
    </row>
    <row r="67" spans="2:14" ht="14.4" thickBot="1">
      <c r="B67" s="589" t="s">
        <v>265</v>
      </c>
      <c r="C67" s="590"/>
      <c r="D67" s="590"/>
      <c r="E67" s="590"/>
      <c r="F67" s="590"/>
      <c r="G67" s="590"/>
      <c r="H67" s="590"/>
      <c r="I67" s="590"/>
      <c r="J67" s="590"/>
      <c r="K67" s="590"/>
      <c r="L67" s="590"/>
      <c r="M67" s="591"/>
      <c r="N67" s="180">
        <v>1175.2</v>
      </c>
    </row>
    <row r="68" spans="2:14">
      <c r="B68" s="609" t="s">
        <v>266</v>
      </c>
      <c r="C68" s="610"/>
      <c r="D68" s="610"/>
      <c r="E68" s="610"/>
      <c r="F68" s="610"/>
      <c r="G68" s="610"/>
      <c r="H68" s="610"/>
      <c r="I68" s="610"/>
      <c r="J68" s="610"/>
      <c r="K68" s="610"/>
      <c r="L68" s="610"/>
      <c r="M68" s="610"/>
      <c r="N68" s="611"/>
    </row>
    <row r="69" spans="2:14">
      <c r="B69" s="612"/>
      <c r="C69" s="613"/>
      <c r="D69" s="613"/>
      <c r="E69" s="613"/>
      <c r="F69" s="613"/>
      <c r="G69" s="613"/>
      <c r="H69" s="613"/>
      <c r="I69" s="613"/>
      <c r="J69" s="613"/>
      <c r="K69" s="613"/>
      <c r="L69" s="613"/>
      <c r="M69" s="613"/>
      <c r="N69" s="614"/>
    </row>
    <row r="70" spans="2:14" ht="14.4" thickBot="1">
      <c r="B70" s="615"/>
      <c r="C70" s="616"/>
      <c r="D70" s="616"/>
      <c r="E70" s="616"/>
      <c r="F70" s="616"/>
      <c r="G70" s="616"/>
      <c r="H70" s="616"/>
      <c r="I70" s="616"/>
      <c r="J70" s="616"/>
      <c r="K70" s="616"/>
      <c r="L70" s="616"/>
      <c r="M70" s="616"/>
      <c r="N70" s="617"/>
    </row>
    <row r="71" spans="2:14">
      <c r="B71" s="597" t="s">
        <v>267</v>
      </c>
      <c r="C71" s="598"/>
      <c r="D71" s="598"/>
      <c r="E71" s="598"/>
      <c r="F71" s="598"/>
      <c r="G71" s="598"/>
      <c r="H71" s="598"/>
      <c r="I71" s="427"/>
      <c r="J71" s="428"/>
      <c r="K71" s="170" t="s">
        <v>268</v>
      </c>
      <c r="L71" s="599" t="s">
        <v>269</v>
      </c>
      <c r="M71" s="600"/>
      <c r="N71" s="171"/>
    </row>
    <row r="72" spans="2:14">
      <c r="B72" s="595" t="s">
        <v>193</v>
      </c>
      <c r="C72" s="596"/>
      <c r="D72" s="596"/>
      <c r="E72" s="596"/>
      <c r="F72" s="596"/>
      <c r="G72" s="596"/>
      <c r="H72" s="596"/>
      <c r="I72" s="182"/>
      <c r="J72" s="183"/>
      <c r="K72" s="285">
        <v>0.2</v>
      </c>
      <c r="L72" s="582">
        <v>235.04000000000002</v>
      </c>
      <c r="M72" s="583"/>
      <c r="N72" s="286"/>
    </row>
    <row r="73" spans="2:14">
      <c r="B73" s="149" t="s">
        <v>270</v>
      </c>
      <c r="C73" s="150"/>
      <c r="D73" s="150"/>
      <c r="E73" s="150"/>
      <c r="F73" s="150"/>
      <c r="G73" s="150"/>
      <c r="H73" s="150"/>
      <c r="I73" s="182"/>
      <c r="J73" s="183"/>
      <c r="K73" s="285">
        <v>0.05</v>
      </c>
      <c r="L73" s="582">
        <v>58.760000000000005</v>
      </c>
      <c r="M73" s="583"/>
      <c r="N73" s="286"/>
    </row>
    <row r="74" spans="2:14" ht="14.4" thickBot="1">
      <c r="B74" s="429" t="s">
        <v>230</v>
      </c>
      <c r="C74" s="430"/>
      <c r="D74" s="430"/>
      <c r="E74" s="430"/>
      <c r="F74" s="430"/>
      <c r="G74" s="430"/>
      <c r="H74" s="430"/>
      <c r="I74" s="188"/>
      <c r="J74" s="189"/>
      <c r="K74" s="285">
        <v>0.05</v>
      </c>
      <c r="L74" s="584">
        <v>58.760000000000005</v>
      </c>
      <c r="M74" s="585"/>
      <c r="N74" s="286"/>
    </row>
    <row r="75" spans="2:14" ht="14.4" thickBot="1">
      <c r="B75" s="586" t="s">
        <v>254</v>
      </c>
      <c r="C75" s="587"/>
      <c r="D75" s="587"/>
      <c r="E75" s="587"/>
      <c r="F75" s="587"/>
      <c r="G75" s="587"/>
      <c r="H75" s="587"/>
      <c r="I75" s="587"/>
      <c r="J75" s="587"/>
      <c r="K75" s="587"/>
      <c r="L75" s="587"/>
      <c r="M75" s="588"/>
      <c r="N75" s="190">
        <v>352.56</v>
      </c>
    </row>
    <row r="76" spans="2:14" ht="14.4" thickBot="1">
      <c r="B76" s="141"/>
      <c r="C76" s="91"/>
      <c r="D76" s="91"/>
      <c r="E76" s="91"/>
      <c r="F76" s="91"/>
      <c r="G76" s="91"/>
      <c r="H76" s="91"/>
      <c r="I76" s="91"/>
      <c r="J76" s="91"/>
      <c r="K76" s="91"/>
      <c r="L76" s="91"/>
      <c r="M76" s="91"/>
      <c r="N76" s="130"/>
    </row>
    <row r="77" spans="2:14" ht="14.4" thickBot="1">
      <c r="B77" s="589" t="s">
        <v>271</v>
      </c>
      <c r="C77" s="590"/>
      <c r="D77" s="590"/>
      <c r="E77" s="590"/>
      <c r="F77" s="590"/>
      <c r="G77" s="590"/>
      <c r="H77" s="590"/>
      <c r="I77" s="590"/>
      <c r="J77" s="590"/>
      <c r="K77" s="590"/>
      <c r="L77" s="590"/>
      <c r="M77" s="591"/>
      <c r="N77" s="191">
        <v>1528</v>
      </c>
    </row>
    <row r="78" spans="2:14">
      <c r="B78" s="122"/>
      <c r="C78" s="123"/>
      <c r="D78" s="123"/>
      <c r="E78" s="123"/>
      <c r="F78" s="123"/>
      <c r="G78" s="123"/>
      <c r="H78" s="123"/>
      <c r="I78" s="123"/>
      <c r="J78" s="123"/>
      <c r="K78" s="123"/>
      <c r="L78" s="123"/>
      <c r="M78" s="123"/>
      <c r="N78" s="124"/>
    </row>
    <row r="79" spans="2:14">
      <c r="B79" s="141"/>
      <c r="C79" s="91"/>
      <c r="D79" s="91"/>
      <c r="E79" s="91"/>
      <c r="F79" s="91"/>
      <c r="G79" s="91"/>
      <c r="H79" s="91"/>
      <c r="I79" s="91"/>
      <c r="J79" s="91"/>
      <c r="K79" s="91"/>
      <c r="L79" s="91"/>
      <c r="M79" s="91"/>
      <c r="N79" s="130"/>
    </row>
    <row r="80" spans="2:14">
      <c r="B80" s="141"/>
      <c r="C80" s="91"/>
      <c r="D80" s="91"/>
      <c r="E80" s="91"/>
      <c r="F80" s="91"/>
      <c r="G80" s="91"/>
      <c r="H80" s="91"/>
      <c r="I80" s="91"/>
      <c r="J80" s="91"/>
      <c r="K80" s="91"/>
      <c r="L80" s="91"/>
      <c r="M80" s="91"/>
      <c r="N80" s="130"/>
    </row>
    <row r="81" spans="2:14">
      <c r="B81" s="141"/>
      <c r="C81" s="91"/>
      <c r="D81" s="91"/>
      <c r="E81" s="91"/>
      <c r="F81" s="91"/>
      <c r="G81" s="128" t="s">
        <v>272</v>
      </c>
      <c r="H81" s="128"/>
      <c r="I81" s="128"/>
      <c r="J81" s="128"/>
      <c r="K81" s="91"/>
      <c r="L81" s="91"/>
      <c r="M81" s="91"/>
      <c r="N81" s="130"/>
    </row>
    <row r="82" spans="2:14">
      <c r="B82" s="192"/>
      <c r="C82" s="193"/>
      <c r="D82" s="193"/>
      <c r="E82" s="193"/>
      <c r="F82" s="193"/>
      <c r="G82" s="128" t="s">
        <v>273</v>
      </c>
      <c r="H82" s="193"/>
      <c r="I82" s="193"/>
      <c r="J82" s="193"/>
      <c r="K82" s="193"/>
      <c r="L82" s="193"/>
      <c r="M82" s="193"/>
      <c r="N82" s="194"/>
    </row>
    <row r="83" spans="2:14">
      <c r="B83" s="192"/>
      <c r="C83" s="193"/>
      <c r="D83" s="193"/>
      <c r="E83" s="193"/>
      <c r="F83" s="193"/>
      <c r="G83" s="128" t="s">
        <v>274</v>
      </c>
      <c r="J83" s="193"/>
      <c r="K83" s="193"/>
      <c r="L83" s="193"/>
      <c r="M83" s="193"/>
      <c r="N83" s="194"/>
    </row>
    <row r="84" spans="2:14">
      <c r="B84" s="425"/>
      <c r="C84" s="337"/>
      <c r="D84" s="337"/>
      <c r="E84" s="337"/>
      <c r="F84" s="337"/>
      <c r="G84" s="128" t="s">
        <v>275</v>
      </c>
      <c r="H84" s="337"/>
      <c r="I84" s="337"/>
      <c r="J84" s="337"/>
      <c r="K84" s="337"/>
      <c r="L84" s="337"/>
      <c r="M84" s="337"/>
      <c r="N84" s="136"/>
    </row>
    <row r="85" spans="2:14">
      <c r="B85" s="141"/>
      <c r="C85" s="91"/>
      <c r="D85" s="91"/>
      <c r="E85" s="91"/>
      <c r="F85" s="91"/>
      <c r="G85" s="91" t="s">
        <v>276</v>
      </c>
      <c r="H85" s="91"/>
      <c r="I85" s="91"/>
      <c r="J85" s="91"/>
      <c r="K85" s="91"/>
      <c r="L85" s="91"/>
      <c r="M85" s="91"/>
      <c r="N85" s="130"/>
    </row>
    <row r="86" spans="2:14">
      <c r="B86" s="195" t="s">
        <v>277</v>
      </c>
      <c r="C86" s="196"/>
      <c r="D86" s="196"/>
      <c r="E86" s="196"/>
      <c r="F86" s="196"/>
      <c r="G86" s="196"/>
      <c r="H86" s="196"/>
      <c r="I86" s="196"/>
      <c r="J86" s="196"/>
      <c r="K86" s="196"/>
      <c r="L86" s="196"/>
      <c r="M86" s="196"/>
      <c r="N86" s="197"/>
    </row>
    <row r="87" spans="2:14">
      <c r="B87" s="592"/>
      <c r="C87" s="593"/>
      <c r="D87" s="593"/>
      <c r="E87" s="593"/>
      <c r="F87" s="593"/>
      <c r="G87" s="593"/>
      <c r="H87" s="593"/>
      <c r="I87" s="593"/>
      <c r="J87" s="593"/>
      <c r="K87" s="593"/>
      <c r="L87" s="593"/>
      <c r="M87" s="593"/>
      <c r="N87" s="594"/>
    </row>
    <row r="88" spans="2:14">
      <c r="B88" s="592"/>
      <c r="C88" s="593"/>
      <c r="D88" s="593"/>
      <c r="E88" s="593"/>
      <c r="F88" s="593"/>
      <c r="G88" s="593"/>
      <c r="H88" s="593"/>
      <c r="I88" s="593"/>
      <c r="J88" s="593"/>
      <c r="K88" s="593"/>
      <c r="L88" s="593"/>
      <c r="M88" s="593"/>
      <c r="N88" s="594"/>
    </row>
    <row r="89" spans="2:14">
      <c r="B89" s="425"/>
      <c r="C89" s="337"/>
      <c r="D89" s="337"/>
      <c r="E89" s="337"/>
      <c r="F89" s="337"/>
      <c r="G89" s="337"/>
      <c r="H89" s="337"/>
      <c r="I89" s="337"/>
      <c r="J89" s="337"/>
      <c r="K89" s="337"/>
      <c r="L89" s="337"/>
      <c r="M89" s="337"/>
      <c r="N89" s="136"/>
    </row>
    <row r="90" spans="2:14">
      <c r="B90" s="198" t="s">
        <v>278</v>
      </c>
      <c r="C90" s="337"/>
      <c r="D90" s="337"/>
      <c r="E90" s="337"/>
      <c r="F90" s="337"/>
      <c r="G90" s="337"/>
      <c r="H90" s="337"/>
      <c r="I90" s="337"/>
      <c r="J90" s="337"/>
      <c r="K90" s="337"/>
      <c r="L90" s="337"/>
      <c r="M90" s="337"/>
      <c r="N90" s="136"/>
    </row>
    <row r="91" spans="2:14" ht="12.75" customHeight="1">
      <c r="B91" s="573" t="s">
        <v>279</v>
      </c>
      <c r="C91" s="574"/>
      <c r="D91" s="574"/>
      <c r="E91" s="574"/>
      <c r="F91" s="574"/>
      <c r="G91" s="574"/>
      <c r="H91" s="574"/>
      <c r="I91" s="574"/>
      <c r="J91" s="574"/>
      <c r="K91" s="574"/>
      <c r="L91" s="574"/>
      <c r="M91" s="574"/>
      <c r="N91" s="575"/>
    </row>
    <row r="92" spans="2:14">
      <c r="B92" s="573"/>
      <c r="C92" s="574"/>
      <c r="D92" s="574"/>
      <c r="E92" s="574"/>
      <c r="F92" s="574"/>
      <c r="G92" s="574"/>
      <c r="H92" s="574"/>
      <c r="I92" s="574"/>
      <c r="J92" s="574"/>
      <c r="K92" s="574"/>
      <c r="L92" s="574"/>
      <c r="M92" s="574"/>
      <c r="N92" s="575"/>
    </row>
    <row r="93" spans="2:14">
      <c r="B93" s="573" t="s">
        <v>280</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425"/>
      <c r="C95" s="337"/>
      <c r="D95" s="337"/>
      <c r="E95" s="337"/>
      <c r="F95" s="337"/>
      <c r="G95" s="337"/>
      <c r="H95" s="337"/>
      <c r="I95" s="337"/>
      <c r="J95" s="337"/>
      <c r="K95" s="337"/>
      <c r="L95" s="337"/>
      <c r="M95" s="337"/>
      <c r="N95" s="136"/>
    </row>
    <row r="96" spans="2:14">
      <c r="B96" s="141"/>
      <c r="C96" s="91"/>
      <c r="D96" s="91"/>
      <c r="E96" s="91"/>
      <c r="F96" s="91"/>
      <c r="G96" s="128" t="s">
        <v>272</v>
      </c>
      <c r="H96" s="91"/>
      <c r="I96" s="91"/>
      <c r="J96" s="91"/>
      <c r="K96" s="91"/>
      <c r="L96" s="91"/>
      <c r="M96" s="91"/>
      <c r="N96" s="130"/>
    </row>
    <row r="97" spans="2:14">
      <c r="B97" s="141"/>
      <c r="C97" s="91"/>
      <c r="D97" s="91"/>
      <c r="E97" s="91"/>
      <c r="F97" s="91"/>
      <c r="G97" s="91" t="s">
        <v>273</v>
      </c>
      <c r="H97" s="158"/>
      <c r="I97" s="158"/>
      <c r="J97" s="158"/>
      <c r="K97" s="91"/>
      <c r="L97" s="91"/>
      <c r="M97" s="91"/>
      <c r="N97" s="130"/>
    </row>
    <row r="98" spans="2:14">
      <c r="B98" s="141"/>
      <c r="C98" s="91"/>
      <c r="D98" s="91"/>
      <c r="E98" s="91"/>
      <c r="F98" s="91"/>
      <c r="G98" s="91" t="s">
        <v>281</v>
      </c>
      <c r="H98" s="92"/>
      <c r="I98" s="92"/>
      <c r="J98" s="92"/>
      <c r="M98" s="91"/>
      <c r="N98" s="130"/>
    </row>
    <row r="99" spans="2:14">
      <c r="B99" s="199"/>
      <c r="C99" s="337"/>
      <c r="D99" s="337"/>
      <c r="E99" s="337"/>
      <c r="F99" s="337"/>
      <c r="G99" s="91" t="s">
        <v>275</v>
      </c>
      <c r="K99" s="337"/>
      <c r="L99" s="337"/>
      <c r="M99" s="337"/>
      <c r="N99" s="136"/>
    </row>
    <row r="100" spans="2:14" ht="17.25" customHeight="1">
      <c r="B100" s="200" t="s">
        <v>282</v>
      </c>
      <c r="C100" s="201"/>
      <c r="D100" s="201"/>
      <c r="E100" s="91"/>
      <c r="F100" s="91"/>
      <c r="G100" s="91"/>
      <c r="H100" s="91"/>
      <c r="I100" s="91"/>
      <c r="J100" s="576"/>
      <c r="K100" s="576"/>
      <c r="L100" s="576"/>
      <c r="M100" s="576"/>
      <c r="N100" s="577"/>
    </row>
    <row r="101" spans="2:14" ht="18.75" customHeight="1" thickBot="1">
      <c r="B101" s="580" t="s">
        <v>283</v>
      </c>
      <c r="C101" s="581"/>
      <c r="D101" s="581"/>
      <c r="E101" s="167"/>
      <c r="F101" s="167"/>
      <c r="G101" s="167"/>
      <c r="H101" s="167"/>
      <c r="I101" s="167"/>
      <c r="J101" s="578"/>
      <c r="K101" s="578"/>
      <c r="L101" s="578"/>
      <c r="M101" s="578"/>
      <c r="N101" s="57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19159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5905" r:id="rId3"/>
      </mc:Fallback>
    </mc:AlternateContent>
  </oleObjects>
  <mc:AlternateContent xmlns:mc="http://schemas.openxmlformats.org/markup-compatibility/2006">
    <mc:Choice Requires="x14">
      <controls>
        <mc:AlternateContent xmlns:mc="http://schemas.openxmlformats.org/markup-compatibility/2006">
          <mc:Choice Requires="x14">
            <control shapeId="1915906"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915907"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B1:N101"/>
  <sheetViews>
    <sheetView topLeftCell="A41" zoomScaleNormal="100" workbookViewId="0">
      <selection activeCell="A25" sqref="A1:XFD1048576"/>
    </sheetView>
  </sheetViews>
  <sheetFormatPr baseColWidth="10" defaultColWidth="11.44140625" defaultRowHeight="13.8"/>
  <cols>
    <col min="1" max="1" width="3.109375" style="90" customWidth="1"/>
    <col min="2" max="2" width="11.5546875" style="90" bestFit="1" customWidth="1"/>
    <col min="3" max="6" width="11.44140625" style="90"/>
    <col min="7" max="8" width="11.44140625" style="90" customWidth="1"/>
    <col min="9" max="10" width="11.5546875" style="90" customWidth="1"/>
    <col min="11" max="11" width="12.44140625" style="90" customWidth="1"/>
    <col min="12" max="12" width="11.5546875" style="90" customWidth="1"/>
    <col min="13" max="13" width="11.44140625" style="90" customWidth="1"/>
    <col min="14" max="14" width="12.88671875" style="90" customWidth="1"/>
    <col min="15" max="16384" width="11.44140625" style="90"/>
  </cols>
  <sheetData>
    <row r="1" spans="2:14" ht="14.4" thickBot="1"/>
    <row r="2" spans="2:14">
      <c r="B2" s="655"/>
      <c r="C2" s="657"/>
      <c r="D2" s="658"/>
      <c r="E2" s="658"/>
      <c r="F2" s="658"/>
      <c r="G2" s="658"/>
      <c r="H2" s="658"/>
      <c r="I2" s="658"/>
      <c r="J2" s="659"/>
      <c r="K2" s="660" t="s">
        <v>1</v>
      </c>
      <c r="L2" s="662" t="s">
        <v>237</v>
      </c>
      <c r="M2" s="663"/>
      <c r="N2" s="664"/>
    </row>
    <row r="3" spans="2:14">
      <c r="B3" s="656"/>
      <c r="C3" s="668" t="s">
        <v>3</v>
      </c>
      <c r="D3" s="669"/>
      <c r="E3" s="669"/>
      <c r="F3" s="669"/>
      <c r="G3" s="669"/>
      <c r="H3" s="669"/>
      <c r="I3" s="669"/>
      <c r="J3" s="670"/>
      <c r="K3" s="661"/>
      <c r="L3" s="665"/>
      <c r="M3" s="666"/>
      <c r="N3" s="667"/>
    </row>
    <row r="4" spans="2:14">
      <c r="B4" s="656"/>
      <c r="C4" s="671" t="s">
        <v>25</v>
      </c>
      <c r="D4" s="672"/>
      <c r="E4" s="672"/>
      <c r="F4" s="672"/>
      <c r="G4" s="672"/>
      <c r="H4" s="672"/>
      <c r="I4" s="672"/>
      <c r="J4" s="673"/>
      <c r="K4" s="674" t="s">
        <v>5</v>
      </c>
      <c r="L4" s="676">
        <v>2</v>
      </c>
      <c r="M4" s="677"/>
      <c r="N4" s="678"/>
    </row>
    <row r="5" spans="2:14">
      <c r="B5" s="656"/>
      <c r="C5" s="682" t="s">
        <v>238</v>
      </c>
      <c r="D5" s="683"/>
      <c r="E5" s="683"/>
      <c r="F5" s="683"/>
      <c r="G5" s="683"/>
      <c r="H5" s="683"/>
      <c r="I5" s="683"/>
      <c r="J5" s="684"/>
      <c r="K5" s="675"/>
      <c r="L5" s="679"/>
      <c r="M5" s="680"/>
      <c r="N5" s="681"/>
    </row>
    <row r="6" spans="2:14" ht="12.75" customHeight="1">
      <c r="B6" s="656"/>
      <c r="C6" s="685" t="s">
        <v>7</v>
      </c>
      <c r="D6" s="686"/>
      <c r="E6" s="686"/>
      <c r="F6" s="686"/>
      <c r="G6" s="686"/>
      <c r="H6" s="686"/>
      <c r="I6" s="686"/>
      <c r="J6" s="687"/>
      <c r="K6" s="674" t="s">
        <v>8</v>
      </c>
      <c r="L6" s="674">
        <v>1</v>
      </c>
      <c r="M6" s="674" t="s">
        <v>9</v>
      </c>
      <c r="N6" s="689">
        <v>1</v>
      </c>
    </row>
    <row r="7" spans="2:14">
      <c r="B7" s="656"/>
      <c r="C7" s="685"/>
      <c r="D7" s="686"/>
      <c r="E7" s="686"/>
      <c r="F7" s="686"/>
      <c r="G7" s="686"/>
      <c r="H7" s="686"/>
      <c r="I7" s="686"/>
      <c r="J7" s="687"/>
      <c r="K7" s="688"/>
      <c r="L7" s="688"/>
      <c r="M7" s="688"/>
      <c r="N7" s="690"/>
    </row>
    <row r="8" spans="2:14">
      <c r="B8" s="656"/>
      <c r="C8" s="682" t="s">
        <v>10</v>
      </c>
      <c r="D8" s="683"/>
      <c r="E8" s="683"/>
      <c r="F8" s="683"/>
      <c r="G8" s="683"/>
      <c r="H8" s="683"/>
      <c r="I8" s="683"/>
      <c r="J8" s="684"/>
      <c r="K8" s="688"/>
      <c r="L8" s="688"/>
      <c r="M8" s="688"/>
      <c r="N8" s="690"/>
    </row>
    <row r="9" spans="2:14" ht="14.4" thickBot="1">
      <c r="B9" s="438"/>
      <c r="C9" s="99"/>
      <c r="D9" s="99"/>
      <c r="E9" s="99"/>
      <c r="F9" s="99"/>
      <c r="G9" s="99"/>
      <c r="H9" s="99"/>
      <c r="I9" s="99"/>
      <c r="J9" s="99"/>
      <c r="K9" s="99"/>
      <c r="L9" s="100"/>
      <c r="M9" s="100"/>
      <c r="N9" s="101"/>
    </row>
    <row r="10" spans="2:14">
      <c r="B10" s="102"/>
      <c r="C10" s="103"/>
      <c r="D10" s="103"/>
      <c r="E10" s="103"/>
      <c r="F10" s="103"/>
      <c r="G10" s="103"/>
      <c r="H10" s="103"/>
      <c r="I10" s="103"/>
      <c r="J10" s="103"/>
      <c r="K10" s="104" t="s">
        <v>11</v>
      </c>
      <c r="L10" s="105" t="s">
        <v>12</v>
      </c>
      <c r="M10" s="105" t="s">
        <v>13</v>
      </c>
      <c r="N10" s="106" t="s">
        <v>14</v>
      </c>
    </row>
    <row r="11" spans="2:14">
      <c r="B11" s="425"/>
      <c r="C11" s="435"/>
      <c r="D11" s="435"/>
      <c r="E11" s="435"/>
      <c r="F11" s="435"/>
      <c r="G11" s="435"/>
      <c r="H11" s="435"/>
      <c r="I11" s="435"/>
      <c r="J11" s="435"/>
      <c r="K11" s="109"/>
      <c r="L11" s="110" t="s">
        <v>15</v>
      </c>
      <c r="M11" s="110" t="s">
        <v>15</v>
      </c>
      <c r="N11" s="111" t="s">
        <v>15</v>
      </c>
    </row>
    <row r="12" spans="2:14">
      <c r="B12" s="653" t="s">
        <v>239</v>
      </c>
      <c r="C12" s="654"/>
      <c r="D12" s="654"/>
      <c r="E12" s="654"/>
      <c r="F12" s="435"/>
      <c r="G12" s="435"/>
      <c r="H12" s="435" t="s">
        <v>240</v>
      </c>
      <c r="J12" s="435"/>
      <c r="K12" s="109"/>
      <c r="N12" s="112"/>
    </row>
    <row r="13" spans="2:14">
      <c r="B13" s="113" t="s">
        <v>16</v>
      </c>
      <c r="C13" s="114"/>
      <c r="D13" s="642" t="s">
        <v>17</v>
      </c>
      <c r="E13" s="642"/>
      <c r="F13" s="642"/>
      <c r="G13" s="642"/>
      <c r="H13" s="114"/>
      <c r="I13" s="114" t="s">
        <v>18</v>
      </c>
      <c r="J13" s="642" t="s">
        <v>17</v>
      </c>
      <c r="K13" s="642"/>
      <c r="L13" s="642"/>
      <c r="M13" s="642"/>
      <c r="N13" s="433"/>
    </row>
    <row r="14" spans="2:14">
      <c r="B14" s="113"/>
      <c r="C14" s="114"/>
      <c r="D14" s="432"/>
      <c r="E14" s="432"/>
      <c r="F14" s="432"/>
      <c r="G14" s="432"/>
      <c r="H14" s="114"/>
      <c r="I14" s="432"/>
      <c r="J14" s="114"/>
      <c r="K14" s="432"/>
      <c r="L14" s="643"/>
      <c r="M14" s="643"/>
      <c r="N14" s="644"/>
    </row>
    <row r="15" spans="2:14">
      <c r="B15" s="113"/>
      <c r="C15" s="114"/>
      <c r="D15" s="432"/>
      <c r="E15" s="432"/>
      <c r="F15" s="432"/>
      <c r="G15" s="432"/>
      <c r="H15" s="114"/>
      <c r="I15" s="432"/>
      <c r="J15" s="114"/>
      <c r="K15" s="432"/>
      <c r="L15" s="432"/>
      <c r="M15" s="432"/>
      <c r="N15" s="433"/>
    </row>
    <row r="16" spans="2:14">
      <c r="B16" s="117"/>
      <c r="C16" s="118"/>
      <c r="D16" s="118"/>
      <c r="E16" s="118"/>
      <c r="F16" s="118"/>
      <c r="G16" s="118"/>
      <c r="H16" s="118"/>
      <c r="I16" s="118"/>
      <c r="J16" s="118"/>
      <c r="K16" s="118"/>
      <c r="L16" s="118"/>
      <c r="M16" s="118"/>
      <c r="N16" s="119"/>
    </row>
    <row r="17" spans="2:14" ht="14.4" thickBot="1">
      <c r="B17" s="97"/>
      <c r="C17" s="120"/>
      <c r="D17" s="120"/>
      <c r="E17" s="120"/>
      <c r="F17" s="120"/>
      <c r="G17" s="120"/>
      <c r="H17" s="120"/>
      <c r="I17" s="120"/>
      <c r="J17" s="120"/>
      <c r="K17" s="120"/>
      <c r="L17" s="120"/>
      <c r="M17" s="120"/>
      <c r="N17" s="121"/>
    </row>
    <row r="18" spans="2:14">
      <c r="B18" s="122"/>
      <c r="C18" s="123"/>
      <c r="D18" s="123"/>
      <c r="E18" s="123"/>
      <c r="F18" s="123"/>
      <c r="G18" s="123"/>
      <c r="H18" s="91"/>
      <c r="I18" s="91"/>
      <c r="J18" s="123"/>
      <c r="K18" s="123"/>
      <c r="L18" s="123"/>
      <c r="M18" s="123"/>
      <c r="N18" s="124"/>
    </row>
    <row r="19" spans="2:14">
      <c r="B19" s="125" t="s">
        <v>19</v>
      </c>
      <c r="C19" s="126"/>
      <c r="D19" s="127" t="s">
        <v>17</v>
      </c>
      <c r="E19" s="128"/>
      <c r="F19" s="128"/>
      <c r="G19" s="439" t="s">
        <v>9</v>
      </c>
      <c r="H19" s="645" t="s">
        <v>17</v>
      </c>
      <c r="I19" s="645"/>
      <c r="J19" s="645"/>
      <c r="K19" s="645"/>
      <c r="L19" s="645"/>
      <c r="M19" s="645"/>
      <c r="N19" s="130"/>
    </row>
    <row r="20" spans="2:14">
      <c r="B20" s="131" t="s">
        <v>20</v>
      </c>
      <c r="C20" s="132"/>
      <c r="D20" s="646" t="s">
        <v>592</v>
      </c>
      <c r="E20" s="646"/>
      <c r="F20" s="646"/>
      <c r="G20" s="646"/>
      <c r="H20" s="646"/>
      <c r="I20" s="646"/>
      <c r="J20" s="646"/>
      <c r="K20" s="646"/>
      <c r="L20" s="646"/>
      <c r="M20" s="646"/>
      <c r="N20" s="133"/>
    </row>
    <row r="21" spans="2:14">
      <c r="B21" s="131"/>
      <c r="C21" s="132"/>
      <c r="D21" s="647"/>
      <c r="E21" s="647"/>
      <c r="F21" s="647"/>
      <c r="G21" s="647"/>
      <c r="H21" s="647"/>
      <c r="I21" s="647"/>
      <c r="J21" s="647"/>
      <c r="K21" s="647"/>
      <c r="L21" s="647"/>
      <c r="M21" s="647"/>
      <c r="N21" s="133"/>
    </row>
    <row r="22" spans="2:14">
      <c r="B22" s="131"/>
      <c r="C22" s="132"/>
      <c r="D22" s="434"/>
      <c r="E22" s="434"/>
      <c r="F22" s="434"/>
      <c r="G22" s="434"/>
      <c r="H22" s="434"/>
      <c r="I22" s="434"/>
      <c r="J22" s="434"/>
      <c r="K22" s="434"/>
      <c r="L22" s="434"/>
      <c r="M22" s="135"/>
      <c r="N22" s="133"/>
    </row>
    <row r="23" spans="2:14">
      <c r="B23" s="131" t="s">
        <v>21</v>
      </c>
      <c r="C23" s="132"/>
      <c r="D23" s="648" t="s">
        <v>17</v>
      </c>
      <c r="E23" s="648"/>
      <c r="F23" s="648"/>
      <c r="G23" s="648"/>
      <c r="H23" s="648"/>
      <c r="I23" s="648"/>
      <c r="J23" s="648"/>
      <c r="K23" s="648"/>
      <c r="L23" s="648"/>
      <c r="M23" s="648"/>
      <c r="N23" s="136"/>
    </row>
    <row r="24" spans="2:14">
      <c r="B24" s="131"/>
      <c r="C24" s="132"/>
      <c r="D24" s="92"/>
      <c r="E24" s="92"/>
      <c r="F24" s="92"/>
      <c r="G24" s="92"/>
      <c r="H24" s="92"/>
      <c r="I24" s="92"/>
      <c r="J24" s="92"/>
      <c r="K24" s="92"/>
      <c r="L24" s="92"/>
      <c r="M24" s="337"/>
      <c r="N24" s="136"/>
    </row>
    <row r="25" spans="2:14">
      <c r="B25" s="131" t="s">
        <v>22</v>
      </c>
      <c r="C25" s="132"/>
      <c r="D25" s="648" t="s">
        <v>17</v>
      </c>
      <c r="E25" s="648"/>
      <c r="F25" s="648"/>
      <c r="G25" s="648"/>
      <c r="H25" s="648"/>
      <c r="I25" s="648"/>
      <c r="J25" s="648"/>
      <c r="K25" s="648"/>
      <c r="L25" s="648"/>
      <c r="M25" s="648"/>
      <c r="N25" s="136"/>
    </row>
    <row r="26" spans="2:14">
      <c r="B26" s="131"/>
      <c r="C26" s="132"/>
      <c r="D26" s="92"/>
      <c r="E26" s="92"/>
      <c r="F26" s="92"/>
      <c r="G26" s="92"/>
      <c r="H26" s="92"/>
      <c r="I26" s="92"/>
      <c r="J26" s="92"/>
      <c r="K26" s="92"/>
      <c r="L26" s="92"/>
      <c r="M26" s="337"/>
      <c r="N26" s="136"/>
    </row>
    <row r="27" spans="2:14">
      <c r="B27" s="131" t="s">
        <v>23</v>
      </c>
      <c r="C27" s="131"/>
      <c r="D27" s="92"/>
      <c r="E27" s="648" t="s">
        <v>17</v>
      </c>
      <c r="F27" s="648"/>
      <c r="G27" s="648"/>
      <c r="H27" s="648"/>
      <c r="I27" s="648"/>
      <c r="J27" s="648"/>
      <c r="K27" s="648"/>
      <c r="L27" s="648"/>
      <c r="M27" s="648"/>
      <c r="N27" s="136"/>
    </row>
    <row r="28" spans="2:14">
      <c r="B28" s="125"/>
      <c r="C28" s="126"/>
      <c r="D28" s="92"/>
      <c r="E28" s="92"/>
      <c r="F28" s="92"/>
      <c r="G28" s="92"/>
      <c r="H28" s="92"/>
      <c r="I28" s="92"/>
      <c r="J28" s="92"/>
      <c r="K28" s="92"/>
      <c r="L28" s="92"/>
      <c r="M28" s="337"/>
      <c r="N28" s="136"/>
    </row>
    <row r="29" spans="2:14">
      <c r="B29" s="131" t="s">
        <v>24</v>
      </c>
      <c r="C29" s="132"/>
      <c r="D29" s="92"/>
      <c r="E29" s="92"/>
      <c r="F29" s="92"/>
      <c r="G29" s="649" t="s">
        <v>17</v>
      </c>
      <c r="H29" s="649"/>
      <c r="I29" s="649"/>
      <c r="J29" s="649"/>
      <c r="K29" s="649"/>
      <c r="L29" s="649"/>
      <c r="M29" s="649"/>
      <c r="N29" s="136"/>
    </row>
    <row r="30" spans="2:14" ht="14.4" thickBot="1">
      <c r="B30" s="138"/>
      <c r="C30" s="139"/>
      <c r="D30" s="139"/>
      <c r="E30" s="139"/>
      <c r="F30" s="139"/>
      <c r="G30" s="139"/>
      <c r="H30" s="139"/>
      <c r="I30" s="139"/>
      <c r="J30" s="139"/>
      <c r="K30" s="139"/>
      <c r="L30" s="139"/>
      <c r="M30" s="139"/>
      <c r="N30" s="140"/>
    </row>
    <row r="31" spans="2:14">
      <c r="B31" s="650" t="s">
        <v>241</v>
      </c>
      <c r="C31" s="651"/>
      <c r="D31" s="651"/>
      <c r="E31" s="651"/>
      <c r="F31" s="651"/>
      <c r="G31" s="651"/>
      <c r="H31" s="651"/>
      <c r="I31" s="651"/>
      <c r="J31" s="651"/>
      <c r="K31" s="651"/>
      <c r="L31" s="651"/>
      <c r="M31" s="651"/>
      <c r="N31" s="652"/>
    </row>
    <row r="32" spans="2:14" ht="14.4" thickBot="1">
      <c r="B32" s="141"/>
      <c r="C32" s="91"/>
      <c r="D32" s="91"/>
      <c r="E32" s="91"/>
      <c r="F32" s="91"/>
      <c r="G32" s="91"/>
      <c r="H32" s="91"/>
      <c r="I32" s="91"/>
      <c r="J32" s="91"/>
      <c r="K32" s="91"/>
      <c r="L32" s="91"/>
      <c r="M32" s="91"/>
      <c r="N32" s="130"/>
    </row>
    <row r="33" spans="2:14" ht="13.5" customHeight="1">
      <c r="B33" s="207" t="s">
        <v>242</v>
      </c>
      <c r="C33" s="699" t="s">
        <v>243</v>
      </c>
      <c r="D33" s="700"/>
      <c r="E33" s="700"/>
      <c r="F33" s="700"/>
      <c r="G33" s="700"/>
      <c r="H33" s="700"/>
      <c r="I33" s="700"/>
      <c r="J33" s="700"/>
      <c r="K33" s="701" t="s">
        <v>310</v>
      </c>
      <c r="L33" s="597" t="s">
        <v>198</v>
      </c>
      <c r="M33" s="702"/>
      <c r="N33" s="207" t="s">
        <v>33</v>
      </c>
    </row>
    <row r="34" spans="2:14" ht="14.4" thickBot="1">
      <c r="B34" s="208" t="s">
        <v>522</v>
      </c>
      <c r="C34" s="703" t="s">
        <v>568</v>
      </c>
      <c r="D34" s="704"/>
      <c r="E34" s="704"/>
      <c r="F34" s="704"/>
      <c r="G34" s="704"/>
      <c r="H34" s="704"/>
      <c r="I34" s="704"/>
      <c r="J34" s="704"/>
      <c r="K34" s="705"/>
      <c r="L34" s="703" t="s">
        <v>184</v>
      </c>
      <c r="M34" s="705"/>
      <c r="N34" s="216">
        <v>776600</v>
      </c>
    </row>
    <row r="35" spans="2:14">
      <c r="B35" s="609" t="s">
        <v>244</v>
      </c>
      <c r="C35" s="610"/>
      <c r="D35" s="610"/>
      <c r="E35" s="610"/>
      <c r="F35" s="610"/>
      <c r="G35" s="610"/>
      <c r="H35" s="610"/>
      <c r="I35" s="610"/>
      <c r="J35" s="610"/>
      <c r="K35" s="610"/>
      <c r="L35" s="610"/>
      <c r="M35" s="610"/>
      <c r="N35" s="611"/>
    </row>
    <row r="36" spans="2:14" ht="15.75" customHeight="1">
      <c r="B36" s="612"/>
      <c r="C36" s="613"/>
      <c r="D36" s="613"/>
      <c r="E36" s="613"/>
      <c r="F36" s="613"/>
      <c r="G36" s="613"/>
      <c r="H36" s="613"/>
      <c r="I36" s="613"/>
      <c r="J36" s="613"/>
      <c r="K36" s="613"/>
      <c r="L36" s="613"/>
      <c r="M36" s="613"/>
      <c r="N36" s="614"/>
    </row>
    <row r="37" spans="2:14" ht="14.4" thickBot="1">
      <c r="B37" s="615"/>
      <c r="C37" s="616"/>
      <c r="D37" s="616"/>
      <c r="E37" s="616"/>
      <c r="F37" s="616"/>
      <c r="G37" s="616"/>
      <c r="H37" s="616"/>
      <c r="I37" s="616"/>
      <c r="J37" s="616"/>
      <c r="K37" s="616"/>
      <c r="L37" s="616"/>
      <c r="M37" s="616"/>
      <c r="N37" s="617"/>
    </row>
    <row r="38" spans="2:14">
      <c r="B38" s="597" t="s">
        <v>243</v>
      </c>
      <c r="C38" s="637"/>
      <c r="D38" s="637"/>
      <c r="E38" s="637"/>
      <c r="F38" s="638"/>
      <c r="G38" s="622" t="s">
        <v>245</v>
      </c>
      <c r="H38" s="637"/>
      <c r="I38" s="639" t="s">
        <v>246</v>
      </c>
      <c r="J38" s="640"/>
      <c r="K38" s="145"/>
      <c r="L38" s="622"/>
      <c r="M38" s="623"/>
      <c r="N38" s="146"/>
    </row>
    <row r="39" spans="2:14">
      <c r="B39" s="595"/>
      <c r="C39" s="596"/>
      <c r="D39" s="596"/>
      <c r="E39" s="596"/>
      <c r="F39" s="618"/>
      <c r="G39" s="641"/>
      <c r="H39" s="618"/>
      <c r="I39" s="641"/>
      <c r="J39" s="618"/>
      <c r="K39" s="279"/>
      <c r="L39" s="603"/>
      <c r="M39" s="604"/>
      <c r="N39" s="280"/>
    </row>
    <row r="40" spans="2:14">
      <c r="B40" s="595"/>
      <c r="C40" s="596"/>
      <c r="D40" s="596"/>
      <c r="E40" s="596"/>
      <c r="F40" s="618"/>
      <c r="G40" s="641"/>
      <c r="H40" s="618"/>
      <c r="I40" s="641"/>
      <c r="J40" s="618"/>
      <c r="K40" s="279"/>
      <c r="L40" s="603"/>
      <c r="M40" s="604"/>
      <c r="N40" s="280"/>
    </row>
    <row r="41" spans="2:14">
      <c r="B41" s="595"/>
      <c r="C41" s="596"/>
      <c r="D41" s="596"/>
      <c r="E41" s="596"/>
      <c r="F41" s="618"/>
      <c r="G41" s="641"/>
      <c r="H41" s="618"/>
      <c r="I41" s="641"/>
      <c r="J41" s="618"/>
      <c r="K41" s="279"/>
      <c r="L41" s="603"/>
      <c r="M41" s="604"/>
      <c r="N41" s="280"/>
    </row>
    <row r="42" spans="2:14" ht="14.4" thickBot="1">
      <c r="B42" s="605"/>
      <c r="C42" s="606"/>
      <c r="D42" s="606"/>
      <c r="E42" s="606"/>
      <c r="F42" s="621"/>
      <c r="G42" s="631"/>
      <c r="H42" s="621"/>
      <c r="I42" s="631"/>
      <c r="J42" s="621"/>
      <c r="K42" s="279"/>
      <c r="L42" s="632"/>
      <c r="M42" s="633"/>
      <c r="N42" s="280"/>
    </row>
    <row r="43" spans="2:14" ht="14.4" thickBot="1">
      <c r="B43" s="586" t="s">
        <v>254</v>
      </c>
      <c r="C43" s="587"/>
      <c r="D43" s="587"/>
      <c r="E43" s="587"/>
      <c r="F43" s="587"/>
      <c r="G43" s="587"/>
      <c r="H43" s="587"/>
      <c r="I43" s="587"/>
      <c r="J43" s="587"/>
      <c r="K43" s="587"/>
      <c r="L43" s="587"/>
      <c r="M43" s="588"/>
      <c r="N43" s="154">
        <v>0</v>
      </c>
    </row>
    <row r="44" spans="2:14">
      <c r="B44" s="609" t="s">
        <v>252</v>
      </c>
      <c r="C44" s="610"/>
      <c r="D44" s="610"/>
      <c r="E44" s="610"/>
      <c r="F44" s="610"/>
      <c r="G44" s="610"/>
      <c r="H44" s="610"/>
      <c r="I44" s="610"/>
      <c r="J44" s="610"/>
      <c r="K44" s="610"/>
      <c r="L44" s="610"/>
      <c r="M44" s="610"/>
      <c r="N44" s="611"/>
    </row>
    <row r="45" spans="2:14">
      <c r="B45" s="612"/>
      <c r="C45" s="613"/>
      <c r="D45" s="613"/>
      <c r="E45" s="613"/>
      <c r="F45" s="613"/>
      <c r="G45" s="613"/>
      <c r="H45" s="613"/>
      <c r="I45" s="613"/>
      <c r="J45" s="613"/>
      <c r="K45" s="613"/>
      <c r="L45" s="613"/>
      <c r="M45" s="613"/>
      <c r="N45" s="614"/>
    </row>
    <row r="46" spans="2:14" ht="14.4" thickBot="1">
      <c r="B46" s="615"/>
      <c r="C46" s="616"/>
      <c r="D46" s="616"/>
      <c r="E46" s="616"/>
      <c r="F46" s="616"/>
      <c r="G46" s="616"/>
      <c r="H46" s="616"/>
      <c r="I46" s="616"/>
      <c r="J46" s="616"/>
      <c r="K46" s="616"/>
      <c r="L46" s="616"/>
      <c r="M46" s="616"/>
      <c r="N46" s="617"/>
    </row>
    <row r="47" spans="2:14">
      <c r="B47" s="597" t="s">
        <v>243</v>
      </c>
      <c r="C47" s="598"/>
      <c r="D47" s="598"/>
      <c r="E47" s="598"/>
      <c r="F47" s="598"/>
      <c r="G47" s="598"/>
      <c r="H47" s="598"/>
      <c r="I47" s="623"/>
      <c r="J47" s="431" t="s">
        <v>198</v>
      </c>
      <c r="K47" s="145" t="s">
        <v>33</v>
      </c>
      <c r="L47" s="622" t="s">
        <v>253</v>
      </c>
      <c r="M47" s="623"/>
      <c r="N47" s="146" t="s">
        <v>249</v>
      </c>
    </row>
    <row r="48" spans="2:14">
      <c r="B48" s="595"/>
      <c r="C48" s="596"/>
      <c r="D48" s="596"/>
      <c r="E48" s="596"/>
      <c r="F48" s="596"/>
      <c r="G48" s="596"/>
      <c r="H48" s="596"/>
      <c r="I48" s="618"/>
      <c r="J48" s="426"/>
      <c r="K48" s="157"/>
      <c r="L48" s="619"/>
      <c r="M48" s="620"/>
      <c r="N48" s="280"/>
    </row>
    <row r="49" spans="2:14" ht="14.4" thickBot="1">
      <c r="B49" s="605"/>
      <c r="C49" s="606"/>
      <c r="D49" s="606"/>
      <c r="E49" s="606"/>
      <c r="F49" s="606"/>
      <c r="G49" s="606"/>
      <c r="H49" s="606"/>
      <c r="I49" s="621"/>
      <c r="J49" s="158"/>
      <c r="K49" s="159"/>
      <c r="L49" s="607"/>
      <c r="M49" s="608"/>
      <c r="N49" s="160"/>
    </row>
    <row r="50" spans="2:14" ht="14.4" thickBot="1">
      <c r="B50" s="586" t="s">
        <v>254</v>
      </c>
      <c r="C50" s="587"/>
      <c r="D50" s="587"/>
      <c r="E50" s="587"/>
      <c r="F50" s="587"/>
      <c r="G50" s="587"/>
      <c r="H50" s="587"/>
      <c r="I50" s="587"/>
      <c r="J50" s="587"/>
      <c r="K50" s="587"/>
      <c r="L50" s="587"/>
      <c r="M50" s="588"/>
      <c r="N50" s="281">
        <v>0</v>
      </c>
    </row>
    <row r="51" spans="2:14">
      <c r="B51" s="609" t="s">
        <v>255</v>
      </c>
      <c r="C51" s="610"/>
      <c r="D51" s="610"/>
      <c r="E51" s="610"/>
      <c r="F51" s="610"/>
      <c r="G51" s="610"/>
      <c r="H51" s="610"/>
      <c r="I51" s="610"/>
      <c r="J51" s="610"/>
      <c r="K51" s="610"/>
      <c r="L51" s="610"/>
      <c r="M51" s="610"/>
      <c r="N51" s="611"/>
    </row>
    <row r="52" spans="2:14">
      <c r="B52" s="612"/>
      <c r="C52" s="613"/>
      <c r="D52" s="613"/>
      <c r="E52" s="613"/>
      <c r="F52" s="613"/>
      <c r="G52" s="613"/>
      <c r="H52" s="613"/>
      <c r="I52" s="613"/>
      <c r="J52" s="613"/>
      <c r="K52" s="613"/>
      <c r="L52" s="613"/>
      <c r="M52" s="613"/>
      <c r="N52" s="614"/>
    </row>
    <row r="53" spans="2:14" ht="14.4" thickBot="1">
      <c r="B53" s="615"/>
      <c r="C53" s="616"/>
      <c r="D53" s="616"/>
      <c r="E53" s="616"/>
      <c r="F53" s="616"/>
      <c r="G53" s="616"/>
      <c r="H53" s="616"/>
      <c r="I53" s="616"/>
      <c r="J53" s="616"/>
      <c r="K53" s="616"/>
      <c r="L53" s="616"/>
      <c r="M53" s="616"/>
      <c r="N53" s="617"/>
    </row>
    <row r="54" spans="2:14">
      <c r="B54" s="597" t="s">
        <v>256</v>
      </c>
      <c r="C54" s="598"/>
      <c r="D54" s="598"/>
      <c r="E54" s="598"/>
      <c r="F54" s="598"/>
      <c r="G54" s="598"/>
      <c r="H54" s="598"/>
      <c r="I54" s="145" t="s">
        <v>257</v>
      </c>
      <c r="J54" s="427" t="s">
        <v>258</v>
      </c>
      <c r="K54" s="163" t="s">
        <v>259</v>
      </c>
      <c r="L54" s="622" t="s">
        <v>199</v>
      </c>
      <c r="M54" s="623"/>
      <c r="N54" s="146" t="s">
        <v>249</v>
      </c>
    </row>
    <row r="55" spans="2:14">
      <c r="B55" s="595" t="s">
        <v>570</v>
      </c>
      <c r="C55" s="596"/>
      <c r="D55" s="596"/>
      <c r="E55" s="596"/>
      <c r="F55" s="596"/>
      <c r="G55" s="596"/>
      <c r="H55" s="618"/>
      <c r="I55" s="217">
        <v>1.25</v>
      </c>
      <c r="J55" s="196">
        <v>1</v>
      </c>
      <c r="K55" s="217">
        <v>1.25</v>
      </c>
      <c r="L55" s="624">
        <v>904</v>
      </c>
      <c r="M55" s="625"/>
      <c r="N55" s="287">
        <v>1130</v>
      </c>
    </row>
    <row r="56" spans="2:14" ht="14.4" thickBot="1">
      <c r="B56" s="605"/>
      <c r="C56" s="606"/>
      <c r="D56" s="606"/>
      <c r="E56" s="606"/>
      <c r="F56" s="606"/>
      <c r="G56" s="606"/>
      <c r="H56" s="621"/>
      <c r="I56" s="166"/>
      <c r="J56" s="167"/>
      <c r="K56" s="166"/>
      <c r="L56" s="607"/>
      <c r="M56" s="608"/>
      <c r="N56" s="283"/>
    </row>
    <row r="57" spans="2:14" ht="14.4" thickBot="1">
      <c r="B57" s="586" t="s">
        <v>254</v>
      </c>
      <c r="C57" s="587"/>
      <c r="D57" s="587"/>
      <c r="E57" s="587"/>
      <c r="F57" s="587"/>
      <c r="G57" s="587"/>
      <c r="H57" s="587"/>
      <c r="I57" s="587"/>
      <c r="J57" s="587"/>
      <c r="K57" s="587"/>
      <c r="L57" s="587"/>
      <c r="M57" s="588"/>
      <c r="N57" s="284">
        <v>1130</v>
      </c>
    </row>
    <row r="58" spans="2:14">
      <c r="B58" s="609" t="s">
        <v>261</v>
      </c>
      <c r="C58" s="610"/>
      <c r="D58" s="610"/>
      <c r="E58" s="610"/>
      <c r="F58" s="610"/>
      <c r="G58" s="610"/>
      <c r="H58" s="610"/>
      <c r="I58" s="610"/>
      <c r="J58" s="610"/>
      <c r="K58" s="610"/>
      <c r="L58" s="610"/>
      <c r="M58" s="610"/>
      <c r="N58" s="611"/>
    </row>
    <row r="59" spans="2:14">
      <c r="B59" s="612"/>
      <c r="C59" s="613"/>
      <c r="D59" s="613"/>
      <c r="E59" s="613"/>
      <c r="F59" s="613"/>
      <c r="G59" s="613"/>
      <c r="H59" s="613"/>
      <c r="I59" s="613"/>
      <c r="J59" s="613"/>
      <c r="K59" s="613"/>
      <c r="L59" s="613"/>
      <c r="M59" s="613"/>
      <c r="N59" s="614"/>
    </row>
    <row r="60" spans="2:14" ht="14.4" thickBot="1">
      <c r="B60" s="615"/>
      <c r="C60" s="616"/>
      <c r="D60" s="616"/>
      <c r="E60" s="616"/>
      <c r="F60" s="616"/>
      <c r="G60" s="616"/>
      <c r="H60" s="616"/>
      <c r="I60" s="616"/>
      <c r="J60" s="616"/>
      <c r="K60" s="616"/>
      <c r="L60" s="616"/>
      <c r="M60" s="616"/>
      <c r="N60" s="617"/>
    </row>
    <row r="61" spans="2:14">
      <c r="B61" s="597" t="s">
        <v>262</v>
      </c>
      <c r="C61" s="598"/>
      <c r="D61" s="598"/>
      <c r="E61" s="598"/>
      <c r="F61" s="598"/>
      <c r="G61" s="598"/>
      <c r="H61" s="598"/>
      <c r="I61" s="145" t="s">
        <v>263</v>
      </c>
      <c r="J61" s="427" t="s">
        <v>231</v>
      </c>
      <c r="K61" s="163" t="s">
        <v>264</v>
      </c>
      <c r="L61" s="622" t="s">
        <v>248</v>
      </c>
      <c r="M61" s="623"/>
      <c r="N61" s="146" t="s">
        <v>249</v>
      </c>
    </row>
    <row r="62" spans="2:14">
      <c r="B62" s="694"/>
      <c r="C62" s="695"/>
      <c r="D62" s="695"/>
      <c r="E62" s="695"/>
      <c r="F62" s="695"/>
      <c r="G62" s="695"/>
      <c r="H62" s="715"/>
      <c r="I62" s="174"/>
      <c r="J62" s="175"/>
      <c r="K62" s="176"/>
      <c r="L62" s="601"/>
      <c r="M62" s="602"/>
      <c r="N62" s="282"/>
    </row>
    <row r="63" spans="2:14">
      <c r="B63" s="694"/>
      <c r="C63" s="695"/>
      <c r="D63" s="695"/>
      <c r="E63" s="695"/>
      <c r="F63" s="695"/>
      <c r="G63" s="695"/>
      <c r="H63" s="715"/>
      <c r="I63" s="174"/>
      <c r="J63" s="175"/>
      <c r="K63" s="176"/>
      <c r="L63" s="601"/>
      <c r="M63" s="602"/>
      <c r="N63" s="282"/>
    </row>
    <row r="64" spans="2:14" ht="14.4" thickBot="1">
      <c r="B64" s="696"/>
      <c r="C64" s="697"/>
      <c r="D64" s="697"/>
      <c r="E64" s="697"/>
      <c r="F64" s="697"/>
      <c r="G64" s="697"/>
      <c r="H64" s="698"/>
      <c r="I64" s="174"/>
      <c r="J64" s="175"/>
      <c r="K64" s="176"/>
      <c r="L64" s="713"/>
      <c r="M64" s="714"/>
      <c r="N64" s="282"/>
    </row>
    <row r="65" spans="2:14" ht="14.4" thickBot="1">
      <c r="B65" s="586" t="s">
        <v>254</v>
      </c>
      <c r="C65" s="587"/>
      <c r="D65" s="587"/>
      <c r="E65" s="587"/>
      <c r="F65" s="587"/>
      <c r="G65" s="587"/>
      <c r="H65" s="587"/>
      <c r="I65" s="587"/>
      <c r="J65" s="587"/>
      <c r="K65" s="587"/>
      <c r="L65" s="587"/>
      <c r="M65" s="588"/>
      <c r="N65" s="284">
        <v>0</v>
      </c>
    </row>
    <row r="66" spans="2:14" ht="14.4" thickBot="1">
      <c r="B66" s="141"/>
      <c r="C66" s="91"/>
      <c r="D66" s="91"/>
      <c r="E66" s="91"/>
      <c r="F66" s="91"/>
      <c r="G66" s="91"/>
      <c r="H66" s="91"/>
      <c r="I66" s="91"/>
      <c r="J66" s="91"/>
      <c r="K66" s="91"/>
      <c r="L66" s="91"/>
      <c r="M66" s="91"/>
      <c r="N66" s="130"/>
    </row>
    <row r="67" spans="2:14" ht="14.4" thickBot="1">
      <c r="B67" s="589" t="s">
        <v>265</v>
      </c>
      <c r="C67" s="590"/>
      <c r="D67" s="590"/>
      <c r="E67" s="590"/>
      <c r="F67" s="590"/>
      <c r="G67" s="590"/>
      <c r="H67" s="590"/>
      <c r="I67" s="590"/>
      <c r="J67" s="590"/>
      <c r="K67" s="590"/>
      <c r="L67" s="590"/>
      <c r="M67" s="591"/>
      <c r="N67" s="180">
        <v>1130</v>
      </c>
    </row>
    <row r="68" spans="2:14">
      <c r="B68" s="609" t="s">
        <v>266</v>
      </c>
      <c r="C68" s="610"/>
      <c r="D68" s="610"/>
      <c r="E68" s="610"/>
      <c r="F68" s="610"/>
      <c r="G68" s="610"/>
      <c r="H68" s="610"/>
      <c r="I68" s="610"/>
      <c r="J68" s="610"/>
      <c r="K68" s="610"/>
      <c r="L68" s="610"/>
      <c r="M68" s="610"/>
      <c r="N68" s="611"/>
    </row>
    <row r="69" spans="2:14">
      <c r="B69" s="612"/>
      <c r="C69" s="613"/>
      <c r="D69" s="613"/>
      <c r="E69" s="613"/>
      <c r="F69" s="613"/>
      <c r="G69" s="613"/>
      <c r="H69" s="613"/>
      <c r="I69" s="613"/>
      <c r="J69" s="613"/>
      <c r="K69" s="613"/>
      <c r="L69" s="613"/>
      <c r="M69" s="613"/>
      <c r="N69" s="614"/>
    </row>
    <row r="70" spans="2:14" ht="14.4" thickBot="1">
      <c r="B70" s="615"/>
      <c r="C70" s="616"/>
      <c r="D70" s="616"/>
      <c r="E70" s="616"/>
      <c r="F70" s="616"/>
      <c r="G70" s="616"/>
      <c r="H70" s="616"/>
      <c r="I70" s="616"/>
      <c r="J70" s="616"/>
      <c r="K70" s="616"/>
      <c r="L70" s="616"/>
      <c r="M70" s="616"/>
      <c r="N70" s="617"/>
    </row>
    <row r="71" spans="2:14">
      <c r="B71" s="597" t="s">
        <v>267</v>
      </c>
      <c r="C71" s="598"/>
      <c r="D71" s="598"/>
      <c r="E71" s="598"/>
      <c r="F71" s="598"/>
      <c r="G71" s="598"/>
      <c r="H71" s="598"/>
      <c r="I71" s="427"/>
      <c r="J71" s="428"/>
      <c r="K71" s="170" t="s">
        <v>268</v>
      </c>
      <c r="L71" s="599" t="s">
        <v>269</v>
      </c>
      <c r="M71" s="600"/>
      <c r="N71" s="171"/>
    </row>
    <row r="72" spans="2:14">
      <c r="B72" s="595" t="s">
        <v>193</v>
      </c>
      <c r="C72" s="596"/>
      <c r="D72" s="596"/>
      <c r="E72" s="596"/>
      <c r="F72" s="596"/>
      <c r="G72" s="596"/>
      <c r="H72" s="596"/>
      <c r="I72" s="182"/>
      <c r="J72" s="183"/>
      <c r="K72" s="285">
        <v>0.2</v>
      </c>
      <c r="L72" s="582">
        <v>226</v>
      </c>
      <c r="M72" s="583"/>
      <c r="N72" s="286"/>
    </row>
    <row r="73" spans="2:14">
      <c r="B73" s="149" t="s">
        <v>270</v>
      </c>
      <c r="C73" s="150"/>
      <c r="D73" s="150"/>
      <c r="E73" s="150"/>
      <c r="F73" s="150"/>
      <c r="G73" s="150"/>
      <c r="H73" s="150"/>
      <c r="I73" s="182"/>
      <c r="J73" s="183"/>
      <c r="K73" s="285">
        <v>0.05</v>
      </c>
      <c r="L73" s="582">
        <v>56.5</v>
      </c>
      <c r="M73" s="583"/>
      <c r="N73" s="286"/>
    </row>
    <row r="74" spans="2:14" ht="14.4" thickBot="1">
      <c r="B74" s="429" t="s">
        <v>230</v>
      </c>
      <c r="C74" s="430"/>
      <c r="D74" s="430"/>
      <c r="E74" s="430"/>
      <c r="F74" s="430"/>
      <c r="G74" s="430"/>
      <c r="H74" s="430"/>
      <c r="I74" s="188"/>
      <c r="J74" s="189"/>
      <c r="K74" s="285">
        <v>0.05</v>
      </c>
      <c r="L74" s="584">
        <v>56.5</v>
      </c>
      <c r="M74" s="585"/>
      <c r="N74" s="286"/>
    </row>
    <row r="75" spans="2:14" ht="14.4" thickBot="1">
      <c r="B75" s="586" t="s">
        <v>254</v>
      </c>
      <c r="C75" s="587"/>
      <c r="D75" s="587"/>
      <c r="E75" s="587"/>
      <c r="F75" s="587"/>
      <c r="G75" s="587"/>
      <c r="H75" s="587"/>
      <c r="I75" s="587"/>
      <c r="J75" s="587"/>
      <c r="K75" s="587"/>
      <c r="L75" s="587"/>
      <c r="M75" s="588"/>
      <c r="N75" s="190">
        <v>339</v>
      </c>
    </row>
    <row r="76" spans="2:14" ht="14.4" thickBot="1">
      <c r="B76" s="141"/>
      <c r="C76" s="91"/>
      <c r="D76" s="91"/>
      <c r="E76" s="91"/>
      <c r="F76" s="91"/>
      <c r="G76" s="91"/>
      <c r="H76" s="91"/>
      <c r="I76" s="91"/>
      <c r="J76" s="91"/>
      <c r="K76" s="91"/>
      <c r="L76" s="91"/>
      <c r="M76" s="91"/>
      <c r="N76" s="130"/>
    </row>
    <row r="77" spans="2:14" ht="14.4" thickBot="1">
      <c r="B77" s="589" t="s">
        <v>271</v>
      </c>
      <c r="C77" s="590"/>
      <c r="D77" s="590"/>
      <c r="E77" s="590"/>
      <c r="F77" s="590"/>
      <c r="G77" s="590"/>
      <c r="H77" s="590"/>
      <c r="I77" s="590"/>
      <c r="J77" s="590"/>
      <c r="K77" s="590"/>
      <c r="L77" s="590"/>
      <c r="M77" s="591"/>
      <c r="N77" s="191">
        <v>1469</v>
      </c>
    </row>
    <row r="78" spans="2:14">
      <c r="B78" s="122"/>
      <c r="C78" s="123"/>
      <c r="D78" s="123"/>
      <c r="E78" s="123"/>
      <c r="F78" s="123"/>
      <c r="G78" s="123"/>
      <c r="H78" s="123"/>
      <c r="I78" s="123"/>
      <c r="J78" s="123"/>
      <c r="K78" s="123"/>
      <c r="L78" s="123"/>
      <c r="M78" s="123"/>
      <c r="N78" s="124"/>
    </row>
    <row r="79" spans="2:14">
      <c r="B79" s="141"/>
      <c r="C79" s="91"/>
      <c r="D79" s="91"/>
      <c r="E79" s="91"/>
      <c r="F79" s="91"/>
      <c r="G79" s="91"/>
      <c r="H79" s="91"/>
      <c r="I79" s="91"/>
      <c r="J79" s="91"/>
      <c r="K79" s="91"/>
      <c r="L79" s="91"/>
      <c r="M79" s="91"/>
      <c r="N79" s="130"/>
    </row>
    <row r="80" spans="2:14">
      <c r="B80" s="141"/>
      <c r="C80" s="91"/>
      <c r="D80" s="91"/>
      <c r="E80" s="91"/>
      <c r="F80" s="91"/>
      <c r="G80" s="91"/>
      <c r="H80" s="91"/>
      <c r="I80" s="91"/>
      <c r="J80" s="91"/>
      <c r="K80" s="91"/>
      <c r="L80" s="91"/>
      <c r="M80" s="91"/>
      <c r="N80" s="130"/>
    </row>
    <row r="81" spans="2:14">
      <c r="B81" s="141"/>
      <c r="C81" s="91"/>
      <c r="D81" s="91"/>
      <c r="E81" s="91"/>
      <c r="F81" s="91"/>
      <c r="G81" s="128" t="s">
        <v>272</v>
      </c>
      <c r="H81" s="128"/>
      <c r="I81" s="128"/>
      <c r="J81" s="128"/>
      <c r="K81" s="91"/>
      <c r="L81" s="91"/>
      <c r="M81" s="91"/>
      <c r="N81" s="130"/>
    </row>
    <row r="82" spans="2:14">
      <c r="B82" s="192"/>
      <c r="C82" s="193"/>
      <c r="D82" s="193"/>
      <c r="E82" s="193"/>
      <c r="F82" s="193"/>
      <c r="G82" s="128" t="s">
        <v>273</v>
      </c>
      <c r="H82" s="193"/>
      <c r="I82" s="193"/>
      <c r="J82" s="193"/>
      <c r="K82" s="193"/>
      <c r="L82" s="193"/>
      <c r="M82" s="193"/>
      <c r="N82" s="194"/>
    </row>
    <row r="83" spans="2:14">
      <c r="B83" s="192"/>
      <c r="C83" s="193"/>
      <c r="D83" s="193"/>
      <c r="E83" s="193"/>
      <c r="F83" s="193"/>
      <c r="G83" s="128" t="s">
        <v>274</v>
      </c>
      <c r="J83" s="193"/>
      <c r="K83" s="193"/>
      <c r="L83" s="193"/>
      <c r="M83" s="193"/>
      <c r="N83" s="194"/>
    </row>
    <row r="84" spans="2:14">
      <c r="B84" s="425"/>
      <c r="C84" s="337"/>
      <c r="D84" s="337"/>
      <c r="E84" s="337"/>
      <c r="F84" s="337"/>
      <c r="G84" s="128" t="s">
        <v>275</v>
      </c>
      <c r="H84" s="337"/>
      <c r="I84" s="337"/>
      <c r="J84" s="337"/>
      <c r="K84" s="337"/>
      <c r="L84" s="337"/>
      <c r="M84" s="337"/>
      <c r="N84" s="136"/>
    </row>
    <row r="85" spans="2:14">
      <c r="B85" s="141"/>
      <c r="C85" s="91"/>
      <c r="D85" s="91"/>
      <c r="E85" s="91"/>
      <c r="F85" s="91"/>
      <c r="G85" s="91" t="s">
        <v>276</v>
      </c>
      <c r="H85" s="91"/>
      <c r="I85" s="91"/>
      <c r="J85" s="91"/>
      <c r="K85" s="91"/>
      <c r="L85" s="91"/>
      <c r="M85" s="91"/>
      <c r="N85" s="130"/>
    </row>
    <row r="86" spans="2:14">
      <c r="B86" s="195" t="s">
        <v>277</v>
      </c>
      <c r="C86" s="196"/>
      <c r="D86" s="196"/>
      <c r="E86" s="196"/>
      <c r="F86" s="196"/>
      <c r="G86" s="196"/>
      <c r="H86" s="196"/>
      <c r="I86" s="196"/>
      <c r="J86" s="196"/>
      <c r="K86" s="196"/>
      <c r="L86" s="196"/>
      <c r="M86" s="196"/>
      <c r="N86" s="197"/>
    </row>
    <row r="87" spans="2:14">
      <c r="B87" s="592"/>
      <c r="C87" s="593"/>
      <c r="D87" s="593"/>
      <c r="E87" s="593"/>
      <c r="F87" s="593"/>
      <c r="G87" s="593"/>
      <c r="H87" s="593"/>
      <c r="I87" s="593"/>
      <c r="J87" s="593"/>
      <c r="K87" s="593"/>
      <c r="L87" s="593"/>
      <c r="M87" s="593"/>
      <c r="N87" s="594"/>
    </row>
    <row r="88" spans="2:14">
      <c r="B88" s="592"/>
      <c r="C88" s="593"/>
      <c r="D88" s="593"/>
      <c r="E88" s="593"/>
      <c r="F88" s="593"/>
      <c r="G88" s="593"/>
      <c r="H88" s="593"/>
      <c r="I88" s="593"/>
      <c r="J88" s="593"/>
      <c r="K88" s="593"/>
      <c r="L88" s="593"/>
      <c r="M88" s="593"/>
      <c r="N88" s="594"/>
    </row>
    <row r="89" spans="2:14">
      <c r="B89" s="425"/>
      <c r="C89" s="337"/>
      <c r="D89" s="337"/>
      <c r="E89" s="337"/>
      <c r="F89" s="337"/>
      <c r="G89" s="337"/>
      <c r="H89" s="337"/>
      <c r="I89" s="337"/>
      <c r="J89" s="337"/>
      <c r="K89" s="337"/>
      <c r="L89" s="337"/>
      <c r="M89" s="337"/>
      <c r="N89" s="136"/>
    </row>
    <row r="90" spans="2:14">
      <c r="B90" s="198" t="s">
        <v>278</v>
      </c>
      <c r="C90" s="337"/>
      <c r="D90" s="337"/>
      <c r="E90" s="337"/>
      <c r="F90" s="337"/>
      <c r="G90" s="337"/>
      <c r="H90" s="337"/>
      <c r="I90" s="337"/>
      <c r="J90" s="337"/>
      <c r="K90" s="337"/>
      <c r="L90" s="337"/>
      <c r="M90" s="337"/>
      <c r="N90" s="136"/>
    </row>
    <row r="91" spans="2:14" ht="12.75" customHeight="1">
      <c r="B91" s="573" t="s">
        <v>279</v>
      </c>
      <c r="C91" s="574"/>
      <c r="D91" s="574"/>
      <c r="E91" s="574"/>
      <c r="F91" s="574"/>
      <c r="G91" s="574"/>
      <c r="H91" s="574"/>
      <c r="I91" s="574"/>
      <c r="J91" s="574"/>
      <c r="K91" s="574"/>
      <c r="L91" s="574"/>
      <c r="M91" s="574"/>
      <c r="N91" s="575"/>
    </row>
    <row r="92" spans="2:14">
      <c r="B92" s="573"/>
      <c r="C92" s="574"/>
      <c r="D92" s="574"/>
      <c r="E92" s="574"/>
      <c r="F92" s="574"/>
      <c r="G92" s="574"/>
      <c r="H92" s="574"/>
      <c r="I92" s="574"/>
      <c r="J92" s="574"/>
      <c r="K92" s="574"/>
      <c r="L92" s="574"/>
      <c r="M92" s="574"/>
      <c r="N92" s="575"/>
    </row>
    <row r="93" spans="2:14">
      <c r="B93" s="573" t="s">
        <v>280</v>
      </c>
      <c r="C93" s="574"/>
      <c r="D93" s="574"/>
      <c r="E93" s="574"/>
      <c r="F93" s="574"/>
      <c r="G93" s="574"/>
      <c r="H93" s="574"/>
      <c r="I93" s="574"/>
      <c r="J93" s="574"/>
      <c r="K93" s="574"/>
      <c r="L93" s="574"/>
      <c r="M93" s="574"/>
      <c r="N93" s="575"/>
    </row>
    <row r="94" spans="2:14">
      <c r="B94" s="573"/>
      <c r="C94" s="574"/>
      <c r="D94" s="574"/>
      <c r="E94" s="574"/>
      <c r="F94" s="574"/>
      <c r="G94" s="574"/>
      <c r="H94" s="574"/>
      <c r="I94" s="574"/>
      <c r="J94" s="574"/>
      <c r="K94" s="574"/>
      <c r="L94" s="574"/>
      <c r="M94" s="574"/>
      <c r="N94" s="575"/>
    </row>
    <row r="95" spans="2:14">
      <c r="B95" s="425"/>
      <c r="C95" s="337"/>
      <c r="D95" s="337"/>
      <c r="E95" s="337"/>
      <c r="F95" s="337"/>
      <c r="G95" s="337"/>
      <c r="H95" s="337"/>
      <c r="I95" s="337"/>
      <c r="J95" s="337"/>
      <c r="K95" s="337"/>
      <c r="L95" s="337"/>
      <c r="M95" s="337"/>
      <c r="N95" s="136"/>
    </row>
    <row r="96" spans="2:14">
      <c r="B96" s="141"/>
      <c r="C96" s="91"/>
      <c r="D96" s="91"/>
      <c r="E96" s="91"/>
      <c r="F96" s="91"/>
      <c r="G96" s="128" t="s">
        <v>272</v>
      </c>
      <c r="H96" s="91"/>
      <c r="I96" s="91"/>
      <c r="J96" s="91"/>
      <c r="K96" s="91"/>
      <c r="L96" s="91"/>
      <c r="M96" s="91"/>
      <c r="N96" s="130"/>
    </row>
    <row r="97" spans="2:14">
      <c r="B97" s="141"/>
      <c r="C97" s="91"/>
      <c r="D97" s="91"/>
      <c r="E97" s="91"/>
      <c r="F97" s="91"/>
      <c r="G97" s="91" t="s">
        <v>273</v>
      </c>
      <c r="H97" s="158"/>
      <c r="I97" s="158"/>
      <c r="J97" s="158"/>
      <c r="K97" s="91"/>
      <c r="L97" s="91"/>
      <c r="M97" s="91"/>
      <c r="N97" s="130"/>
    </row>
    <row r="98" spans="2:14">
      <c r="B98" s="141"/>
      <c r="C98" s="91"/>
      <c r="D98" s="91"/>
      <c r="E98" s="91"/>
      <c r="F98" s="91"/>
      <c r="G98" s="91" t="s">
        <v>281</v>
      </c>
      <c r="H98" s="92"/>
      <c r="I98" s="92"/>
      <c r="J98" s="92"/>
      <c r="M98" s="91"/>
      <c r="N98" s="130"/>
    </row>
    <row r="99" spans="2:14">
      <c r="B99" s="199"/>
      <c r="C99" s="337"/>
      <c r="D99" s="337"/>
      <c r="E99" s="337"/>
      <c r="F99" s="337"/>
      <c r="G99" s="91" t="s">
        <v>275</v>
      </c>
      <c r="K99" s="337"/>
      <c r="L99" s="337"/>
      <c r="M99" s="337"/>
      <c r="N99" s="136"/>
    </row>
    <row r="100" spans="2:14" ht="17.25" customHeight="1">
      <c r="B100" s="200" t="s">
        <v>282</v>
      </c>
      <c r="C100" s="201"/>
      <c r="D100" s="201"/>
      <c r="E100" s="91"/>
      <c r="F100" s="91"/>
      <c r="G100" s="91"/>
      <c r="H100" s="91"/>
      <c r="I100" s="91"/>
      <c r="J100" s="576"/>
      <c r="K100" s="576"/>
      <c r="L100" s="576"/>
      <c r="M100" s="576"/>
      <c r="N100" s="577"/>
    </row>
    <row r="101" spans="2:14" ht="18.75" customHeight="1" thickBot="1">
      <c r="B101" s="580" t="s">
        <v>283</v>
      </c>
      <c r="C101" s="581"/>
      <c r="D101" s="581"/>
      <c r="E101" s="167"/>
      <c r="F101" s="167"/>
      <c r="G101" s="167"/>
      <c r="H101" s="167"/>
      <c r="I101" s="167"/>
      <c r="J101" s="578"/>
      <c r="K101" s="578"/>
      <c r="L101" s="578"/>
      <c r="M101" s="578"/>
      <c r="N101" s="579"/>
    </row>
  </sheetData>
  <mergeCells count="9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B77:M77"/>
    <mergeCell ref="B64:H64"/>
    <mergeCell ref="L64:M64"/>
    <mergeCell ref="B65:M65"/>
    <mergeCell ref="B67:M67"/>
    <mergeCell ref="B68:N70"/>
    <mergeCell ref="B71:H71"/>
    <mergeCell ref="L71:M71"/>
    <mergeCell ref="B72:H72"/>
    <mergeCell ref="L72:M72"/>
    <mergeCell ref="L73:M73"/>
    <mergeCell ref="L74:M74"/>
    <mergeCell ref="B75:M75"/>
    <mergeCell ref="B87:N87"/>
    <mergeCell ref="B88:N88"/>
    <mergeCell ref="B91:N92"/>
    <mergeCell ref="B93:N94"/>
    <mergeCell ref="J100:N101"/>
    <mergeCell ref="B101:D101"/>
  </mergeCells>
  <pageMargins left="0.7" right="0.7" top="0.75" bottom="0.75" header="0.3" footer="0.3"/>
  <drawing r:id="rId1"/>
  <legacyDrawing r:id="rId2"/>
  <oleObjects>
    <mc:AlternateContent xmlns:mc="http://schemas.openxmlformats.org/markup-compatibility/2006">
      <mc:Choice Requires="x14">
        <oleObject progId="PBrush" shapeId="19169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6929" r:id="rId3"/>
      </mc:Fallback>
    </mc:AlternateContent>
  </oleObjects>
  <mc:AlternateContent xmlns:mc="http://schemas.openxmlformats.org/markup-compatibility/2006">
    <mc:Choice Requires="x14">
      <controls>
        <mc:AlternateContent xmlns:mc="http://schemas.openxmlformats.org/markup-compatibility/2006">
          <mc:Choice Requires="x14">
            <control shapeId="1916930"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916931"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93</vt:i4>
      </vt:variant>
      <vt:variant>
        <vt:lpstr>Rangos con nombre</vt:lpstr>
      </vt:variant>
      <vt:variant>
        <vt:i4>3</vt:i4>
      </vt:variant>
    </vt:vector>
  </HeadingPairs>
  <TitlesOfParts>
    <vt:vector size="96" baseType="lpstr">
      <vt:lpstr>PRESUPUESTO OFICIAL </vt:lpstr>
      <vt:lpstr>PROPUESTA ECONÓMICA</vt:lpstr>
      <vt:lpstr>200.2</vt:lpstr>
      <vt:lpstr>201.7</vt:lpstr>
      <vt:lpstr>201.16</vt:lpstr>
      <vt:lpstr>210.2.1</vt:lpstr>
      <vt:lpstr>210.2.2</vt:lpstr>
      <vt:lpstr>211.1</vt:lpstr>
      <vt:lpstr>220.1</vt:lpstr>
      <vt:lpstr>230.1P</vt:lpstr>
      <vt:lpstr>231.1P</vt:lpstr>
      <vt:lpstr>231.1</vt:lpstr>
      <vt:lpstr>320.1P</vt:lpstr>
      <vt:lpstr>320.4 P</vt:lpstr>
      <vt:lpstr>330.1P</vt:lpstr>
      <vt:lpstr>330.4P</vt:lpstr>
      <vt:lpstr>420.2</vt:lpstr>
      <vt:lpstr>421.1</vt:lpstr>
      <vt:lpstr>450.1P</vt:lpstr>
      <vt:lpstr>450.2 P</vt:lpstr>
      <vt:lpstr>450.3P</vt:lpstr>
      <vt:lpstr>450.10P</vt:lpstr>
      <vt:lpstr>460.1P</vt:lpstr>
      <vt:lpstr>465.1</vt:lpstr>
      <vt:lpstr>600.1.1</vt:lpstr>
      <vt:lpstr>600.2.1</vt:lpstr>
      <vt:lpstr>600.2.3</vt:lpstr>
      <vt:lpstr>610.1</vt:lpstr>
      <vt:lpstr>610.2</vt:lpstr>
      <vt:lpstr>610.3</vt:lpstr>
      <vt:lpstr>621.1.1P</vt:lpstr>
      <vt:lpstr>621,1.2P</vt:lpstr>
      <vt:lpstr>621,1 CLASE C</vt:lpstr>
      <vt:lpstr>621,1 D=1,25 CLASE C (2)</vt:lpstr>
      <vt:lpstr>623.1.1</vt:lpstr>
      <vt:lpstr>Aux Concre A</vt:lpstr>
      <vt:lpstr>Aux Concre C</vt:lpstr>
      <vt:lpstr>Aux Concre D</vt:lpstr>
      <vt:lpstr>Aux concre E</vt:lpstr>
      <vt:lpstr>Aux concre F</vt:lpstr>
      <vt:lpstr>Aux concre G</vt:lpstr>
      <vt:lpstr>Aux conc F</vt:lpstr>
      <vt:lpstr>630.1.1P</vt:lpstr>
      <vt:lpstr>630.3.1P</vt:lpstr>
      <vt:lpstr>630.3.4P</vt:lpstr>
      <vt:lpstr>630.1</vt:lpstr>
      <vt:lpstr>630.3</vt:lpstr>
      <vt:lpstr>630.4</vt:lpstr>
      <vt:lpstr>630.6</vt:lpstr>
      <vt:lpstr>630.7</vt:lpstr>
      <vt:lpstr>630.4.4P</vt:lpstr>
      <vt:lpstr>632.1P</vt:lpstr>
      <vt:lpstr>640.1</vt:lpstr>
      <vt:lpstr>642.3P</vt:lpstr>
      <vt:lpstr>641.1</vt:lpstr>
      <vt:lpstr>642.1</vt:lpstr>
      <vt:lpstr>642.2P</vt:lpstr>
      <vt:lpstr>650.2</vt:lpstr>
      <vt:lpstr>650.3</vt:lpstr>
      <vt:lpstr>650.4</vt:lpstr>
      <vt:lpstr>650.3P </vt:lpstr>
      <vt:lpstr>661.1</vt:lpstr>
      <vt:lpstr>663.3P</vt:lpstr>
      <vt:lpstr>670.5P</vt:lpstr>
      <vt:lpstr>671.1.1P</vt:lpstr>
      <vt:lpstr>671.3.1P</vt:lpstr>
      <vt:lpstr>672.1</vt:lpstr>
      <vt:lpstr>673.1</vt:lpstr>
      <vt:lpstr>673.2</vt:lpstr>
      <vt:lpstr>673.3</vt:lpstr>
      <vt:lpstr>683.2</vt:lpstr>
      <vt:lpstr>683.5</vt:lpstr>
      <vt:lpstr>681.1</vt:lpstr>
      <vt:lpstr>1p.</vt:lpstr>
      <vt:lpstr>2p.</vt:lpstr>
      <vt:lpstr>4p.</vt:lpstr>
      <vt:lpstr>5p.</vt:lpstr>
      <vt:lpstr>6p.</vt:lpstr>
      <vt:lpstr>730.1</vt:lpstr>
      <vt:lpstr>730.2</vt:lpstr>
      <vt:lpstr>740.1</vt:lpstr>
      <vt:lpstr>800.2</vt:lpstr>
      <vt:lpstr>812.1</vt:lpstr>
      <vt:lpstr>P1</vt:lpstr>
      <vt:lpstr>P3</vt:lpstr>
      <vt:lpstr>P4</vt:lpstr>
      <vt:lpstr>P5</vt:lpstr>
      <vt:lpstr>P6</vt:lpstr>
      <vt:lpstr>900.1</vt:lpstr>
      <vt:lpstr>900.2</vt:lpstr>
      <vt:lpstr>900.3</vt:lpstr>
      <vt:lpstr>900.4P</vt:lpstr>
      <vt:lpstr>900.5P</vt:lpstr>
      <vt:lpstr>'320.1P'!Área_de_impresión</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2020-10-26T19:16:04Z</dcterms:modified>
</cp:coreProperties>
</file>