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3820"/>
  <mc:AlternateContent xmlns:mc="http://schemas.openxmlformats.org/markup-compatibility/2006">
    <mc:Choice Requires="x15">
      <x15ac:absPath xmlns:x15ac="http://schemas.microsoft.com/office/spreadsheetml/2010/11/ac" url="H:\Mi unidad\040-01-2025\Minima Cuantia\16 - Mantenimiento Puertas y ventanas\"/>
    </mc:Choice>
  </mc:AlternateContent>
  <xr:revisionPtr revIDLastSave="0" documentId="8_{A5C8FF40-42AC-43DC-81C1-84EA405CBDA8}" xr6:coauthVersionLast="36" xr6:coauthVersionMax="36" xr10:uidLastSave="{00000000-0000-0000-0000-000000000000}"/>
  <bookViews>
    <workbookView xWindow="0" yWindow="0" windowWidth="20490" windowHeight="6945" activeTab="3" xr2:uid="{00000000-000D-0000-FFFF-FFFF00000000}"/>
  </bookViews>
  <sheets>
    <sheet name="PUERTAS Y VENTANAS" sheetId="16" r:id="rId1"/>
    <sheet name="PASAMANOS" sheetId="3" r:id="rId2"/>
    <sheet name="PISOS" sheetId="15" r:id="rId3"/>
    <sheet name="ACABADOS" sheetId="17" r:id="rId4"/>
  </sheets>
  <calcPr calcId="191028"/>
</workbook>
</file>

<file path=xl/calcChain.xml><?xml version="1.0" encoding="utf-8"?>
<calcChain xmlns="http://schemas.openxmlformats.org/spreadsheetml/2006/main">
  <c r="S14" i="17" l="1"/>
  <c r="G19" i="16" l="1"/>
  <c r="G18" i="17"/>
  <c r="O31" i="17"/>
  <c r="Q16" i="17"/>
  <c r="R16" i="17" s="1"/>
  <c r="N20" i="17"/>
  <c r="N19" i="17"/>
  <c r="N18" i="17"/>
  <c r="N17" i="17"/>
  <c r="K17" i="17"/>
  <c r="N16" i="17"/>
  <c r="K19" i="17"/>
  <c r="K18" i="17"/>
  <c r="G17" i="17"/>
  <c r="G18" i="16"/>
  <c r="G17" i="16"/>
  <c r="G17" i="15"/>
  <c r="G18" i="15" s="1"/>
  <c r="G17" i="3"/>
  <c r="G18" i="3" s="1"/>
  <c r="N18" i="15" l="1"/>
  <c r="O18" i="15" s="1"/>
  <c r="N18" i="3"/>
  <c r="O18" i="3" s="1"/>
  <c r="G20" i="16"/>
  <c r="G19" i="17"/>
  <c r="N24" i="17"/>
  <c r="N27" i="17" s="1"/>
  <c r="N28" i="17" s="1"/>
  <c r="O28" i="17" s="1"/>
  <c r="K20" i="17"/>
  <c r="L20" i="17" s="1"/>
  <c r="Q19" i="17" l="1"/>
  <c r="Q20" i="17" s="1"/>
  <c r="N19" i="16"/>
  <c r="O19" i="16" s="1"/>
</calcChain>
</file>

<file path=xl/sharedStrings.xml><?xml version="1.0" encoding="utf-8"?>
<sst xmlns="http://schemas.openxmlformats.org/spreadsheetml/2006/main" count="119" uniqueCount="35">
  <si>
    <t/>
  </si>
  <si>
    <t>Único pago al finalizar la ejecución de los mantenimientos.</t>
  </si>
  <si>
    <t xml:space="preserve">
</t>
  </si>
  <si>
    <t xml:space="preserve">SERVICIO NACIONAL DE APRENDIZAJE SENA
REFERENTE - ESPECIFICACIONES CANTIDADES ITEMS PRESUPUESTALES </t>
  </si>
  <si>
    <t>3. ACTIVIDADES A EJECUTAR:</t>
  </si>
  <si>
    <t xml:space="preserve">4. CRITERIOS DE PRIORIZACIÓN:
</t>
  </si>
  <si>
    <t>5. JUSTIFICACION:</t>
  </si>
  <si>
    <t>14. RESPONSABLE TÉCNICO</t>
  </si>
  <si>
    <t>15. ORDENADOR DEL GASTO</t>
  </si>
  <si>
    <t xml:space="preserve">6. REGISTRO FOTOGRAFICO
</t>
  </si>
  <si>
    <t xml:space="preserve">7. REGISTRO DETALLADA DE LAS ACTIVIDADES A EJECUTAR
</t>
  </si>
  <si>
    <t xml:space="preserve">8. UNIDAD DE MEDIDA
</t>
  </si>
  <si>
    <t>9. CANTIDAD</t>
  </si>
  <si>
    <t>10. VALOR UNITARIO</t>
  </si>
  <si>
    <t>11. VALOR TOTAL</t>
  </si>
  <si>
    <t xml:space="preserve">12. NUMERO DE SEDES A INTERVENIR Y NOMBRE
</t>
  </si>
  <si>
    <t xml:space="preserve">13. OBSERVACIONES
</t>
  </si>
  <si>
    <t>Tipo 1: Atender fallas en la edificación e instalaciones del mismo para garantizar la continuidad en la prestación del servicio, por funcionamiento, operación y exigencia ambiental o jurídica</t>
  </si>
  <si>
    <t>COMPLEJO TECNOLOGICO, TURISTICO Y AGROINDUSTRIAL DEL OCCIDENTE ANTIOQUEÑO</t>
  </si>
  <si>
    <t>ANDREA CUARTAS</t>
  </si>
  <si>
    <t>OLDRID FARNERY ZAMBRANO BENAVIDES</t>
  </si>
  <si>
    <t>UND</t>
  </si>
  <si>
    <t>DETERIRO POR USO Y ANTIGUAEDAD</t>
  </si>
  <si>
    <t>MANTENIMIENTO DE PUERTAS Y VENTANAS, MANTENIMIENTO DE PISOS, MANTENIMIENTO DE ACABADOS Y ENLUCIMIENTOS, CIELORASOS, PASAMANOS, DUCTOS, DUCTOS DE VENTILACIÓN</t>
  </si>
  <si>
    <t>Pintura pasamanos,  Pintura en largueros y cargueros en madera ubicados en techos, Puertas , ventanas</t>
  </si>
  <si>
    <t xml:space="preserve">DESCRIPCION 
</t>
  </si>
  <si>
    <t>Pasamanos en madera torneada</t>
  </si>
  <si>
    <t>MT2</t>
  </si>
  <si>
    <t>Mantenimiento y pulida piso tipo gres</t>
  </si>
  <si>
    <t xml:space="preserve">PINTURA TIPO CORAZA- INTERIOR </t>
  </si>
  <si>
    <t>ALTURA</t>
  </si>
  <si>
    <t xml:space="preserve"> </t>
  </si>
  <si>
    <t>MANTENIMIENTO PUERTAS EN MADERA- RESANE Y PINTURA</t>
  </si>
  <si>
    <t>MANTENIMIENTO VENTANAS EN MADERA- RESANE Y PINTURA</t>
  </si>
  <si>
    <t>MANTENIMIENTO LARGUEROS DE ALEROS Y CUBIERTA - RESANE Y PINTURA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</si>
</sst>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rgb="FF000000"/>
      <name val="Calibri"/>
      <family val="2"/>
      <charset val="204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mbria"/>
      <family val="2"/>
      <scheme val="major"/>
    </font>
    <font>
      <sz val="10"/>
      <color theme="1"/>
      <name val="Cambria"/>
      <family val="2"/>
      <scheme val="major"/>
    </font>
    <font>
      <sz val="8"/>
      <name val="Cambria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E0EDDA"/>
      </patternFill>
    </fill>
    <fill>
      <patternFill patternType="solid">
        <fgColor rgb="FF6EAC46"/>
      </patternFill>
    </fill>
    <fill>
      <patternFill patternType="solid">
        <fgColor rgb="FFB8FD73"/>
        <bgColor indexed="64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1" fillId="2" borderId="6" xfId="0" applyFont="1" applyFill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top" wrapText="1"/>
    </xf>
    <xf numFmtId="0" fontId="2" fillId="4" borderId="26" xfId="0" applyFont="1" applyFill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2" fillId="4" borderId="37" xfId="0" applyFont="1" applyFill="1" applyBorder="1" applyAlignment="1">
      <alignment vertical="top" wrapText="1"/>
    </xf>
    <xf numFmtId="0" fontId="2" fillId="4" borderId="38" xfId="0" applyFont="1" applyFill="1" applyBorder="1" applyAlignment="1">
      <alignment vertical="top" wrapText="1"/>
    </xf>
    <xf numFmtId="0" fontId="1" fillId="0" borderId="26" xfId="0" applyFont="1" applyBorder="1"/>
    <xf numFmtId="0" fontId="1" fillId="0" borderId="1" xfId="0" applyFont="1" applyBorder="1"/>
    <xf numFmtId="0" fontId="4" fillId="0" borderId="1" xfId="0" applyFont="1" applyBorder="1" applyAlignment="1">
      <alignment vertical="center" wrapText="1"/>
    </xf>
    <xf numFmtId="44" fontId="0" fillId="0" borderId="26" xfId="1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/>
    <xf numFmtId="44" fontId="0" fillId="0" borderId="1" xfId="1" applyFont="1" applyBorder="1"/>
    <xf numFmtId="44" fontId="0" fillId="0" borderId="1" xfId="0" applyNumberFormat="1" applyBorder="1"/>
    <xf numFmtId="0" fontId="6" fillId="5" borderId="26" xfId="0" applyFont="1" applyFill="1" applyBorder="1" applyAlignment="1">
      <alignment horizontal="center" vertical="center" wrapText="1"/>
    </xf>
    <xf numFmtId="44" fontId="6" fillId="0" borderId="26" xfId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 indent="2"/>
    </xf>
    <xf numFmtId="0" fontId="6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1" xfId="0" applyBorder="1"/>
    <xf numFmtId="0" fontId="6" fillId="0" borderId="30" xfId="0" applyFont="1" applyBorder="1" applyAlignment="1">
      <alignment vertical="center"/>
    </xf>
    <xf numFmtId="44" fontId="5" fillId="0" borderId="26" xfId="1" applyFont="1" applyBorder="1"/>
    <xf numFmtId="44" fontId="0" fillId="0" borderId="26" xfId="1" applyFont="1" applyBorder="1" applyAlignment="1">
      <alignment vertical="center"/>
    </xf>
    <xf numFmtId="44" fontId="5" fillId="0" borderId="26" xfId="1" applyFont="1" applyBorder="1" applyAlignment="1">
      <alignment vertical="center"/>
    </xf>
    <xf numFmtId="0" fontId="8" fillId="5" borderId="2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44" fontId="1" fillId="0" borderId="1" xfId="0" applyNumberFormat="1" applyFont="1" applyBorder="1"/>
    <xf numFmtId="44" fontId="1" fillId="0" borderId="0" xfId="0" applyNumberFormat="1" applyFont="1"/>
    <xf numFmtId="0" fontId="2" fillId="0" borderId="27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35" xfId="0" applyFont="1" applyFill="1" applyBorder="1" applyAlignment="1">
      <alignment horizontal="left" vertical="center" wrapText="1"/>
    </xf>
    <xf numFmtId="0" fontId="2" fillId="3" borderId="36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2" fillId="4" borderId="31" xfId="0" applyFont="1" applyFill="1" applyBorder="1" applyAlignment="1">
      <alignment horizontal="center" vertical="top" wrapText="1"/>
    </xf>
    <xf numFmtId="0" fontId="2" fillId="4" borderId="32" xfId="0" applyFont="1" applyFill="1" applyBorder="1" applyAlignment="1">
      <alignment horizontal="center" vertical="top" wrapText="1"/>
    </xf>
    <xf numFmtId="0" fontId="2" fillId="4" borderId="33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2" fillId="4" borderId="37" xfId="0" applyFont="1" applyFill="1" applyBorder="1" applyAlignment="1">
      <alignment horizontal="center" vertical="top" wrapText="1"/>
    </xf>
    <xf numFmtId="0" fontId="2" fillId="4" borderId="26" xfId="0" applyFont="1" applyFill="1" applyBorder="1" applyAlignment="1">
      <alignment horizontal="center" vertical="top" wrapText="1"/>
    </xf>
    <xf numFmtId="0" fontId="2" fillId="4" borderId="38" xfId="0" applyFont="1" applyFill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B8FD73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170717</xdr:colOff>
      <xdr:row>1</xdr:row>
      <xdr:rowOff>59348</xdr:rowOff>
    </xdr:from>
    <xdr:ext cx="697881" cy="385946"/>
    <xdr:pic>
      <xdr:nvPicPr>
        <xdr:cNvPr id="2" name="Picture 1">
          <a:extLst>
            <a:ext uri="{FF2B5EF4-FFF2-40B4-BE49-F238E27FC236}">
              <a16:creationId xmlns:a16="http://schemas.microsoft.com/office/drawing/2014/main" id="{A53A4A7F-F41C-48D2-8717-661D182F5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098" b="95122" l="3356" r="95302">
                      <a14:foregroundMark x1="7047" y1="64634" x2="6040" y2="67073"/>
                      <a14:foregroundMark x1="14094" y1="47561" x2="7047" y2="64634"/>
                      <a14:foregroundMark x1="20855" y1="69512" x2="20805" y2="71951"/>
                      <a14:foregroundMark x1="21477" y1="39024" x2="20855" y2="69512"/>
                      <a14:foregroundMark x1="16585" y1="79712" x2="24161" y2="79268"/>
                      <a14:foregroundMark x1="3356" y1="80488" x2="12829" y2="79932"/>
                      <a14:foregroundMark x1="22904" y1="95481" x2="67932" y2="96307"/>
                      <a14:foregroundMark x1="3356" y1="95122" x2="19031" y2="95410"/>
                      <a14:foregroundMark x1="49664" y1="53659" x2="53020" y2="47561"/>
                      <a14:foregroundMark x1="55034" y1="31707" x2="48993" y2="7317"/>
                      <a14:foregroundMark x1="45107" y1="40244" x2="47651" y2="18293"/>
                      <a14:foregroundMark x1="44966" y1="41463" x2="45107" y2="40244"/>
                      <a14:foregroundMark x1="86497" y1="46341" x2="86577" y2="45122"/>
                      <a14:foregroundMark x1="86416" y1="47561" x2="86497" y2="46341"/>
                      <a14:foregroundMark x1="86094" y1="52439" x2="86175" y2="51220"/>
                      <a14:foregroundMark x1="85933" y1="54878" x2="86094" y2="52439"/>
                      <a14:foregroundMark x1="85128" y1="67073" x2="85933" y2="54878"/>
                      <a14:foregroundMark x1="85047" y1="68293" x2="85128" y2="67073"/>
                      <a14:foregroundMark x1="84967" y1="69512" x2="85047" y2="68293"/>
                      <a14:foregroundMark x1="84806" y1="71951" x2="84967" y2="69512"/>
                      <a14:foregroundMark x1="84725" y1="73171" x2="84806" y2="71951"/>
                      <a14:foregroundMark x1="84645" y1="74390" x2="84725" y2="73171"/>
                      <a14:foregroundMark x1="84564" y1="75610" x2="84645" y2="74390"/>
                      <a14:foregroundMark x1="94482" y1="48780" x2="95302" y2="47561"/>
                      <a14:foregroundMark x1="82178" y1="67073" x2="94482" y2="48780"/>
                      <a14:foregroundMark x1="81357" y1="68293" x2="82178" y2="67073"/>
                      <a14:foregroundMark x1="80537" y1="69512" x2="81357" y2="68293"/>
                      <a14:foregroundMark x1="89575" y1="69512" x2="90604" y2="70732"/>
                      <a14:foregroundMark x1="88546" y1="68293" x2="89575" y2="69512"/>
                      <a14:foregroundMark x1="87517" y1="67073" x2="88546" y2="68293"/>
                      <a14:foregroundMark x1="77226" y1="54878" x2="87517" y2="67073"/>
                      <a14:foregroundMark x1="75168" y1="52439" x2="77226" y2="54878"/>
                      <a14:foregroundMark x1="87248" y1="52439" x2="78523" y2="51220"/>
                      <a14:foregroundMark x1="91275" y1="56098" x2="93289" y2="54878"/>
                      <a14:foregroundMark x1="16562" y1="89246" x2="13423" y2="89024"/>
                      <a14:foregroundMark x1="30658" y1="90244" x2="20518" y2="89526"/>
                      <a14:foregroundMark x1="65101" y1="92683" x2="30658" y2="90244"/>
                      <a14:backgroundMark x1="50336" y1="40244" x2="50336" y2="40244"/>
                      <a14:backgroundMark x1="85906" y1="74390" x2="85906" y2="74390"/>
                      <a14:backgroundMark x1="85235" y1="78049" x2="85235" y2="78049"/>
                      <a14:backgroundMark x1="84564" y1="75610" x2="84564" y2="75610"/>
                      <a14:backgroundMark x1="85906" y1="68293" x2="85906" y2="68293"/>
                      <a14:backgroundMark x1="87919" y1="67073" x2="87919" y2="67073"/>
                      <a14:backgroundMark x1="76510" y1="46341" x2="76510" y2="46341"/>
                      <a14:backgroundMark x1="76510" y1="47561" x2="76510" y2="51220"/>
                      <a14:backgroundMark x1="75168" y1="51220" x2="75168" y2="51220"/>
                      <a14:backgroundMark x1="95302" y1="47561" x2="95302" y2="47561"/>
                      <a14:backgroundMark x1="85235" y1="73171" x2="85235" y2="73171"/>
                      <a14:backgroundMark x1="84564" y1="71951" x2="84564" y2="71951"/>
                      <a14:backgroundMark x1="84564" y1="73171" x2="84564" y2="73171"/>
                      <a14:backgroundMark x1="87919" y1="67073" x2="87919" y2="67073"/>
                      <a14:backgroundMark x1="87919" y1="69512" x2="87919" y2="69512"/>
                      <a14:backgroundMark x1="77181" y1="52439" x2="77181" y2="52439"/>
                      <a14:backgroundMark x1="76510" y1="54878" x2="76510" y2="54878"/>
                      <a14:backgroundMark x1="92617" y1="48780" x2="92617" y2="48780"/>
                      <a14:backgroundMark x1="93960" y1="47561" x2="93960" y2="47561"/>
                      <a14:backgroundMark x1="14765" y1="69512" x2="14765" y2="69512"/>
                      <a14:backgroundMark x1="20805" y1="87805" x2="20805" y2="87805"/>
                      <a14:backgroundMark x1="15436" y1="86585" x2="15436" y2="86585"/>
                      <a14:backgroundMark x1="25503" y1="87805" x2="25503" y2="87805"/>
                      <a14:backgroundMark x1="23490" y1="87805" x2="23490" y2="87805"/>
                      <a14:backgroundMark x1="21477" y1="89024" x2="21477" y2="89024"/>
                      <a14:backgroundMark x1="20805" y1="90244" x2="17450" y2="91463"/>
                      <a14:backgroundMark x1="14094" y1="90244" x2="14094" y2="90244"/>
                      <a14:backgroundMark x1="10738" y1="89024" x2="10738" y2="89024"/>
                      <a14:backgroundMark x1="15436" y1="87805" x2="15436" y2="87805"/>
                      <a14:backgroundMark x1="14094" y1="87805" x2="14094" y2="87805"/>
                      <a14:backgroundMark x1="12081" y1="87805" x2="12081" y2="87805"/>
                      <a14:backgroundMark x1="16779" y1="86585" x2="16779" y2="86585"/>
                      <a14:backgroundMark x1="15436" y1="87805" x2="15436" y2="87805"/>
                      <a14:backgroundMark x1="16107" y1="90244" x2="16107" y2="90244"/>
                      <a14:backgroundMark x1="17450" y1="87805" x2="17450" y2="87805"/>
                      <a14:backgroundMark x1="28188" y1="87805" x2="28188" y2="87805"/>
                      <a14:backgroundMark x1="29530" y1="89024" x2="29530" y2="89024"/>
                      <a14:backgroundMark x1="33557" y1="90244" x2="33557" y2="90244"/>
                      <a14:backgroundMark x1="71141" y1="95122" x2="71141" y2="95122"/>
                      <a14:backgroundMark x1="67785" y1="95122" x2="67785" y2="95122"/>
                      <a14:backgroundMark x1="68456" y1="95122" x2="68456" y2="95122"/>
                      <a14:backgroundMark x1="69128" y1="93902" x2="69128" y2="93902"/>
                      <a14:backgroundMark x1="69128" y1="93902" x2="69128" y2="93902"/>
                      <a14:backgroundMark x1="69128" y1="93902" x2="70470" y2="95122"/>
                      <a14:backgroundMark x1="70470" y1="95122" x2="70470" y2="95122"/>
                      <a14:backgroundMark x1="6040" y1="64634" x2="6040" y2="64634"/>
                    </a14:backgroundRemoval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877" y="196508"/>
          <a:ext cx="697881" cy="385946"/>
        </a:xfrm>
        <a:prstGeom prst="rect">
          <a:avLst/>
        </a:prstGeom>
      </xdr:spPr>
    </xdr:pic>
    <xdr:clientData/>
  </xdr:oneCellAnchor>
  <xdr:twoCellAnchor editAs="oneCell">
    <xdr:from>
      <xdr:col>5</xdr:col>
      <xdr:colOff>653144</xdr:colOff>
      <xdr:row>12</xdr:row>
      <xdr:rowOff>37217</xdr:rowOff>
    </xdr:from>
    <xdr:to>
      <xdr:col>6</xdr:col>
      <xdr:colOff>1164772</xdr:colOff>
      <xdr:row>12</xdr:row>
      <xdr:rowOff>1375921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9C0BF0-5571-4A8C-81D2-774163E11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30784" y="4982597"/>
          <a:ext cx="1921328" cy="1338704"/>
        </a:xfrm>
        <a:prstGeom prst="rect">
          <a:avLst/>
        </a:prstGeom>
      </xdr:spPr>
    </xdr:pic>
    <xdr:clientData/>
  </xdr:twoCellAnchor>
  <xdr:twoCellAnchor editAs="oneCell">
    <xdr:from>
      <xdr:col>2</xdr:col>
      <xdr:colOff>72119</xdr:colOff>
      <xdr:row>12</xdr:row>
      <xdr:rowOff>38047</xdr:rowOff>
    </xdr:from>
    <xdr:to>
      <xdr:col>3</xdr:col>
      <xdr:colOff>555172</xdr:colOff>
      <xdr:row>12</xdr:row>
      <xdr:rowOff>1325524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C1E2896-E9B7-4F64-AA71-63B0D862F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0279" y="4983427"/>
          <a:ext cx="1968953" cy="1287477"/>
        </a:xfrm>
        <a:prstGeom prst="rect">
          <a:avLst/>
        </a:prstGeom>
      </xdr:spPr>
    </xdr:pic>
    <xdr:clientData/>
  </xdr:twoCellAnchor>
  <xdr:twoCellAnchor editAs="oneCell">
    <xdr:from>
      <xdr:col>3</xdr:col>
      <xdr:colOff>524419</xdr:colOff>
      <xdr:row>12</xdr:row>
      <xdr:rowOff>21772</xdr:rowOff>
    </xdr:from>
    <xdr:to>
      <xdr:col>5</xdr:col>
      <xdr:colOff>595237</xdr:colOff>
      <xdr:row>12</xdr:row>
      <xdr:rowOff>1371602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DD24324-6AA5-4DA1-8E6B-ECD4745EF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28479" y="4967152"/>
          <a:ext cx="2044398" cy="13498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170717</xdr:colOff>
      <xdr:row>1</xdr:row>
      <xdr:rowOff>59348</xdr:rowOff>
    </xdr:from>
    <xdr:ext cx="697881" cy="385946"/>
    <xdr:pic>
      <xdr:nvPicPr>
        <xdr:cNvPr id="2" name="Picture 1">
          <a:extLst>
            <a:ext uri="{FF2B5EF4-FFF2-40B4-BE49-F238E27FC236}">
              <a16:creationId xmlns:a16="http://schemas.microsoft.com/office/drawing/2014/main" id="{A479A04A-72D8-41E9-980A-B58F8194D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098" b="95122" l="3356" r="95302">
                      <a14:foregroundMark x1="7047" y1="64634" x2="6040" y2="67073"/>
                      <a14:foregroundMark x1="14094" y1="47561" x2="7047" y2="64634"/>
                      <a14:foregroundMark x1="20855" y1="69512" x2="20805" y2="71951"/>
                      <a14:foregroundMark x1="21477" y1="39024" x2="20855" y2="69512"/>
                      <a14:foregroundMark x1="16585" y1="79712" x2="24161" y2="79268"/>
                      <a14:foregroundMark x1="3356" y1="80488" x2="12829" y2="79932"/>
                      <a14:foregroundMark x1="22904" y1="95481" x2="67932" y2="96307"/>
                      <a14:foregroundMark x1="3356" y1="95122" x2="19031" y2="95410"/>
                      <a14:foregroundMark x1="49664" y1="53659" x2="53020" y2="47561"/>
                      <a14:foregroundMark x1="55034" y1="31707" x2="48993" y2="7317"/>
                      <a14:foregroundMark x1="45107" y1="40244" x2="47651" y2="18293"/>
                      <a14:foregroundMark x1="44966" y1="41463" x2="45107" y2="40244"/>
                      <a14:foregroundMark x1="86497" y1="46341" x2="86577" y2="45122"/>
                      <a14:foregroundMark x1="86416" y1="47561" x2="86497" y2="46341"/>
                      <a14:foregroundMark x1="86094" y1="52439" x2="86175" y2="51220"/>
                      <a14:foregroundMark x1="85933" y1="54878" x2="86094" y2="52439"/>
                      <a14:foregroundMark x1="85128" y1="67073" x2="85933" y2="54878"/>
                      <a14:foregroundMark x1="85047" y1="68293" x2="85128" y2="67073"/>
                      <a14:foregroundMark x1="84967" y1="69512" x2="85047" y2="68293"/>
                      <a14:foregroundMark x1="84806" y1="71951" x2="84967" y2="69512"/>
                      <a14:foregroundMark x1="84725" y1="73171" x2="84806" y2="71951"/>
                      <a14:foregroundMark x1="84645" y1="74390" x2="84725" y2="73171"/>
                      <a14:foregroundMark x1="84564" y1="75610" x2="84645" y2="74390"/>
                      <a14:foregroundMark x1="94482" y1="48780" x2="95302" y2="47561"/>
                      <a14:foregroundMark x1="82178" y1="67073" x2="94482" y2="48780"/>
                      <a14:foregroundMark x1="81357" y1="68293" x2="82178" y2="67073"/>
                      <a14:foregroundMark x1="80537" y1="69512" x2="81357" y2="68293"/>
                      <a14:foregroundMark x1="89575" y1="69512" x2="90604" y2="70732"/>
                      <a14:foregroundMark x1="88546" y1="68293" x2="89575" y2="69512"/>
                      <a14:foregroundMark x1="87517" y1="67073" x2="88546" y2="68293"/>
                      <a14:foregroundMark x1="77226" y1="54878" x2="87517" y2="67073"/>
                      <a14:foregroundMark x1="75168" y1="52439" x2="77226" y2="54878"/>
                      <a14:foregroundMark x1="87248" y1="52439" x2="78523" y2="51220"/>
                      <a14:foregroundMark x1="91275" y1="56098" x2="93289" y2="54878"/>
                      <a14:foregroundMark x1="16562" y1="89246" x2="13423" y2="89024"/>
                      <a14:foregroundMark x1="30658" y1="90244" x2="20518" y2="89526"/>
                      <a14:foregroundMark x1="65101" y1="92683" x2="30658" y2="90244"/>
                      <a14:backgroundMark x1="50336" y1="40244" x2="50336" y2="40244"/>
                      <a14:backgroundMark x1="85906" y1="74390" x2="85906" y2="74390"/>
                      <a14:backgroundMark x1="85235" y1="78049" x2="85235" y2="78049"/>
                      <a14:backgroundMark x1="84564" y1="75610" x2="84564" y2="75610"/>
                      <a14:backgroundMark x1="85906" y1="68293" x2="85906" y2="68293"/>
                      <a14:backgroundMark x1="87919" y1="67073" x2="87919" y2="67073"/>
                      <a14:backgroundMark x1="76510" y1="46341" x2="76510" y2="46341"/>
                      <a14:backgroundMark x1="76510" y1="47561" x2="76510" y2="51220"/>
                      <a14:backgroundMark x1="75168" y1="51220" x2="75168" y2="51220"/>
                      <a14:backgroundMark x1="95302" y1="47561" x2="95302" y2="47561"/>
                      <a14:backgroundMark x1="85235" y1="73171" x2="85235" y2="73171"/>
                      <a14:backgroundMark x1="84564" y1="71951" x2="84564" y2="71951"/>
                      <a14:backgroundMark x1="84564" y1="73171" x2="84564" y2="73171"/>
                      <a14:backgroundMark x1="87919" y1="67073" x2="87919" y2="67073"/>
                      <a14:backgroundMark x1="87919" y1="69512" x2="87919" y2="69512"/>
                      <a14:backgroundMark x1="77181" y1="52439" x2="77181" y2="52439"/>
                      <a14:backgroundMark x1="76510" y1="54878" x2="76510" y2="54878"/>
                      <a14:backgroundMark x1="92617" y1="48780" x2="92617" y2="48780"/>
                      <a14:backgroundMark x1="93960" y1="47561" x2="93960" y2="47561"/>
                      <a14:backgroundMark x1="14765" y1="69512" x2="14765" y2="69512"/>
                      <a14:backgroundMark x1="20805" y1="87805" x2="20805" y2="87805"/>
                      <a14:backgroundMark x1="15436" y1="86585" x2="15436" y2="86585"/>
                      <a14:backgroundMark x1="25503" y1="87805" x2="25503" y2="87805"/>
                      <a14:backgroundMark x1="23490" y1="87805" x2="23490" y2="87805"/>
                      <a14:backgroundMark x1="21477" y1="89024" x2="21477" y2="89024"/>
                      <a14:backgroundMark x1="20805" y1="90244" x2="17450" y2="91463"/>
                      <a14:backgroundMark x1="14094" y1="90244" x2="14094" y2="90244"/>
                      <a14:backgroundMark x1="10738" y1="89024" x2="10738" y2="89024"/>
                      <a14:backgroundMark x1="15436" y1="87805" x2="15436" y2="87805"/>
                      <a14:backgroundMark x1="14094" y1="87805" x2="14094" y2="87805"/>
                      <a14:backgroundMark x1="12081" y1="87805" x2="12081" y2="87805"/>
                      <a14:backgroundMark x1="16779" y1="86585" x2="16779" y2="86585"/>
                      <a14:backgroundMark x1="15436" y1="87805" x2="15436" y2="87805"/>
                      <a14:backgroundMark x1="16107" y1="90244" x2="16107" y2="90244"/>
                      <a14:backgroundMark x1="17450" y1="87805" x2="17450" y2="87805"/>
                      <a14:backgroundMark x1="28188" y1="87805" x2="28188" y2="87805"/>
                      <a14:backgroundMark x1="29530" y1="89024" x2="29530" y2="89024"/>
                      <a14:backgroundMark x1="33557" y1="90244" x2="33557" y2="90244"/>
                      <a14:backgroundMark x1="71141" y1="95122" x2="71141" y2="95122"/>
                      <a14:backgroundMark x1="67785" y1="95122" x2="67785" y2="95122"/>
                      <a14:backgroundMark x1="68456" y1="95122" x2="68456" y2="95122"/>
                      <a14:backgroundMark x1="69128" y1="93902" x2="69128" y2="93902"/>
                      <a14:backgroundMark x1="69128" y1="93902" x2="69128" y2="93902"/>
                      <a14:backgroundMark x1="69128" y1="93902" x2="70470" y2="95122"/>
                      <a14:backgroundMark x1="70470" y1="95122" x2="70470" y2="95122"/>
                      <a14:backgroundMark x1="6040" y1="64634" x2="6040" y2="64634"/>
                    </a14:backgroundRemoval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797" y="196508"/>
          <a:ext cx="697881" cy="385946"/>
        </a:xfrm>
        <a:prstGeom prst="rect">
          <a:avLst/>
        </a:prstGeom>
      </xdr:spPr>
    </xdr:pic>
    <xdr:clientData/>
  </xdr:oneCellAnchor>
  <xdr:twoCellAnchor editAs="oneCell">
    <xdr:from>
      <xdr:col>5</xdr:col>
      <xdr:colOff>653144</xdr:colOff>
      <xdr:row>12</xdr:row>
      <xdr:rowOff>37217</xdr:rowOff>
    </xdr:from>
    <xdr:to>
      <xdr:col>6</xdr:col>
      <xdr:colOff>1164772</xdr:colOff>
      <xdr:row>12</xdr:row>
      <xdr:rowOff>1375921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EDE6688-20A1-4472-A3BF-2931A273F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76058" y="5022874"/>
          <a:ext cx="1926771" cy="1338704"/>
        </a:xfrm>
        <a:prstGeom prst="rect">
          <a:avLst/>
        </a:prstGeom>
      </xdr:spPr>
    </xdr:pic>
    <xdr:clientData/>
  </xdr:twoCellAnchor>
  <xdr:twoCellAnchor editAs="oneCell">
    <xdr:from>
      <xdr:col>2</xdr:col>
      <xdr:colOff>72119</xdr:colOff>
      <xdr:row>12</xdr:row>
      <xdr:rowOff>38047</xdr:rowOff>
    </xdr:from>
    <xdr:to>
      <xdr:col>3</xdr:col>
      <xdr:colOff>555172</xdr:colOff>
      <xdr:row>12</xdr:row>
      <xdr:rowOff>1325524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13F9A79-1F47-4A3C-8375-87C1AC4AF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3376" y="5023704"/>
          <a:ext cx="1974396" cy="1287477"/>
        </a:xfrm>
        <a:prstGeom prst="rect">
          <a:avLst/>
        </a:prstGeom>
      </xdr:spPr>
    </xdr:pic>
    <xdr:clientData/>
  </xdr:twoCellAnchor>
  <xdr:twoCellAnchor editAs="oneCell">
    <xdr:from>
      <xdr:col>3</xdr:col>
      <xdr:colOff>524419</xdr:colOff>
      <xdr:row>12</xdr:row>
      <xdr:rowOff>21772</xdr:rowOff>
    </xdr:from>
    <xdr:to>
      <xdr:col>5</xdr:col>
      <xdr:colOff>595237</xdr:colOff>
      <xdr:row>12</xdr:row>
      <xdr:rowOff>1371602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260782F-1928-4B92-8013-5A2AA8475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77019" y="5007429"/>
          <a:ext cx="2041132" cy="134983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170717</xdr:colOff>
      <xdr:row>1</xdr:row>
      <xdr:rowOff>59348</xdr:rowOff>
    </xdr:from>
    <xdr:ext cx="697881" cy="385946"/>
    <xdr:pic>
      <xdr:nvPicPr>
        <xdr:cNvPr id="2" name="Picture 1">
          <a:extLst>
            <a:ext uri="{FF2B5EF4-FFF2-40B4-BE49-F238E27FC236}">
              <a16:creationId xmlns:a16="http://schemas.microsoft.com/office/drawing/2014/main" id="{453A5736-F5B0-49B6-B30A-77864CE88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098" b="95122" l="3356" r="95302">
                      <a14:foregroundMark x1="7047" y1="64634" x2="6040" y2="67073"/>
                      <a14:foregroundMark x1="14094" y1="47561" x2="7047" y2="64634"/>
                      <a14:foregroundMark x1="20855" y1="69512" x2="20805" y2="71951"/>
                      <a14:foregroundMark x1="21477" y1="39024" x2="20855" y2="69512"/>
                      <a14:foregroundMark x1="16585" y1="79712" x2="24161" y2="79268"/>
                      <a14:foregroundMark x1="3356" y1="80488" x2="12829" y2="79932"/>
                      <a14:foregroundMark x1="22904" y1="95481" x2="67932" y2="96307"/>
                      <a14:foregroundMark x1="3356" y1="95122" x2="19031" y2="95410"/>
                      <a14:foregroundMark x1="49664" y1="53659" x2="53020" y2="47561"/>
                      <a14:foregroundMark x1="55034" y1="31707" x2="48993" y2="7317"/>
                      <a14:foregroundMark x1="45107" y1="40244" x2="47651" y2="18293"/>
                      <a14:foregroundMark x1="44966" y1="41463" x2="45107" y2="40244"/>
                      <a14:foregroundMark x1="86497" y1="46341" x2="86577" y2="45122"/>
                      <a14:foregroundMark x1="86416" y1="47561" x2="86497" y2="46341"/>
                      <a14:foregroundMark x1="86094" y1="52439" x2="86175" y2="51220"/>
                      <a14:foregroundMark x1="85933" y1="54878" x2="86094" y2="52439"/>
                      <a14:foregroundMark x1="85128" y1="67073" x2="85933" y2="54878"/>
                      <a14:foregroundMark x1="85047" y1="68293" x2="85128" y2="67073"/>
                      <a14:foregroundMark x1="84967" y1="69512" x2="85047" y2="68293"/>
                      <a14:foregroundMark x1="84806" y1="71951" x2="84967" y2="69512"/>
                      <a14:foregroundMark x1="84725" y1="73171" x2="84806" y2="71951"/>
                      <a14:foregroundMark x1="84645" y1="74390" x2="84725" y2="73171"/>
                      <a14:foregroundMark x1="84564" y1="75610" x2="84645" y2="74390"/>
                      <a14:foregroundMark x1="94482" y1="48780" x2="95302" y2="47561"/>
                      <a14:foregroundMark x1="82178" y1="67073" x2="94482" y2="48780"/>
                      <a14:foregroundMark x1="81357" y1="68293" x2="82178" y2="67073"/>
                      <a14:foregroundMark x1="80537" y1="69512" x2="81357" y2="68293"/>
                      <a14:foregroundMark x1="89575" y1="69512" x2="90604" y2="70732"/>
                      <a14:foregroundMark x1="88546" y1="68293" x2="89575" y2="69512"/>
                      <a14:foregroundMark x1="87517" y1="67073" x2="88546" y2="68293"/>
                      <a14:foregroundMark x1="77226" y1="54878" x2="87517" y2="67073"/>
                      <a14:foregroundMark x1="75168" y1="52439" x2="77226" y2="54878"/>
                      <a14:foregroundMark x1="87248" y1="52439" x2="78523" y2="51220"/>
                      <a14:foregroundMark x1="91275" y1="56098" x2="93289" y2="54878"/>
                      <a14:foregroundMark x1="16562" y1="89246" x2="13423" y2="89024"/>
                      <a14:foregroundMark x1="30658" y1="90244" x2="20518" y2="89526"/>
                      <a14:foregroundMark x1="65101" y1="92683" x2="30658" y2="90244"/>
                      <a14:backgroundMark x1="50336" y1="40244" x2="50336" y2="40244"/>
                      <a14:backgroundMark x1="85906" y1="74390" x2="85906" y2="74390"/>
                      <a14:backgroundMark x1="85235" y1="78049" x2="85235" y2="78049"/>
                      <a14:backgroundMark x1="84564" y1="75610" x2="84564" y2="75610"/>
                      <a14:backgroundMark x1="85906" y1="68293" x2="85906" y2="68293"/>
                      <a14:backgroundMark x1="87919" y1="67073" x2="87919" y2="67073"/>
                      <a14:backgroundMark x1="76510" y1="46341" x2="76510" y2="46341"/>
                      <a14:backgroundMark x1="76510" y1="47561" x2="76510" y2="51220"/>
                      <a14:backgroundMark x1="75168" y1="51220" x2="75168" y2="51220"/>
                      <a14:backgroundMark x1="95302" y1="47561" x2="95302" y2="47561"/>
                      <a14:backgroundMark x1="85235" y1="73171" x2="85235" y2="73171"/>
                      <a14:backgroundMark x1="84564" y1="71951" x2="84564" y2="71951"/>
                      <a14:backgroundMark x1="84564" y1="73171" x2="84564" y2="73171"/>
                      <a14:backgroundMark x1="87919" y1="67073" x2="87919" y2="67073"/>
                      <a14:backgroundMark x1="87919" y1="69512" x2="87919" y2="69512"/>
                      <a14:backgroundMark x1="77181" y1="52439" x2="77181" y2="52439"/>
                      <a14:backgroundMark x1="76510" y1="54878" x2="76510" y2="54878"/>
                      <a14:backgroundMark x1="92617" y1="48780" x2="92617" y2="48780"/>
                      <a14:backgroundMark x1="93960" y1="47561" x2="93960" y2="47561"/>
                      <a14:backgroundMark x1="14765" y1="69512" x2="14765" y2="69512"/>
                      <a14:backgroundMark x1="20805" y1="87805" x2="20805" y2="87805"/>
                      <a14:backgroundMark x1="15436" y1="86585" x2="15436" y2="86585"/>
                      <a14:backgroundMark x1="25503" y1="87805" x2="25503" y2="87805"/>
                      <a14:backgroundMark x1="23490" y1="87805" x2="23490" y2="87805"/>
                      <a14:backgroundMark x1="21477" y1="89024" x2="21477" y2="89024"/>
                      <a14:backgroundMark x1="20805" y1="90244" x2="17450" y2="91463"/>
                      <a14:backgroundMark x1="14094" y1="90244" x2="14094" y2="90244"/>
                      <a14:backgroundMark x1="10738" y1="89024" x2="10738" y2="89024"/>
                      <a14:backgroundMark x1="15436" y1="87805" x2="15436" y2="87805"/>
                      <a14:backgroundMark x1="14094" y1="87805" x2="14094" y2="87805"/>
                      <a14:backgroundMark x1="12081" y1="87805" x2="12081" y2="87805"/>
                      <a14:backgroundMark x1="16779" y1="86585" x2="16779" y2="86585"/>
                      <a14:backgroundMark x1="15436" y1="87805" x2="15436" y2="87805"/>
                      <a14:backgroundMark x1="16107" y1="90244" x2="16107" y2="90244"/>
                      <a14:backgroundMark x1="17450" y1="87805" x2="17450" y2="87805"/>
                      <a14:backgroundMark x1="28188" y1="87805" x2="28188" y2="87805"/>
                      <a14:backgroundMark x1="29530" y1="89024" x2="29530" y2="89024"/>
                      <a14:backgroundMark x1="33557" y1="90244" x2="33557" y2="90244"/>
                      <a14:backgroundMark x1="71141" y1="95122" x2="71141" y2="95122"/>
                      <a14:backgroundMark x1="67785" y1="95122" x2="67785" y2="95122"/>
                      <a14:backgroundMark x1="68456" y1="95122" x2="68456" y2="95122"/>
                      <a14:backgroundMark x1="69128" y1="93902" x2="69128" y2="93902"/>
                      <a14:backgroundMark x1="69128" y1="93902" x2="69128" y2="93902"/>
                      <a14:backgroundMark x1="69128" y1="93902" x2="70470" y2="95122"/>
                      <a14:backgroundMark x1="70470" y1="95122" x2="70470" y2="95122"/>
                      <a14:backgroundMark x1="6040" y1="64634" x2="6040" y2="64634"/>
                    </a14:backgroundRemoval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877" y="196508"/>
          <a:ext cx="697881" cy="385946"/>
        </a:xfrm>
        <a:prstGeom prst="rect">
          <a:avLst/>
        </a:prstGeom>
      </xdr:spPr>
    </xdr:pic>
    <xdr:clientData/>
  </xdr:oneCellAnchor>
  <xdr:twoCellAnchor editAs="oneCell">
    <xdr:from>
      <xdr:col>5</xdr:col>
      <xdr:colOff>653144</xdr:colOff>
      <xdr:row>12</xdr:row>
      <xdr:rowOff>37217</xdr:rowOff>
    </xdr:from>
    <xdr:to>
      <xdr:col>6</xdr:col>
      <xdr:colOff>1164772</xdr:colOff>
      <xdr:row>12</xdr:row>
      <xdr:rowOff>1375921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154EFB-52F8-459A-8B58-3147AC904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30784" y="4982597"/>
          <a:ext cx="1921328" cy="1338704"/>
        </a:xfrm>
        <a:prstGeom prst="rect">
          <a:avLst/>
        </a:prstGeom>
      </xdr:spPr>
    </xdr:pic>
    <xdr:clientData/>
  </xdr:twoCellAnchor>
  <xdr:twoCellAnchor editAs="oneCell">
    <xdr:from>
      <xdr:col>2</xdr:col>
      <xdr:colOff>72119</xdr:colOff>
      <xdr:row>12</xdr:row>
      <xdr:rowOff>38047</xdr:rowOff>
    </xdr:from>
    <xdr:to>
      <xdr:col>3</xdr:col>
      <xdr:colOff>555172</xdr:colOff>
      <xdr:row>12</xdr:row>
      <xdr:rowOff>1325524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0075C57-E3F1-4C14-89A3-AC8759568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0279" y="4983427"/>
          <a:ext cx="1968953" cy="1287477"/>
        </a:xfrm>
        <a:prstGeom prst="rect">
          <a:avLst/>
        </a:prstGeom>
      </xdr:spPr>
    </xdr:pic>
    <xdr:clientData/>
  </xdr:twoCellAnchor>
  <xdr:twoCellAnchor editAs="oneCell">
    <xdr:from>
      <xdr:col>3</xdr:col>
      <xdr:colOff>524419</xdr:colOff>
      <xdr:row>12</xdr:row>
      <xdr:rowOff>21772</xdr:rowOff>
    </xdr:from>
    <xdr:to>
      <xdr:col>5</xdr:col>
      <xdr:colOff>595237</xdr:colOff>
      <xdr:row>12</xdr:row>
      <xdr:rowOff>1371602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E5D19B8-FC8C-4917-B14F-4DEE758FA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28479" y="4967152"/>
          <a:ext cx="2044398" cy="134983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170717</xdr:colOff>
      <xdr:row>1</xdr:row>
      <xdr:rowOff>59348</xdr:rowOff>
    </xdr:from>
    <xdr:ext cx="697881" cy="385946"/>
    <xdr:pic>
      <xdr:nvPicPr>
        <xdr:cNvPr id="2" name="Picture 1">
          <a:extLst>
            <a:ext uri="{FF2B5EF4-FFF2-40B4-BE49-F238E27FC236}">
              <a16:creationId xmlns:a16="http://schemas.microsoft.com/office/drawing/2014/main" id="{EE91868F-AF50-495E-8838-F912BB649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098" b="95122" l="3356" r="95302">
                      <a14:foregroundMark x1="7047" y1="64634" x2="6040" y2="67073"/>
                      <a14:foregroundMark x1="14094" y1="47561" x2="7047" y2="64634"/>
                      <a14:foregroundMark x1="20855" y1="69512" x2="20805" y2="71951"/>
                      <a14:foregroundMark x1="21477" y1="39024" x2="20855" y2="69512"/>
                      <a14:foregroundMark x1="16585" y1="79712" x2="24161" y2="79268"/>
                      <a14:foregroundMark x1="3356" y1="80488" x2="12829" y2="79932"/>
                      <a14:foregroundMark x1="22904" y1="95481" x2="67932" y2="96307"/>
                      <a14:foregroundMark x1="3356" y1="95122" x2="19031" y2="95410"/>
                      <a14:foregroundMark x1="49664" y1="53659" x2="53020" y2="47561"/>
                      <a14:foregroundMark x1="55034" y1="31707" x2="48993" y2="7317"/>
                      <a14:foregroundMark x1="45107" y1="40244" x2="47651" y2="18293"/>
                      <a14:foregroundMark x1="44966" y1="41463" x2="45107" y2="40244"/>
                      <a14:foregroundMark x1="86497" y1="46341" x2="86577" y2="45122"/>
                      <a14:foregroundMark x1="86416" y1="47561" x2="86497" y2="46341"/>
                      <a14:foregroundMark x1="86094" y1="52439" x2="86175" y2="51220"/>
                      <a14:foregroundMark x1="85933" y1="54878" x2="86094" y2="52439"/>
                      <a14:foregroundMark x1="85128" y1="67073" x2="85933" y2="54878"/>
                      <a14:foregroundMark x1="85047" y1="68293" x2="85128" y2="67073"/>
                      <a14:foregroundMark x1="84967" y1="69512" x2="85047" y2="68293"/>
                      <a14:foregroundMark x1="84806" y1="71951" x2="84967" y2="69512"/>
                      <a14:foregroundMark x1="84725" y1="73171" x2="84806" y2="71951"/>
                      <a14:foregroundMark x1="84645" y1="74390" x2="84725" y2="73171"/>
                      <a14:foregroundMark x1="84564" y1="75610" x2="84645" y2="74390"/>
                      <a14:foregroundMark x1="94482" y1="48780" x2="95302" y2="47561"/>
                      <a14:foregroundMark x1="82178" y1="67073" x2="94482" y2="48780"/>
                      <a14:foregroundMark x1="81357" y1="68293" x2="82178" y2="67073"/>
                      <a14:foregroundMark x1="80537" y1="69512" x2="81357" y2="68293"/>
                      <a14:foregroundMark x1="89575" y1="69512" x2="90604" y2="70732"/>
                      <a14:foregroundMark x1="88546" y1="68293" x2="89575" y2="69512"/>
                      <a14:foregroundMark x1="87517" y1="67073" x2="88546" y2="68293"/>
                      <a14:foregroundMark x1="77226" y1="54878" x2="87517" y2="67073"/>
                      <a14:foregroundMark x1="75168" y1="52439" x2="77226" y2="54878"/>
                      <a14:foregroundMark x1="87248" y1="52439" x2="78523" y2="51220"/>
                      <a14:foregroundMark x1="91275" y1="56098" x2="93289" y2="54878"/>
                      <a14:foregroundMark x1="16562" y1="89246" x2="13423" y2="89024"/>
                      <a14:foregroundMark x1="30658" y1="90244" x2="20518" y2="89526"/>
                      <a14:foregroundMark x1="65101" y1="92683" x2="30658" y2="90244"/>
                      <a14:backgroundMark x1="50336" y1="40244" x2="50336" y2="40244"/>
                      <a14:backgroundMark x1="85906" y1="74390" x2="85906" y2="74390"/>
                      <a14:backgroundMark x1="85235" y1="78049" x2="85235" y2="78049"/>
                      <a14:backgroundMark x1="84564" y1="75610" x2="84564" y2="75610"/>
                      <a14:backgroundMark x1="85906" y1="68293" x2="85906" y2="68293"/>
                      <a14:backgroundMark x1="87919" y1="67073" x2="87919" y2="67073"/>
                      <a14:backgroundMark x1="76510" y1="46341" x2="76510" y2="46341"/>
                      <a14:backgroundMark x1="76510" y1="47561" x2="76510" y2="51220"/>
                      <a14:backgroundMark x1="75168" y1="51220" x2="75168" y2="51220"/>
                      <a14:backgroundMark x1="95302" y1="47561" x2="95302" y2="47561"/>
                      <a14:backgroundMark x1="85235" y1="73171" x2="85235" y2="73171"/>
                      <a14:backgroundMark x1="84564" y1="71951" x2="84564" y2="71951"/>
                      <a14:backgroundMark x1="84564" y1="73171" x2="84564" y2="73171"/>
                      <a14:backgroundMark x1="87919" y1="67073" x2="87919" y2="67073"/>
                      <a14:backgroundMark x1="87919" y1="69512" x2="87919" y2="69512"/>
                      <a14:backgroundMark x1="77181" y1="52439" x2="77181" y2="52439"/>
                      <a14:backgroundMark x1="76510" y1="54878" x2="76510" y2="54878"/>
                      <a14:backgroundMark x1="92617" y1="48780" x2="92617" y2="48780"/>
                      <a14:backgroundMark x1="93960" y1="47561" x2="93960" y2="47561"/>
                      <a14:backgroundMark x1="14765" y1="69512" x2="14765" y2="69512"/>
                      <a14:backgroundMark x1="20805" y1="87805" x2="20805" y2="87805"/>
                      <a14:backgroundMark x1="15436" y1="86585" x2="15436" y2="86585"/>
                      <a14:backgroundMark x1="25503" y1="87805" x2="25503" y2="87805"/>
                      <a14:backgroundMark x1="23490" y1="87805" x2="23490" y2="87805"/>
                      <a14:backgroundMark x1="21477" y1="89024" x2="21477" y2="89024"/>
                      <a14:backgroundMark x1="20805" y1="90244" x2="17450" y2="91463"/>
                      <a14:backgroundMark x1="14094" y1="90244" x2="14094" y2="90244"/>
                      <a14:backgroundMark x1="10738" y1="89024" x2="10738" y2="89024"/>
                      <a14:backgroundMark x1="15436" y1="87805" x2="15436" y2="87805"/>
                      <a14:backgroundMark x1="14094" y1="87805" x2="14094" y2="87805"/>
                      <a14:backgroundMark x1="12081" y1="87805" x2="12081" y2="87805"/>
                      <a14:backgroundMark x1="16779" y1="86585" x2="16779" y2="86585"/>
                      <a14:backgroundMark x1="15436" y1="87805" x2="15436" y2="87805"/>
                      <a14:backgroundMark x1="16107" y1="90244" x2="16107" y2="90244"/>
                      <a14:backgroundMark x1="17450" y1="87805" x2="17450" y2="87805"/>
                      <a14:backgroundMark x1="28188" y1="87805" x2="28188" y2="87805"/>
                      <a14:backgroundMark x1="29530" y1="89024" x2="29530" y2="89024"/>
                      <a14:backgroundMark x1="33557" y1="90244" x2="33557" y2="90244"/>
                      <a14:backgroundMark x1="71141" y1="95122" x2="71141" y2="95122"/>
                      <a14:backgroundMark x1="67785" y1="95122" x2="67785" y2="95122"/>
                      <a14:backgroundMark x1="68456" y1="95122" x2="68456" y2="95122"/>
                      <a14:backgroundMark x1="69128" y1="93902" x2="69128" y2="93902"/>
                      <a14:backgroundMark x1="69128" y1="93902" x2="69128" y2="93902"/>
                      <a14:backgroundMark x1="69128" y1="93902" x2="70470" y2="95122"/>
                      <a14:backgroundMark x1="70470" y1="95122" x2="70470" y2="95122"/>
                      <a14:backgroundMark x1="6040" y1="64634" x2="6040" y2="64634"/>
                    </a14:backgroundRemoval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877" y="196508"/>
          <a:ext cx="697881" cy="385946"/>
        </a:xfrm>
        <a:prstGeom prst="rect">
          <a:avLst/>
        </a:prstGeom>
      </xdr:spPr>
    </xdr:pic>
    <xdr:clientData/>
  </xdr:oneCellAnchor>
  <xdr:twoCellAnchor editAs="oneCell">
    <xdr:from>
      <xdr:col>5</xdr:col>
      <xdr:colOff>653144</xdr:colOff>
      <xdr:row>12</xdr:row>
      <xdr:rowOff>37217</xdr:rowOff>
    </xdr:from>
    <xdr:to>
      <xdr:col>6</xdr:col>
      <xdr:colOff>1164772</xdr:colOff>
      <xdr:row>12</xdr:row>
      <xdr:rowOff>1375921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FC0784-ADA2-4E14-A22B-326652095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30784" y="4982597"/>
          <a:ext cx="1921328" cy="1338704"/>
        </a:xfrm>
        <a:prstGeom prst="rect">
          <a:avLst/>
        </a:prstGeom>
      </xdr:spPr>
    </xdr:pic>
    <xdr:clientData/>
  </xdr:twoCellAnchor>
  <xdr:twoCellAnchor editAs="oneCell">
    <xdr:from>
      <xdr:col>2</xdr:col>
      <xdr:colOff>72119</xdr:colOff>
      <xdr:row>12</xdr:row>
      <xdr:rowOff>38047</xdr:rowOff>
    </xdr:from>
    <xdr:to>
      <xdr:col>3</xdr:col>
      <xdr:colOff>555172</xdr:colOff>
      <xdr:row>12</xdr:row>
      <xdr:rowOff>1325524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86CEF3F-A16C-4E37-AB7C-20CC29CCA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0279" y="4983427"/>
          <a:ext cx="1968953" cy="1287477"/>
        </a:xfrm>
        <a:prstGeom prst="rect">
          <a:avLst/>
        </a:prstGeom>
      </xdr:spPr>
    </xdr:pic>
    <xdr:clientData/>
  </xdr:twoCellAnchor>
  <xdr:twoCellAnchor editAs="oneCell">
    <xdr:from>
      <xdr:col>3</xdr:col>
      <xdr:colOff>524419</xdr:colOff>
      <xdr:row>12</xdr:row>
      <xdr:rowOff>21772</xdr:rowOff>
    </xdr:from>
    <xdr:to>
      <xdr:col>5</xdr:col>
      <xdr:colOff>595237</xdr:colOff>
      <xdr:row>12</xdr:row>
      <xdr:rowOff>1371602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33AD095-4449-47B2-9A56-BD3581B1D8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28479" y="4967152"/>
          <a:ext cx="2044398" cy="13498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99FD3-0622-4FAF-9FD7-7BE1320EEE47}">
  <sheetPr>
    <tabColor rgb="FFFFFF00"/>
  </sheetPr>
  <dimension ref="C1:T27"/>
  <sheetViews>
    <sheetView topLeftCell="A13" zoomScale="70" zoomScaleNormal="70" workbookViewId="0">
      <selection activeCell="O19" sqref="O19"/>
    </sheetView>
  </sheetViews>
  <sheetFormatPr baseColWidth="10" defaultColWidth="9.140625" defaultRowHeight="11.25" x14ac:dyDescent="0.2"/>
  <cols>
    <col min="1" max="2" width="3.7109375" style="1" customWidth="1"/>
    <col min="3" max="3" width="21.7109375" style="3" customWidth="1"/>
    <col min="4" max="4" width="14.28515625" style="3" customWidth="1"/>
    <col min="5" max="5" width="14.42578125" style="3" customWidth="1"/>
    <col min="6" max="6" width="20.5703125" style="3" customWidth="1"/>
    <col min="7" max="7" width="18.7109375" style="3" customWidth="1"/>
    <col min="8" max="13" width="9.140625" style="1"/>
    <col min="14" max="14" width="20.140625" style="1" customWidth="1"/>
    <col min="15" max="15" width="23.140625" style="1" customWidth="1"/>
    <col min="16" max="16" width="9.140625" style="1"/>
    <col min="17" max="17" width="27" style="1" customWidth="1"/>
    <col min="18" max="18" width="19.5703125" style="1" customWidth="1"/>
    <col min="19" max="19" width="18" style="1" customWidth="1"/>
    <col min="20" max="16384" width="9.140625" style="1"/>
  </cols>
  <sheetData>
    <row r="1" spans="3:20" ht="12" thickBot="1" x14ac:dyDescent="0.25"/>
    <row r="2" spans="3:20" ht="46.7" customHeight="1" thickBot="1" x14ac:dyDescent="0.25">
      <c r="C2" s="2" t="s">
        <v>0</v>
      </c>
      <c r="D2" s="39" t="s">
        <v>3</v>
      </c>
      <c r="E2" s="40"/>
      <c r="F2" s="41"/>
      <c r="G2" s="42"/>
      <c r="M2" s="10"/>
      <c r="N2" s="10"/>
      <c r="O2" s="10"/>
    </row>
    <row r="3" spans="3:20" ht="15" customHeight="1" x14ac:dyDescent="0.2">
      <c r="C3" s="43" t="s">
        <v>23</v>
      </c>
      <c r="D3" s="44"/>
      <c r="E3" s="44"/>
      <c r="F3" s="44"/>
      <c r="G3" s="45"/>
      <c r="M3" s="10"/>
      <c r="N3" s="10"/>
      <c r="O3" s="10"/>
    </row>
    <row r="4" spans="3:20" ht="15" customHeight="1" thickBot="1" x14ac:dyDescent="0.25">
      <c r="C4" s="46"/>
      <c r="D4" s="47"/>
      <c r="E4" s="47"/>
      <c r="F4" s="47"/>
      <c r="G4" s="48"/>
      <c r="M4" s="10"/>
      <c r="N4" s="10"/>
      <c r="O4" s="10"/>
      <c r="P4" s="10"/>
      <c r="Q4" s="10"/>
      <c r="R4" s="10"/>
      <c r="S4" s="10"/>
      <c r="T4" s="10"/>
    </row>
    <row r="5" spans="3:20" ht="15" customHeight="1" x14ac:dyDescent="0.2">
      <c r="C5" s="49" t="s">
        <v>4</v>
      </c>
      <c r="D5" s="50"/>
      <c r="E5" s="50"/>
      <c r="F5" s="50"/>
      <c r="G5" s="51"/>
      <c r="M5" s="10"/>
      <c r="N5" s="13"/>
      <c r="O5" s="13"/>
      <c r="P5" s="14"/>
      <c r="Q5" s="13"/>
      <c r="R5" s="14"/>
      <c r="S5" s="14"/>
      <c r="T5" s="10"/>
    </row>
    <row r="6" spans="3:20" ht="66" customHeight="1" thickBot="1" x14ac:dyDescent="0.25">
      <c r="C6" s="52" t="s">
        <v>24</v>
      </c>
      <c r="D6" s="53"/>
      <c r="E6" s="53"/>
      <c r="F6" s="53"/>
      <c r="G6" s="54"/>
      <c r="M6" s="10"/>
      <c r="N6" s="21"/>
      <c r="O6" s="22"/>
      <c r="P6" s="23"/>
      <c r="Q6" s="24"/>
      <c r="R6" s="23"/>
      <c r="S6" s="23"/>
      <c r="T6" s="24"/>
    </row>
    <row r="7" spans="3:20" ht="15" customHeight="1" x14ac:dyDescent="0.2">
      <c r="C7" s="49" t="s">
        <v>5</v>
      </c>
      <c r="D7" s="50"/>
      <c r="E7" s="50"/>
      <c r="F7" s="50"/>
      <c r="G7" s="51"/>
      <c r="M7" s="10"/>
      <c r="N7" s="21"/>
      <c r="O7" s="22"/>
      <c r="P7" s="23"/>
      <c r="Q7" s="24"/>
      <c r="R7" s="23"/>
      <c r="S7" s="23"/>
      <c r="T7" s="24"/>
    </row>
    <row r="8" spans="3:20" ht="33" customHeight="1" x14ac:dyDescent="0.2">
      <c r="C8" s="55" t="s">
        <v>17</v>
      </c>
      <c r="D8" s="56"/>
      <c r="E8" s="56"/>
      <c r="F8" s="56"/>
      <c r="G8" s="57"/>
      <c r="M8" s="10"/>
      <c r="N8" s="21"/>
      <c r="O8" s="22"/>
      <c r="P8" s="23"/>
      <c r="Q8" s="24"/>
      <c r="R8" s="25"/>
      <c r="S8" s="23"/>
      <c r="T8" s="24"/>
    </row>
    <row r="9" spans="3:20" ht="30" customHeight="1" thickBot="1" x14ac:dyDescent="0.25">
      <c r="C9" s="58"/>
      <c r="D9" s="59"/>
      <c r="E9" s="59"/>
      <c r="F9" s="59"/>
      <c r="G9" s="60"/>
      <c r="M9" s="10"/>
      <c r="N9" s="21"/>
      <c r="O9" s="22"/>
      <c r="P9" s="23"/>
      <c r="Q9" s="24"/>
      <c r="R9" s="23"/>
      <c r="S9" s="23"/>
      <c r="T9" s="24"/>
    </row>
    <row r="10" spans="3:20" ht="15" customHeight="1" x14ac:dyDescent="0.25">
      <c r="C10" s="49" t="s">
        <v>6</v>
      </c>
      <c r="D10" s="50"/>
      <c r="E10" s="50"/>
      <c r="F10" s="50"/>
      <c r="G10" s="51"/>
      <c r="M10" s="10"/>
      <c r="N10" s="26"/>
      <c r="O10" s="26"/>
      <c r="P10" s="26"/>
      <c r="Q10" s="26"/>
      <c r="R10" s="26"/>
      <c r="S10" s="26"/>
      <c r="T10" s="18"/>
    </row>
    <row r="11" spans="3:20" ht="110.1" customHeight="1" thickBot="1" x14ac:dyDescent="0.3">
      <c r="C11" s="61" t="s">
        <v>22</v>
      </c>
      <c r="D11" s="62"/>
      <c r="E11" s="62"/>
      <c r="F11" s="62"/>
      <c r="G11" s="63"/>
      <c r="M11" s="10"/>
      <c r="N11" s="26"/>
      <c r="O11" s="16"/>
      <c r="P11" s="26"/>
      <c r="Q11" s="26"/>
      <c r="R11" s="17"/>
      <c r="S11" s="17"/>
      <c r="T11" s="10"/>
    </row>
    <row r="12" spans="3:20" ht="18.600000000000001" customHeight="1" x14ac:dyDescent="0.25">
      <c r="C12" s="49" t="s">
        <v>9</v>
      </c>
      <c r="D12" s="50"/>
      <c r="E12" s="50"/>
      <c r="F12" s="50"/>
      <c r="G12" s="51"/>
      <c r="M12" s="10"/>
      <c r="N12" s="26"/>
      <c r="O12" s="16"/>
      <c r="P12" s="26"/>
      <c r="Q12" s="26"/>
      <c r="R12" s="17"/>
      <c r="S12" s="17"/>
    </row>
    <row r="13" spans="3:20" ht="110.1" customHeight="1" thickBot="1" x14ac:dyDescent="0.3">
      <c r="C13" s="36" t="s">
        <v>2</v>
      </c>
      <c r="D13" s="37"/>
      <c r="E13" s="37"/>
      <c r="F13" s="37"/>
      <c r="G13" s="38"/>
      <c r="M13" s="10"/>
      <c r="N13" s="26"/>
      <c r="O13" s="16"/>
      <c r="P13" s="26"/>
      <c r="Q13" s="26"/>
      <c r="R13" s="17"/>
      <c r="S13" s="17"/>
    </row>
    <row r="14" spans="3:20" ht="15" x14ac:dyDescent="0.25">
      <c r="C14" s="49" t="s">
        <v>10</v>
      </c>
      <c r="D14" s="50"/>
      <c r="E14" s="50"/>
      <c r="F14" s="50"/>
      <c r="G14" s="51"/>
      <c r="M14" s="10"/>
      <c r="N14" s="26"/>
      <c r="O14" s="26"/>
      <c r="P14" s="26"/>
      <c r="Q14" s="26"/>
      <c r="R14" s="26"/>
      <c r="S14" s="18"/>
    </row>
    <row r="15" spans="3:20" ht="110.1" customHeight="1" x14ac:dyDescent="0.2">
      <c r="C15" s="36" t="s">
        <v>24</v>
      </c>
      <c r="D15" s="37"/>
      <c r="E15" s="37"/>
      <c r="F15" s="37"/>
      <c r="G15" s="38"/>
      <c r="M15" s="10"/>
      <c r="N15" s="11"/>
      <c r="O15" s="10"/>
    </row>
    <row r="16" spans="3:20" ht="24.6" customHeight="1" x14ac:dyDescent="0.2">
      <c r="C16" s="7" t="s">
        <v>25</v>
      </c>
      <c r="D16" s="7" t="s">
        <v>11</v>
      </c>
      <c r="E16" s="5" t="s">
        <v>12</v>
      </c>
      <c r="F16" s="5" t="s">
        <v>13</v>
      </c>
      <c r="G16" s="8" t="s">
        <v>14</v>
      </c>
      <c r="M16" s="10"/>
      <c r="N16" s="11"/>
      <c r="O16" s="10"/>
    </row>
    <row r="17" spans="3:15" ht="39" customHeight="1" x14ac:dyDescent="0.25">
      <c r="C17" s="31" t="s">
        <v>32</v>
      </c>
      <c r="D17" s="19" t="s">
        <v>21</v>
      </c>
      <c r="E17" s="27">
        <v>19</v>
      </c>
      <c r="F17" s="20">
        <v>300000</v>
      </c>
      <c r="G17" s="12">
        <f>+E17*F17</f>
        <v>5700000</v>
      </c>
      <c r="M17" s="10"/>
      <c r="N17" s="11"/>
      <c r="O17" s="10"/>
    </row>
    <row r="18" spans="3:15" ht="34.9" customHeight="1" x14ac:dyDescent="0.25">
      <c r="C18" s="31" t="s">
        <v>33</v>
      </c>
      <c r="D18" s="19" t="s">
        <v>21</v>
      </c>
      <c r="E18" s="27">
        <v>29</v>
      </c>
      <c r="F18" s="20">
        <v>170000</v>
      </c>
      <c r="G18" s="12">
        <f>+E18*F18</f>
        <v>4930000</v>
      </c>
      <c r="M18" s="10"/>
      <c r="N18" s="11"/>
      <c r="O18" s="10"/>
    </row>
    <row r="19" spans="3:15" ht="45" customHeight="1" x14ac:dyDescent="0.25">
      <c r="C19" s="31" t="s">
        <v>34</v>
      </c>
      <c r="D19" s="19" t="s">
        <v>21</v>
      </c>
      <c r="E19" s="27">
        <v>30</v>
      </c>
      <c r="F19" s="20">
        <v>130000</v>
      </c>
      <c r="G19" s="12">
        <f>+E19*F19</f>
        <v>3900000</v>
      </c>
      <c r="M19" s="10"/>
      <c r="N19" s="11">
        <f>+G20*30%</f>
        <v>4359000</v>
      </c>
      <c r="O19" s="34">
        <f>+G20+N19</f>
        <v>18889000</v>
      </c>
    </row>
    <row r="20" spans="3:15" ht="22.9" customHeight="1" x14ac:dyDescent="0.25">
      <c r="C20" s="6"/>
      <c r="D20" s="6"/>
      <c r="E20" s="6"/>
      <c r="F20" s="9"/>
      <c r="G20" s="28">
        <f>SUM(G17:G19)</f>
        <v>14530000</v>
      </c>
      <c r="M20" s="10"/>
      <c r="N20" s="11"/>
      <c r="O20" s="10"/>
    </row>
    <row r="21" spans="3:15" ht="15" customHeight="1" x14ac:dyDescent="0.2">
      <c r="C21" s="69" t="s">
        <v>15</v>
      </c>
      <c r="D21" s="70"/>
      <c r="E21" s="70"/>
      <c r="F21" s="70"/>
      <c r="G21" s="71"/>
      <c r="M21" s="10"/>
      <c r="N21" s="10"/>
      <c r="O21" s="10"/>
    </row>
    <row r="22" spans="3:15" ht="59.45" customHeight="1" thickBot="1" x14ac:dyDescent="0.25">
      <c r="C22" s="52" t="s">
        <v>18</v>
      </c>
      <c r="D22" s="53"/>
      <c r="E22" s="53"/>
      <c r="F22" s="53"/>
      <c r="G22" s="54"/>
      <c r="M22" s="10"/>
      <c r="N22" s="10"/>
      <c r="O22" s="10"/>
    </row>
    <row r="23" spans="3:15" ht="15" customHeight="1" x14ac:dyDescent="0.2">
      <c r="C23" s="72" t="s">
        <v>16</v>
      </c>
      <c r="D23" s="73"/>
      <c r="E23" s="73"/>
      <c r="F23" s="73"/>
      <c r="G23" s="74"/>
    </row>
    <row r="24" spans="3:15" ht="15" customHeight="1" x14ac:dyDescent="0.2">
      <c r="C24" s="75" t="s">
        <v>1</v>
      </c>
      <c r="D24" s="76"/>
      <c r="E24" s="76"/>
      <c r="F24" s="76"/>
      <c r="G24" s="77"/>
    </row>
    <row r="25" spans="3:15" ht="15" customHeight="1" x14ac:dyDescent="0.2">
      <c r="C25" s="78" t="s">
        <v>7</v>
      </c>
      <c r="D25" s="79"/>
      <c r="E25" s="79" t="s">
        <v>8</v>
      </c>
      <c r="F25" s="79"/>
      <c r="G25" s="80"/>
    </row>
    <row r="26" spans="3:15" ht="15" customHeight="1" thickBot="1" x14ac:dyDescent="0.25">
      <c r="C26" s="64" t="s">
        <v>19</v>
      </c>
      <c r="D26" s="65"/>
      <c r="E26" s="66" t="s">
        <v>20</v>
      </c>
      <c r="F26" s="67"/>
      <c r="G26" s="68"/>
    </row>
    <row r="27" spans="3:15" x14ac:dyDescent="0.2">
      <c r="C27" s="4"/>
      <c r="D27" s="4"/>
      <c r="E27" s="4"/>
      <c r="F27" s="4"/>
      <c r="G27" s="4"/>
    </row>
  </sheetData>
  <mergeCells count="20">
    <mergeCell ref="C26:D26"/>
    <mergeCell ref="E26:G26"/>
    <mergeCell ref="C21:G21"/>
    <mergeCell ref="C22:G22"/>
    <mergeCell ref="C23:G23"/>
    <mergeCell ref="C24:G24"/>
    <mergeCell ref="C25:D25"/>
    <mergeCell ref="E25:G25"/>
    <mergeCell ref="C15:G15"/>
    <mergeCell ref="D2:G2"/>
    <mergeCell ref="C3:G4"/>
    <mergeCell ref="C5:G5"/>
    <mergeCell ref="C6:G6"/>
    <mergeCell ref="C7:G7"/>
    <mergeCell ref="C8:G9"/>
    <mergeCell ref="C10:G10"/>
    <mergeCell ref="C11:G11"/>
    <mergeCell ref="C12:G12"/>
    <mergeCell ref="C13:G13"/>
    <mergeCell ref="C14:G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9F27E-55E7-4A95-8061-D870429B54E6}">
  <sheetPr>
    <tabColor rgb="FFFFFF00"/>
  </sheetPr>
  <dimension ref="C1:T25"/>
  <sheetViews>
    <sheetView topLeftCell="A13" zoomScale="70" zoomScaleNormal="70" workbookViewId="0">
      <selection activeCell="O20" sqref="O20"/>
    </sheetView>
  </sheetViews>
  <sheetFormatPr baseColWidth="10" defaultColWidth="9.140625" defaultRowHeight="11.25" x14ac:dyDescent="0.2"/>
  <cols>
    <col min="1" max="2" width="3.7109375" style="1" customWidth="1"/>
    <col min="3" max="3" width="21.7109375" style="3" customWidth="1"/>
    <col min="4" max="4" width="14.28515625" style="3" customWidth="1"/>
    <col min="5" max="5" width="14.42578125" style="3" customWidth="1"/>
    <col min="6" max="6" width="20.5703125" style="3" customWidth="1"/>
    <col min="7" max="7" width="18.7109375" style="3" customWidth="1"/>
    <col min="8" max="13" width="9.140625" style="1"/>
    <col min="14" max="14" width="20.140625" style="1" customWidth="1"/>
    <col min="15" max="15" width="23.140625" style="1" customWidth="1"/>
    <col min="16" max="16" width="9.140625" style="1"/>
    <col min="17" max="17" width="27" style="1" customWidth="1"/>
    <col min="18" max="18" width="19.5703125" style="1" customWidth="1"/>
    <col min="19" max="19" width="18" style="1" customWidth="1"/>
    <col min="20" max="16384" width="9.140625" style="1"/>
  </cols>
  <sheetData>
    <row r="1" spans="3:20" ht="12" thickBot="1" x14ac:dyDescent="0.25"/>
    <row r="2" spans="3:20" ht="46.7" customHeight="1" thickBot="1" x14ac:dyDescent="0.25">
      <c r="C2" s="2" t="s">
        <v>0</v>
      </c>
      <c r="D2" s="39" t="s">
        <v>3</v>
      </c>
      <c r="E2" s="40"/>
      <c r="F2" s="41"/>
      <c r="G2" s="42"/>
      <c r="M2" s="10"/>
      <c r="N2" s="10"/>
      <c r="O2" s="10"/>
    </row>
    <row r="3" spans="3:20" ht="15" customHeight="1" x14ac:dyDescent="0.2">
      <c r="C3" s="43" t="s">
        <v>23</v>
      </c>
      <c r="D3" s="44"/>
      <c r="E3" s="44"/>
      <c r="F3" s="44"/>
      <c r="G3" s="45"/>
      <c r="M3" s="10"/>
      <c r="N3" s="10"/>
      <c r="O3" s="10"/>
    </row>
    <row r="4" spans="3:20" ht="15" customHeight="1" thickBot="1" x14ac:dyDescent="0.25">
      <c r="C4" s="46"/>
      <c r="D4" s="47"/>
      <c r="E4" s="47"/>
      <c r="F4" s="47"/>
      <c r="G4" s="48"/>
      <c r="M4" s="10"/>
      <c r="N4" s="10"/>
      <c r="O4" s="10"/>
      <c r="P4" s="10"/>
      <c r="Q4" s="10"/>
      <c r="R4" s="10"/>
      <c r="S4" s="10"/>
      <c r="T4" s="10"/>
    </row>
    <row r="5" spans="3:20" ht="15" customHeight="1" x14ac:dyDescent="0.2">
      <c r="C5" s="49" t="s">
        <v>4</v>
      </c>
      <c r="D5" s="50"/>
      <c r="E5" s="50"/>
      <c r="F5" s="50"/>
      <c r="G5" s="51"/>
      <c r="M5" s="10"/>
      <c r="N5" s="13"/>
      <c r="O5" s="13"/>
      <c r="P5" s="14"/>
      <c r="Q5" s="13"/>
      <c r="R5" s="14"/>
      <c r="S5" s="14"/>
      <c r="T5" s="10"/>
    </row>
    <row r="6" spans="3:20" ht="66" customHeight="1" thickBot="1" x14ac:dyDescent="0.25">
      <c r="C6" s="52" t="s">
        <v>24</v>
      </c>
      <c r="D6" s="53"/>
      <c r="E6" s="53"/>
      <c r="F6" s="53"/>
      <c r="G6" s="54"/>
      <c r="M6" s="10"/>
      <c r="N6" s="21"/>
      <c r="O6" s="22"/>
      <c r="P6" s="23"/>
      <c r="Q6" s="24"/>
      <c r="R6" s="23"/>
      <c r="S6" s="23"/>
      <c r="T6" s="24"/>
    </row>
    <row r="7" spans="3:20" ht="15" customHeight="1" x14ac:dyDescent="0.2">
      <c r="C7" s="49" t="s">
        <v>5</v>
      </c>
      <c r="D7" s="50"/>
      <c r="E7" s="50"/>
      <c r="F7" s="50"/>
      <c r="G7" s="51"/>
      <c r="M7" s="10"/>
      <c r="N7" s="21"/>
      <c r="O7" s="22"/>
      <c r="P7" s="23"/>
      <c r="Q7" s="24"/>
      <c r="R7" s="23"/>
      <c r="S7" s="23"/>
      <c r="T7" s="24"/>
    </row>
    <row r="8" spans="3:20" ht="33" customHeight="1" x14ac:dyDescent="0.2">
      <c r="C8" s="55" t="s">
        <v>17</v>
      </c>
      <c r="D8" s="56"/>
      <c r="E8" s="56"/>
      <c r="F8" s="56"/>
      <c r="G8" s="57"/>
      <c r="M8" s="10"/>
      <c r="N8" s="21"/>
      <c r="O8" s="22"/>
      <c r="P8" s="23"/>
      <c r="Q8" s="24"/>
      <c r="R8" s="25"/>
      <c r="S8" s="23"/>
      <c r="T8" s="24"/>
    </row>
    <row r="9" spans="3:20" ht="30" customHeight="1" thickBot="1" x14ac:dyDescent="0.25">
      <c r="C9" s="58"/>
      <c r="D9" s="59"/>
      <c r="E9" s="59"/>
      <c r="F9" s="59"/>
      <c r="G9" s="60"/>
      <c r="M9" s="10"/>
      <c r="N9" s="21"/>
      <c r="O9" s="22"/>
      <c r="P9" s="23"/>
      <c r="Q9" s="24"/>
      <c r="R9" s="23"/>
      <c r="S9" s="23"/>
      <c r="T9" s="24"/>
    </row>
    <row r="10" spans="3:20" ht="15" customHeight="1" x14ac:dyDescent="0.25">
      <c r="C10" s="49" t="s">
        <v>6</v>
      </c>
      <c r="D10" s="50"/>
      <c r="E10" s="50"/>
      <c r="F10" s="50"/>
      <c r="G10" s="51"/>
      <c r="M10" s="10"/>
      <c r="N10" s="15"/>
      <c r="O10" s="15"/>
      <c r="P10" s="15"/>
      <c r="Q10" s="15"/>
      <c r="R10" s="15"/>
      <c r="S10" s="15"/>
      <c r="T10" s="18"/>
    </row>
    <row r="11" spans="3:20" ht="110.1" customHeight="1" thickBot="1" x14ac:dyDescent="0.3">
      <c r="C11" s="61" t="s">
        <v>22</v>
      </c>
      <c r="D11" s="62"/>
      <c r="E11" s="62"/>
      <c r="F11" s="62"/>
      <c r="G11" s="63"/>
      <c r="M11" s="10"/>
      <c r="N11" s="15"/>
      <c r="O11" s="16"/>
      <c r="P11" s="15"/>
      <c r="Q11" s="15"/>
      <c r="R11" s="17"/>
      <c r="S11" s="17"/>
      <c r="T11" s="10"/>
    </row>
    <row r="12" spans="3:20" ht="18.600000000000001" customHeight="1" x14ac:dyDescent="0.25">
      <c r="C12" s="49" t="s">
        <v>9</v>
      </c>
      <c r="D12" s="50"/>
      <c r="E12" s="50"/>
      <c r="F12" s="50"/>
      <c r="G12" s="51"/>
      <c r="M12" s="10"/>
      <c r="N12" s="15"/>
      <c r="O12" s="16"/>
      <c r="P12" s="15"/>
      <c r="Q12" s="15"/>
      <c r="R12" s="17"/>
      <c r="S12" s="17"/>
    </row>
    <row r="13" spans="3:20" ht="110.1" customHeight="1" thickBot="1" x14ac:dyDescent="0.3">
      <c r="C13" s="36" t="s">
        <v>2</v>
      </c>
      <c r="D13" s="37"/>
      <c r="E13" s="37"/>
      <c r="F13" s="37"/>
      <c r="G13" s="38"/>
      <c r="M13" s="10"/>
      <c r="N13" s="15"/>
      <c r="O13" s="16"/>
      <c r="P13" s="15"/>
      <c r="Q13" s="15"/>
      <c r="R13" s="17"/>
      <c r="S13" s="17"/>
    </row>
    <row r="14" spans="3:20" ht="15" x14ac:dyDescent="0.25">
      <c r="C14" s="49" t="s">
        <v>10</v>
      </c>
      <c r="D14" s="50"/>
      <c r="E14" s="50"/>
      <c r="F14" s="50"/>
      <c r="G14" s="51"/>
      <c r="M14" s="10"/>
      <c r="N14" s="15"/>
      <c r="O14" s="15"/>
      <c r="P14" s="15"/>
      <c r="Q14" s="15"/>
      <c r="R14" s="15"/>
      <c r="S14" s="18"/>
    </row>
    <row r="15" spans="3:20" ht="110.1" customHeight="1" x14ac:dyDescent="0.2">
      <c r="C15" s="36" t="s">
        <v>24</v>
      </c>
      <c r="D15" s="37"/>
      <c r="E15" s="37"/>
      <c r="F15" s="37"/>
      <c r="G15" s="38"/>
      <c r="M15" s="10"/>
      <c r="N15" s="11"/>
      <c r="O15" s="10"/>
    </row>
    <row r="16" spans="3:20" ht="24.6" customHeight="1" x14ac:dyDescent="0.2">
      <c r="C16" s="7" t="s">
        <v>25</v>
      </c>
      <c r="D16" s="7" t="s">
        <v>11</v>
      </c>
      <c r="E16" s="5" t="s">
        <v>12</v>
      </c>
      <c r="F16" s="5" t="s">
        <v>13</v>
      </c>
      <c r="G16" s="8" t="s">
        <v>14</v>
      </c>
      <c r="M16" s="10"/>
      <c r="N16" s="11"/>
      <c r="O16" s="10"/>
    </row>
    <row r="17" spans="3:15" ht="24.6" customHeight="1" x14ac:dyDescent="0.2">
      <c r="C17" s="19" t="s">
        <v>26</v>
      </c>
      <c r="D17" s="19" t="s">
        <v>21</v>
      </c>
      <c r="E17" s="27">
        <v>49</v>
      </c>
      <c r="F17" s="20">
        <v>170000</v>
      </c>
      <c r="G17" s="29">
        <f>+E17*F17</f>
        <v>8330000</v>
      </c>
      <c r="M17" s="10"/>
      <c r="N17" s="11"/>
      <c r="O17" s="10"/>
    </row>
    <row r="18" spans="3:15" ht="26.45" customHeight="1" x14ac:dyDescent="0.2">
      <c r="C18" s="32"/>
      <c r="D18" s="32"/>
      <c r="E18" s="32"/>
      <c r="F18" s="33"/>
      <c r="G18" s="30">
        <f>+G17</f>
        <v>8330000</v>
      </c>
      <c r="M18" s="10"/>
      <c r="N18" s="11">
        <f>+G18*30%</f>
        <v>2499000</v>
      </c>
      <c r="O18" s="34">
        <f>+G18+N18</f>
        <v>10829000</v>
      </c>
    </row>
    <row r="19" spans="3:15" ht="15" customHeight="1" x14ac:dyDescent="0.2">
      <c r="C19" s="69" t="s">
        <v>15</v>
      </c>
      <c r="D19" s="70"/>
      <c r="E19" s="70"/>
      <c r="F19" s="70"/>
      <c r="G19" s="71"/>
      <c r="M19" s="10"/>
      <c r="N19" s="10"/>
      <c r="O19" s="10"/>
    </row>
    <row r="20" spans="3:15" ht="59.45" customHeight="1" thickBot="1" x14ac:dyDescent="0.25">
      <c r="C20" s="52" t="s">
        <v>18</v>
      </c>
      <c r="D20" s="53"/>
      <c r="E20" s="53"/>
      <c r="F20" s="53"/>
      <c r="G20" s="54"/>
      <c r="M20" s="10"/>
      <c r="N20" s="10"/>
      <c r="O20" s="10"/>
    </row>
    <row r="21" spans="3:15" ht="15" customHeight="1" x14ac:dyDescent="0.2">
      <c r="C21" s="72" t="s">
        <v>16</v>
      </c>
      <c r="D21" s="73"/>
      <c r="E21" s="73"/>
      <c r="F21" s="73"/>
      <c r="G21" s="74"/>
    </row>
    <row r="22" spans="3:15" ht="15" customHeight="1" x14ac:dyDescent="0.2">
      <c r="C22" s="75" t="s">
        <v>1</v>
      </c>
      <c r="D22" s="76"/>
      <c r="E22" s="76"/>
      <c r="F22" s="76"/>
      <c r="G22" s="77"/>
    </row>
    <row r="23" spans="3:15" ht="15" customHeight="1" x14ac:dyDescent="0.2">
      <c r="C23" s="78" t="s">
        <v>7</v>
      </c>
      <c r="D23" s="79"/>
      <c r="E23" s="79" t="s">
        <v>8</v>
      </c>
      <c r="F23" s="79"/>
      <c r="G23" s="80"/>
    </row>
    <row r="24" spans="3:15" ht="15" customHeight="1" thickBot="1" x14ac:dyDescent="0.25">
      <c r="C24" s="64" t="s">
        <v>19</v>
      </c>
      <c r="D24" s="65"/>
      <c r="E24" s="66" t="s">
        <v>20</v>
      </c>
      <c r="F24" s="67"/>
      <c r="G24" s="68"/>
    </row>
    <row r="25" spans="3:15" x14ac:dyDescent="0.2">
      <c r="C25" s="4"/>
      <c r="D25" s="4"/>
      <c r="E25" s="4"/>
      <c r="F25" s="4"/>
      <c r="G25" s="4"/>
    </row>
  </sheetData>
  <mergeCells count="20">
    <mergeCell ref="C21:G21"/>
    <mergeCell ref="C22:G22"/>
    <mergeCell ref="C23:D23"/>
    <mergeCell ref="E23:G23"/>
    <mergeCell ref="C24:D24"/>
    <mergeCell ref="E24:G24"/>
    <mergeCell ref="C19:G19"/>
    <mergeCell ref="C20:G20"/>
    <mergeCell ref="C15:G15"/>
    <mergeCell ref="D2:G2"/>
    <mergeCell ref="C3:G4"/>
    <mergeCell ref="C5:G5"/>
    <mergeCell ref="C6:G6"/>
    <mergeCell ref="C7:G7"/>
    <mergeCell ref="C8:G9"/>
    <mergeCell ref="C10:G10"/>
    <mergeCell ref="C11:G11"/>
    <mergeCell ref="C12:G12"/>
    <mergeCell ref="C13:G13"/>
    <mergeCell ref="C14:G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5A813-F006-4372-BF93-5139C170D85F}">
  <sheetPr>
    <tabColor rgb="FFFFFF00"/>
  </sheetPr>
  <dimension ref="C1:T25"/>
  <sheetViews>
    <sheetView topLeftCell="A13" zoomScale="70" zoomScaleNormal="70" workbookViewId="0">
      <selection activeCell="O19" sqref="O19"/>
    </sheetView>
  </sheetViews>
  <sheetFormatPr baseColWidth="10" defaultColWidth="9.140625" defaultRowHeight="11.25" x14ac:dyDescent="0.2"/>
  <cols>
    <col min="1" max="2" width="3.7109375" style="1" customWidth="1"/>
    <col min="3" max="3" width="21.7109375" style="3" customWidth="1"/>
    <col min="4" max="4" width="14.28515625" style="3" customWidth="1"/>
    <col min="5" max="5" width="14.42578125" style="3" customWidth="1"/>
    <col min="6" max="6" width="20.5703125" style="3" customWidth="1"/>
    <col min="7" max="7" width="18.7109375" style="3" customWidth="1"/>
    <col min="8" max="13" width="9.140625" style="1"/>
    <col min="14" max="14" width="20.140625" style="1" customWidth="1"/>
    <col min="15" max="15" width="23.140625" style="1" customWidth="1"/>
    <col min="16" max="16" width="9.140625" style="1"/>
    <col min="17" max="17" width="27" style="1" customWidth="1"/>
    <col min="18" max="18" width="19.5703125" style="1" customWidth="1"/>
    <col min="19" max="19" width="18" style="1" customWidth="1"/>
    <col min="20" max="16384" width="9.140625" style="1"/>
  </cols>
  <sheetData>
    <row r="1" spans="3:20" ht="12" thickBot="1" x14ac:dyDescent="0.25"/>
    <row r="2" spans="3:20" ht="46.7" customHeight="1" thickBot="1" x14ac:dyDescent="0.25">
      <c r="C2" s="2" t="s">
        <v>0</v>
      </c>
      <c r="D2" s="39" t="s">
        <v>3</v>
      </c>
      <c r="E2" s="40"/>
      <c r="F2" s="41"/>
      <c r="G2" s="42"/>
      <c r="M2" s="10"/>
      <c r="N2" s="10"/>
      <c r="O2" s="10"/>
    </row>
    <row r="3" spans="3:20" ht="15" customHeight="1" x14ac:dyDescent="0.2">
      <c r="C3" s="43" t="s">
        <v>23</v>
      </c>
      <c r="D3" s="44"/>
      <c r="E3" s="44"/>
      <c r="F3" s="44"/>
      <c r="G3" s="45"/>
      <c r="M3" s="10"/>
      <c r="N3" s="10"/>
      <c r="O3" s="10"/>
    </row>
    <row r="4" spans="3:20" ht="15" customHeight="1" thickBot="1" x14ac:dyDescent="0.25">
      <c r="C4" s="46"/>
      <c r="D4" s="47"/>
      <c r="E4" s="47"/>
      <c r="F4" s="47"/>
      <c r="G4" s="48"/>
      <c r="M4" s="10"/>
      <c r="N4" s="10"/>
      <c r="O4" s="10"/>
      <c r="P4" s="10"/>
      <c r="Q4" s="10"/>
      <c r="R4" s="10"/>
      <c r="S4" s="10"/>
      <c r="T4" s="10"/>
    </row>
    <row r="5" spans="3:20" ht="15" customHeight="1" x14ac:dyDescent="0.2">
      <c r="C5" s="49" t="s">
        <v>4</v>
      </c>
      <c r="D5" s="50"/>
      <c r="E5" s="50"/>
      <c r="F5" s="50"/>
      <c r="G5" s="51"/>
      <c r="M5" s="10"/>
      <c r="N5" s="13"/>
      <c r="O5" s="13"/>
      <c r="P5" s="14"/>
      <c r="Q5" s="13"/>
      <c r="R5" s="14"/>
      <c r="S5" s="14"/>
      <c r="T5" s="10"/>
    </row>
    <row r="6" spans="3:20" ht="66" customHeight="1" thickBot="1" x14ac:dyDescent="0.25">
      <c r="C6" s="52" t="s">
        <v>24</v>
      </c>
      <c r="D6" s="53"/>
      <c r="E6" s="53"/>
      <c r="F6" s="53"/>
      <c r="G6" s="54"/>
      <c r="M6" s="10"/>
      <c r="N6" s="21"/>
      <c r="O6" s="22"/>
      <c r="P6" s="23"/>
      <c r="Q6" s="24"/>
      <c r="R6" s="23"/>
      <c r="S6" s="23"/>
      <c r="T6" s="24"/>
    </row>
    <row r="7" spans="3:20" ht="15" customHeight="1" x14ac:dyDescent="0.2">
      <c r="C7" s="49" t="s">
        <v>5</v>
      </c>
      <c r="D7" s="50"/>
      <c r="E7" s="50"/>
      <c r="F7" s="50"/>
      <c r="G7" s="51"/>
      <c r="M7" s="10"/>
      <c r="N7" s="21"/>
      <c r="O7" s="22"/>
      <c r="P7" s="23"/>
      <c r="Q7" s="24"/>
      <c r="R7" s="23"/>
      <c r="S7" s="23"/>
      <c r="T7" s="24"/>
    </row>
    <row r="8" spans="3:20" ht="33" customHeight="1" x14ac:dyDescent="0.2">
      <c r="C8" s="55" t="s">
        <v>17</v>
      </c>
      <c r="D8" s="56"/>
      <c r="E8" s="56"/>
      <c r="F8" s="56"/>
      <c r="G8" s="57"/>
      <c r="M8" s="10"/>
      <c r="N8" s="21"/>
      <c r="O8" s="22"/>
      <c r="P8" s="23"/>
      <c r="Q8" s="24"/>
      <c r="R8" s="25"/>
      <c r="S8" s="23"/>
      <c r="T8" s="24"/>
    </row>
    <row r="9" spans="3:20" ht="30" customHeight="1" thickBot="1" x14ac:dyDescent="0.25">
      <c r="C9" s="58"/>
      <c r="D9" s="59"/>
      <c r="E9" s="59"/>
      <c r="F9" s="59"/>
      <c r="G9" s="60"/>
      <c r="M9" s="10"/>
      <c r="N9" s="21"/>
      <c r="O9" s="22"/>
      <c r="P9" s="23"/>
      <c r="Q9" s="24"/>
      <c r="R9" s="23"/>
      <c r="S9" s="23"/>
      <c r="T9" s="24"/>
    </row>
    <row r="10" spans="3:20" ht="15" customHeight="1" x14ac:dyDescent="0.25">
      <c r="C10" s="49" t="s">
        <v>6</v>
      </c>
      <c r="D10" s="50"/>
      <c r="E10" s="50"/>
      <c r="F10" s="50"/>
      <c r="G10" s="51"/>
      <c r="M10" s="10"/>
      <c r="N10" s="26"/>
      <c r="O10" s="26"/>
      <c r="P10" s="26"/>
      <c r="Q10" s="26"/>
      <c r="R10" s="26"/>
      <c r="S10" s="26"/>
      <c r="T10" s="18"/>
    </row>
    <row r="11" spans="3:20" ht="110.1" customHeight="1" thickBot="1" x14ac:dyDescent="0.3">
      <c r="C11" s="61" t="s">
        <v>22</v>
      </c>
      <c r="D11" s="62"/>
      <c r="E11" s="62"/>
      <c r="F11" s="62"/>
      <c r="G11" s="63"/>
      <c r="M11" s="10"/>
      <c r="N11" s="26"/>
      <c r="O11" s="16"/>
      <c r="P11" s="26"/>
      <c r="Q11" s="26"/>
      <c r="R11" s="17"/>
      <c r="S11" s="17"/>
      <c r="T11" s="10"/>
    </row>
    <row r="12" spans="3:20" ht="18.600000000000001" customHeight="1" x14ac:dyDescent="0.25">
      <c r="C12" s="49" t="s">
        <v>9</v>
      </c>
      <c r="D12" s="50"/>
      <c r="E12" s="50"/>
      <c r="F12" s="50"/>
      <c r="G12" s="51"/>
      <c r="M12" s="10"/>
      <c r="N12" s="26"/>
      <c r="O12" s="16"/>
      <c r="P12" s="26"/>
      <c r="Q12" s="26"/>
      <c r="R12" s="17"/>
      <c r="S12" s="17"/>
    </row>
    <row r="13" spans="3:20" ht="110.1" customHeight="1" thickBot="1" x14ac:dyDescent="0.3">
      <c r="C13" s="36" t="s">
        <v>2</v>
      </c>
      <c r="D13" s="37"/>
      <c r="E13" s="37"/>
      <c r="F13" s="37"/>
      <c r="G13" s="38"/>
      <c r="M13" s="10"/>
      <c r="N13" s="26"/>
      <c r="O13" s="16"/>
      <c r="P13" s="26"/>
      <c r="Q13" s="26"/>
      <c r="R13" s="17"/>
      <c r="S13" s="17"/>
    </row>
    <row r="14" spans="3:20" ht="15" x14ac:dyDescent="0.25">
      <c r="C14" s="49" t="s">
        <v>10</v>
      </c>
      <c r="D14" s="50"/>
      <c r="E14" s="50"/>
      <c r="F14" s="50"/>
      <c r="G14" s="51"/>
      <c r="M14" s="10"/>
      <c r="N14" s="26"/>
      <c r="O14" s="26"/>
      <c r="P14" s="26"/>
      <c r="Q14" s="26"/>
      <c r="R14" s="26"/>
      <c r="S14" s="18"/>
    </row>
    <row r="15" spans="3:20" ht="110.1" customHeight="1" x14ac:dyDescent="0.2">
      <c r="C15" s="36" t="s">
        <v>24</v>
      </c>
      <c r="D15" s="37"/>
      <c r="E15" s="37"/>
      <c r="F15" s="37"/>
      <c r="G15" s="38"/>
      <c r="M15" s="10"/>
      <c r="N15" s="11"/>
      <c r="O15" s="10"/>
    </row>
    <row r="16" spans="3:20" ht="24.6" customHeight="1" x14ac:dyDescent="0.2">
      <c r="C16" s="7" t="s">
        <v>25</v>
      </c>
      <c r="D16" s="7" t="s">
        <v>11</v>
      </c>
      <c r="E16" s="5" t="s">
        <v>12</v>
      </c>
      <c r="F16" s="5" t="s">
        <v>13</v>
      </c>
      <c r="G16" s="8" t="s">
        <v>14</v>
      </c>
      <c r="M16" s="10"/>
      <c r="N16" s="11"/>
      <c r="O16" s="10"/>
    </row>
    <row r="17" spans="3:15" ht="37.15" customHeight="1" x14ac:dyDescent="0.2">
      <c r="C17" s="19" t="s">
        <v>28</v>
      </c>
      <c r="D17" s="19" t="s">
        <v>27</v>
      </c>
      <c r="E17" s="27">
        <v>380</v>
      </c>
      <c r="F17" s="20">
        <v>43640</v>
      </c>
      <c r="G17" s="29">
        <f>+E17*F17</f>
        <v>16583200</v>
      </c>
      <c r="M17" s="10"/>
      <c r="N17" s="11"/>
      <c r="O17" s="10"/>
    </row>
    <row r="18" spans="3:15" ht="22.9" customHeight="1" x14ac:dyDescent="0.2">
      <c r="C18" s="6"/>
      <c r="D18" s="6"/>
      <c r="E18" s="6"/>
      <c r="F18" s="9"/>
      <c r="G18" s="30">
        <f>SUM(G17)</f>
        <v>16583200</v>
      </c>
      <c r="M18" s="10"/>
      <c r="N18" s="11">
        <f>+G18*30%</f>
        <v>4974960</v>
      </c>
      <c r="O18" s="34">
        <f>+G18+N18</f>
        <v>21558160</v>
      </c>
    </row>
    <row r="19" spans="3:15" ht="15" customHeight="1" x14ac:dyDescent="0.2">
      <c r="C19" s="69" t="s">
        <v>15</v>
      </c>
      <c r="D19" s="70"/>
      <c r="E19" s="70"/>
      <c r="F19" s="70"/>
      <c r="G19" s="71"/>
      <c r="M19" s="10"/>
      <c r="N19" s="10"/>
      <c r="O19" s="10"/>
    </row>
    <row r="20" spans="3:15" ht="59.45" customHeight="1" thickBot="1" x14ac:dyDescent="0.25">
      <c r="C20" s="52" t="s">
        <v>18</v>
      </c>
      <c r="D20" s="53"/>
      <c r="E20" s="53"/>
      <c r="F20" s="53"/>
      <c r="G20" s="54"/>
      <c r="M20" s="10"/>
      <c r="N20" s="10"/>
      <c r="O20" s="10"/>
    </row>
    <row r="21" spans="3:15" ht="15" customHeight="1" x14ac:dyDescent="0.2">
      <c r="C21" s="72" t="s">
        <v>16</v>
      </c>
      <c r="D21" s="73"/>
      <c r="E21" s="73"/>
      <c r="F21" s="73"/>
      <c r="G21" s="74"/>
    </row>
    <row r="22" spans="3:15" ht="15" customHeight="1" x14ac:dyDescent="0.2">
      <c r="C22" s="75" t="s">
        <v>1</v>
      </c>
      <c r="D22" s="76"/>
      <c r="E22" s="76"/>
      <c r="F22" s="76"/>
      <c r="G22" s="77"/>
    </row>
    <row r="23" spans="3:15" ht="15" customHeight="1" x14ac:dyDescent="0.2">
      <c r="C23" s="78" t="s">
        <v>7</v>
      </c>
      <c r="D23" s="79"/>
      <c r="E23" s="79" t="s">
        <v>8</v>
      </c>
      <c r="F23" s="79"/>
      <c r="G23" s="80"/>
    </row>
    <row r="24" spans="3:15" ht="15" customHeight="1" thickBot="1" x14ac:dyDescent="0.25">
      <c r="C24" s="64" t="s">
        <v>19</v>
      </c>
      <c r="D24" s="65"/>
      <c r="E24" s="66" t="s">
        <v>20</v>
      </c>
      <c r="F24" s="67"/>
      <c r="G24" s="68"/>
    </row>
    <row r="25" spans="3:15" x14ac:dyDescent="0.2">
      <c r="C25" s="4"/>
      <c r="D25" s="4"/>
      <c r="E25" s="4"/>
      <c r="F25" s="4"/>
      <c r="G25" s="4"/>
    </row>
  </sheetData>
  <mergeCells count="20">
    <mergeCell ref="C24:D24"/>
    <mergeCell ref="E24:G24"/>
    <mergeCell ref="C19:G19"/>
    <mergeCell ref="C20:G20"/>
    <mergeCell ref="C21:G21"/>
    <mergeCell ref="C22:G22"/>
    <mergeCell ref="C23:D23"/>
    <mergeCell ref="E23:G23"/>
    <mergeCell ref="C15:G15"/>
    <mergeCell ref="D2:G2"/>
    <mergeCell ref="C3:G4"/>
    <mergeCell ref="C5:G5"/>
    <mergeCell ref="C6:G6"/>
    <mergeCell ref="C7:G7"/>
    <mergeCell ref="C8:G9"/>
    <mergeCell ref="C10:G10"/>
    <mergeCell ref="C11:G11"/>
    <mergeCell ref="C12:G12"/>
    <mergeCell ref="C13:G13"/>
    <mergeCell ref="C14:G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A9845-61EC-450C-A00E-CE2F991C967D}">
  <sheetPr>
    <tabColor rgb="FFFFFF00"/>
  </sheetPr>
  <dimension ref="C1:T31"/>
  <sheetViews>
    <sheetView tabSelected="1" topLeftCell="A12" zoomScale="70" zoomScaleNormal="70" workbookViewId="0">
      <selection activeCell="S15" sqref="S15"/>
    </sheetView>
  </sheetViews>
  <sheetFormatPr baseColWidth="10" defaultColWidth="9.140625" defaultRowHeight="11.25" x14ac:dyDescent="0.2"/>
  <cols>
    <col min="1" max="2" width="3.7109375" style="1" customWidth="1"/>
    <col min="3" max="3" width="21.7109375" style="3" customWidth="1"/>
    <col min="4" max="4" width="14.28515625" style="3" customWidth="1"/>
    <col min="5" max="5" width="14.42578125" style="3" customWidth="1"/>
    <col min="6" max="6" width="20.5703125" style="3" customWidth="1"/>
    <col min="7" max="7" width="18.7109375" style="3" customWidth="1"/>
    <col min="8" max="13" width="9.140625" style="1"/>
    <col min="14" max="14" width="20.140625" style="1" customWidth="1"/>
    <col min="15" max="15" width="23.140625" style="1" customWidth="1"/>
    <col min="16" max="16" width="9.140625" style="1"/>
    <col min="17" max="17" width="27" style="1" customWidth="1"/>
    <col min="18" max="18" width="19.5703125" style="1" customWidth="1"/>
    <col min="19" max="19" width="18" style="1" customWidth="1"/>
    <col min="20" max="16384" width="9.140625" style="1"/>
  </cols>
  <sheetData>
    <row r="1" spans="3:20" ht="12" thickBot="1" x14ac:dyDescent="0.25"/>
    <row r="2" spans="3:20" ht="46.7" customHeight="1" thickBot="1" x14ac:dyDescent="0.25">
      <c r="C2" s="2" t="s">
        <v>0</v>
      </c>
      <c r="D2" s="39" t="s">
        <v>3</v>
      </c>
      <c r="E2" s="40"/>
      <c r="F2" s="41"/>
      <c r="G2" s="42"/>
      <c r="M2" s="10"/>
      <c r="N2" s="10"/>
      <c r="O2" s="10"/>
    </row>
    <row r="3" spans="3:20" ht="15" customHeight="1" x14ac:dyDescent="0.2">
      <c r="C3" s="43" t="s">
        <v>23</v>
      </c>
      <c r="D3" s="44"/>
      <c r="E3" s="44"/>
      <c r="F3" s="44"/>
      <c r="G3" s="45"/>
      <c r="M3" s="10"/>
      <c r="N3" s="10"/>
      <c r="O3" s="10"/>
    </row>
    <row r="4" spans="3:20" ht="15" customHeight="1" thickBot="1" x14ac:dyDescent="0.25">
      <c r="C4" s="46"/>
      <c r="D4" s="47"/>
      <c r="E4" s="47"/>
      <c r="F4" s="47"/>
      <c r="G4" s="48"/>
      <c r="M4" s="10"/>
      <c r="N4" s="10"/>
      <c r="O4" s="10"/>
      <c r="P4" s="10"/>
      <c r="Q4" s="10"/>
      <c r="R4" s="10"/>
      <c r="S4" s="10"/>
      <c r="T4" s="10"/>
    </row>
    <row r="5" spans="3:20" ht="15" customHeight="1" x14ac:dyDescent="0.2">
      <c r="C5" s="49" t="s">
        <v>4</v>
      </c>
      <c r="D5" s="50"/>
      <c r="E5" s="50"/>
      <c r="F5" s="50"/>
      <c r="G5" s="51"/>
      <c r="M5" s="10"/>
      <c r="N5" s="13"/>
      <c r="O5" s="13"/>
      <c r="P5" s="14"/>
      <c r="Q5" s="13"/>
      <c r="R5" s="14"/>
      <c r="S5" s="14"/>
      <c r="T5" s="10"/>
    </row>
    <row r="6" spans="3:20" ht="66" customHeight="1" thickBot="1" x14ac:dyDescent="0.25">
      <c r="C6" s="52" t="s">
        <v>24</v>
      </c>
      <c r="D6" s="53"/>
      <c r="E6" s="53"/>
      <c r="F6" s="53"/>
      <c r="G6" s="54"/>
      <c r="M6" s="10"/>
      <c r="N6" s="21"/>
      <c r="O6" s="22"/>
      <c r="P6" s="23"/>
      <c r="Q6" s="24"/>
      <c r="R6" s="23"/>
      <c r="S6" s="23"/>
      <c r="T6" s="24"/>
    </row>
    <row r="7" spans="3:20" ht="15" customHeight="1" x14ac:dyDescent="0.2">
      <c r="C7" s="49" t="s">
        <v>5</v>
      </c>
      <c r="D7" s="50"/>
      <c r="E7" s="50"/>
      <c r="F7" s="50"/>
      <c r="G7" s="51"/>
      <c r="M7" s="10"/>
      <c r="N7" s="21"/>
      <c r="O7" s="22"/>
      <c r="P7" s="23"/>
      <c r="Q7" s="24"/>
      <c r="R7" s="23"/>
      <c r="S7" s="23"/>
      <c r="T7" s="24"/>
    </row>
    <row r="8" spans="3:20" ht="33" customHeight="1" x14ac:dyDescent="0.2">
      <c r="C8" s="55" t="s">
        <v>17</v>
      </c>
      <c r="D8" s="56"/>
      <c r="E8" s="56"/>
      <c r="F8" s="56"/>
      <c r="G8" s="57"/>
      <c r="M8" s="10"/>
      <c r="N8" s="21"/>
      <c r="O8" s="22"/>
      <c r="P8" s="23"/>
      <c r="Q8" s="24"/>
      <c r="R8" s="25"/>
      <c r="S8" s="23"/>
      <c r="T8" s="24"/>
    </row>
    <row r="9" spans="3:20" ht="30" customHeight="1" thickBot="1" x14ac:dyDescent="0.25">
      <c r="C9" s="58"/>
      <c r="D9" s="59"/>
      <c r="E9" s="59"/>
      <c r="F9" s="59"/>
      <c r="G9" s="60"/>
      <c r="M9" s="10"/>
      <c r="N9" s="21"/>
      <c r="O9" s="22"/>
      <c r="P9" s="23"/>
      <c r="Q9" s="24"/>
      <c r="R9" s="23"/>
      <c r="S9" s="23"/>
      <c r="T9" s="24"/>
    </row>
    <row r="10" spans="3:20" ht="15" customHeight="1" x14ac:dyDescent="0.25">
      <c r="C10" s="49" t="s">
        <v>6</v>
      </c>
      <c r="D10" s="50"/>
      <c r="E10" s="50"/>
      <c r="F10" s="50"/>
      <c r="G10" s="51"/>
      <c r="M10" s="10"/>
      <c r="N10" s="26"/>
      <c r="O10" s="26"/>
      <c r="P10" s="26"/>
      <c r="Q10" s="26"/>
      <c r="R10" s="26"/>
      <c r="S10" s="26"/>
      <c r="T10" s="18"/>
    </row>
    <row r="11" spans="3:20" ht="110.1" customHeight="1" thickBot="1" x14ac:dyDescent="0.3">
      <c r="C11" s="61" t="s">
        <v>22</v>
      </c>
      <c r="D11" s="62"/>
      <c r="E11" s="62"/>
      <c r="F11" s="62"/>
      <c r="G11" s="63"/>
      <c r="M11" s="10"/>
      <c r="N11" s="26"/>
      <c r="O11" s="16"/>
      <c r="P11" s="26"/>
      <c r="Q11" s="26"/>
      <c r="R11" s="17"/>
      <c r="S11" s="17"/>
      <c r="T11" s="10"/>
    </row>
    <row r="12" spans="3:20" ht="18.600000000000001" customHeight="1" x14ac:dyDescent="0.25">
      <c r="C12" s="49" t="s">
        <v>9</v>
      </c>
      <c r="D12" s="50"/>
      <c r="E12" s="50"/>
      <c r="F12" s="50"/>
      <c r="G12" s="51"/>
      <c r="M12" s="10"/>
      <c r="N12" s="26"/>
      <c r="O12" s="16"/>
      <c r="P12" s="26"/>
      <c r="Q12" s="26"/>
      <c r="R12" s="17"/>
      <c r="S12" s="17"/>
    </row>
    <row r="13" spans="3:20" ht="110.1" customHeight="1" thickBot="1" x14ac:dyDescent="0.3">
      <c r="C13" s="36" t="s">
        <v>2</v>
      </c>
      <c r="D13" s="37"/>
      <c r="E13" s="37"/>
      <c r="F13" s="37"/>
      <c r="G13" s="38"/>
      <c r="M13" s="10"/>
      <c r="N13" s="26"/>
      <c r="O13" s="16"/>
      <c r="P13" s="26"/>
      <c r="Q13" s="26"/>
      <c r="R13" s="17"/>
      <c r="S13" s="17">
        <v>5033600</v>
      </c>
    </row>
    <row r="14" spans="3:20" ht="15" x14ac:dyDescent="0.25">
      <c r="C14" s="49" t="s">
        <v>10</v>
      </c>
      <c r="D14" s="50"/>
      <c r="E14" s="50"/>
      <c r="F14" s="50"/>
      <c r="G14" s="51"/>
      <c r="M14" s="10"/>
      <c r="N14" s="26"/>
      <c r="O14" s="26"/>
      <c r="P14" s="26"/>
      <c r="Q14" s="26"/>
      <c r="R14" s="26"/>
      <c r="S14" s="18">
        <f>+S13*9</f>
        <v>45302400</v>
      </c>
    </row>
    <row r="15" spans="3:20" ht="110.1" customHeight="1" x14ac:dyDescent="0.2">
      <c r="C15" s="36" t="s">
        <v>24</v>
      </c>
      <c r="D15" s="37"/>
      <c r="E15" s="37"/>
      <c r="F15" s="37"/>
      <c r="G15" s="38"/>
      <c r="M15" s="10"/>
      <c r="N15" s="11"/>
      <c r="O15" s="10"/>
      <c r="Q15" s="1" t="s">
        <v>30</v>
      </c>
    </row>
    <row r="16" spans="3:20" ht="24.6" customHeight="1" x14ac:dyDescent="0.2">
      <c r="C16" s="7" t="s">
        <v>25</v>
      </c>
      <c r="D16" s="7" t="s">
        <v>11</v>
      </c>
      <c r="E16" s="5" t="s">
        <v>12</v>
      </c>
      <c r="F16" s="5" t="s">
        <v>13</v>
      </c>
      <c r="G16" s="8" t="s">
        <v>14</v>
      </c>
      <c r="M16" s="10"/>
      <c r="N16" s="11">
        <f>23.59+23.59</f>
        <v>47.18</v>
      </c>
      <c r="O16" s="10"/>
      <c r="Q16" s="1">
        <f>5.85+4.98</f>
        <v>10.83</v>
      </c>
      <c r="R16" s="1">
        <f>+Q16/2</f>
        <v>5.415</v>
      </c>
    </row>
    <row r="17" spans="3:17" ht="37.15" customHeight="1" x14ac:dyDescent="0.2">
      <c r="C17" s="19" t="s">
        <v>29</v>
      </c>
      <c r="D17" s="19" t="s">
        <v>27</v>
      </c>
      <c r="E17" s="27">
        <v>2326.5</v>
      </c>
      <c r="F17" s="20">
        <v>23330</v>
      </c>
      <c r="G17" s="29">
        <f>+E17*F17</f>
        <v>54277245</v>
      </c>
      <c r="I17" s="1">
        <v>3.45</v>
      </c>
      <c r="J17" s="1">
        <v>7</v>
      </c>
      <c r="K17" s="1">
        <f>+I17*J17</f>
        <v>24.150000000000002</v>
      </c>
      <c r="M17" s="10"/>
      <c r="N17" s="11">
        <f>5*6.9</f>
        <v>34.5</v>
      </c>
      <c r="O17" s="10"/>
    </row>
    <row r="18" spans="3:17" ht="37.15" customHeight="1" x14ac:dyDescent="0.2">
      <c r="C18" s="19" t="s">
        <v>29</v>
      </c>
      <c r="D18" s="6"/>
      <c r="E18" s="27">
        <v>1312.9</v>
      </c>
      <c r="F18" s="20">
        <v>22200</v>
      </c>
      <c r="G18" s="29">
        <f>+E18*F18</f>
        <v>29146380.000000004</v>
      </c>
      <c r="I18" s="1">
        <v>43</v>
      </c>
      <c r="J18" s="1">
        <v>4.8</v>
      </c>
      <c r="K18" s="1">
        <f>+I18*J18</f>
        <v>206.4</v>
      </c>
      <c r="M18" s="10"/>
      <c r="N18" s="11">
        <f>3.9+7.37</f>
        <v>11.27</v>
      </c>
      <c r="O18" s="10"/>
    </row>
    <row r="19" spans="3:17" ht="22.9" customHeight="1" x14ac:dyDescent="0.2">
      <c r="C19" s="19"/>
      <c r="D19" s="6"/>
      <c r="E19" s="6"/>
      <c r="F19" s="9"/>
      <c r="G19" s="30">
        <f>SUM(G17:G18)</f>
        <v>83423625</v>
      </c>
      <c r="I19" s="1">
        <v>14.31</v>
      </c>
      <c r="J19" s="1">
        <v>4</v>
      </c>
      <c r="K19" s="1">
        <f>+I19*J19</f>
        <v>57.24</v>
      </c>
      <c r="M19" s="10"/>
      <c r="N19" s="11">
        <f>5.31+5.31</f>
        <v>10.62</v>
      </c>
      <c r="O19" s="10"/>
      <c r="Q19" s="1">
        <f>+G19*30%</f>
        <v>25027087.5</v>
      </c>
    </row>
    <row r="20" spans="3:17" ht="15" customHeight="1" x14ac:dyDescent="0.2">
      <c r="C20" s="69" t="s">
        <v>15</v>
      </c>
      <c r="D20" s="70"/>
      <c r="E20" s="70"/>
      <c r="F20" s="70"/>
      <c r="G20" s="71"/>
      <c r="K20" s="1">
        <f>SUM(K18:K19)</f>
        <v>263.64</v>
      </c>
      <c r="L20" s="1">
        <f>+K20*4.98</f>
        <v>1312.9272000000001</v>
      </c>
      <c r="M20" s="10"/>
      <c r="N20" s="10">
        <f>4.9+5.4</f>
        <v>10.3</v>
      </c>
      <c r="O20" s="10"/>
      <c r="Q20" s="35">
        <f>+G19+Q19</f>
        <v>108450712.5</v>
      </c>
    </row>
    <row r="21" spans="3:17" ht="59.45" customHeight="1" thickBot="1" x14ac:dyDescent="0.25">
      <c r="C21" s="52" t="s">
        <v>18</v>
      </c>
      <c r="D21" s="53"/>
      <c r="E21" s="53"/>
      <c r="F21" s="53"/>
      <c r="G21" s="54"/>
      <c r="M21" s="10"/>
      <c r="N21" s="10">
        <v>3.11</v>
      </c>
      <c r="O21" s="10"/>
    </row>
    <row r="22" spans="3:17" ht="15" customHeight="1" x14ac:dyDescent="0.2">
      <c r="C22" s="72" t="s">
        <v>16</v>
      </c>
      <c r="D22" s="73"/>
      <c r="E22" s="73"/>
      <c r="F22" s="73"/>
      <c r="G22" s="74"/>
      <c r="N22" s="1">
        <v>39.450000000000003</v>
      </c>
    </row>
    <row r="23" spans="3:17" ht="15" customHeight="1" x14ac:dyDescent="0.2">
      <c r="C23" s="75" t="s">
        <v>1</v>
      </c>
      <c r="D23" s="76"/>
      <c r="E23" s="76"/>
      <c r="F23" s="76"/>
      <c r="G23" s="77"/>
      <c r="N23" s="1">
        <v>3.9</v>
      </c>
    </row>
    <row r="24" spans="3:17" ht="15" customHeight="1" x14ac:dyDescent="0.2">
      <c r="C24" s="78" t="s">
        <v>7</v>
      </c>
      <c r="D24" s="79"/>
      <c r="E24" s="79" t="s">
        <v>8</v>
      </c>
      <c r="F24" s="79"/>
      <c r="G24" s="80"/>
      <c r="N24" s="1">
        <f>SUM(N16:N23)</f>
        <v>160.33000000000001</v>
      </c>
    </row>
    <row r="25" spans="3:17" ht="15" customHeight="1" thickBot="1" x14ac:dyDescent="0.25">
      <c r="C25" s="64" t="s">
        <v>19</v>
      </c>
      <c r="D25" s="65"/>
      <c r="E25" s="66" t="s">
        <v>20</v>
      </c>
      <c r="F25" s="67"/>
      <c r="G25" s="68"/>
    </row>
    <row r="26" spans="3:17" x14ac:dyDescent="0.2">
      <c r="C26" s="4"/>
      <c r="D26" s="4"/>
      <c r="E26" s="4"/>
      <c r="F26" s="4"/>
      <c r="G26" s="4"/>
    </row>
    <row r="27" spans="3:17" x14ac:dyDescent="0.2">
      <c r="N27" s="1">
        <f>+N24+K17</f>
        <v>184.48000000000002</v>
      </c>
    </row>
    <row r="28" spans="3:17" x14ac:dyDescent="0.2">
      <c r="N28" s="1">
        <f>+N27*4.5</f>
        <v>830.16000000000008</v>
      </c>
      <c r="O28" s="1">
        <f>+N28*5.14</f>
        <v>4267.0223999999998</v>
      </c>
    </row>
    <row r="29" spans="3:17" x14ac:dyDescent="0.2">
      <c r="O29" s="1" t="s">
        <v>31</v>
      </c>
    </row>
    <row r="31" spans="3:17" x14ac:dyDescent="0.2">
      <c r="N31" s="1">
        <v>430</v>
      </c>
      <c r="O31" s="1">
        <f>+N31*5.41</f>
        <v>2326.3000000000002</v>
      </c>
    </row>
  </sheetData>
  <mergeCells count="20">
    <mergeCell ref="C25:D25"/>
    <mergeCell ref="E25:G25"/>
    <mergeCell ref="C20:G20"/>
    <mergeCell ref="C21:G21"/>
    <mergeCell ref="C22:G22"/>
    <mergeCell ref="C23:G23"/>
    <mergeCell ref="C24:D24"/>
    <mergeCell ref="E24:G24"/>
    <mergeCell ref="C15:G15"/>
    <mergeCell ref="D2:G2"/>
    <mergeCell ref="C3:G4"/>
    <mergeCell ref="C5:G5"/>
    <mergeCell ref="C6:G6"/>
    <mergeCell ref="C7:G7"/>
    <mergeCell ref="C8:G9"/>
    <mergeCell ref="C10:G10"/>
    <mergeCell ref="C11:G11"/>
    <mergeCell ref="C12:G12"/>
    <mergeCell ref="C13:G13"/>
    <mergeCell ref="C14:G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PUERTAS Y VENTANAS</vt:lpstr>
      <vt:lpstr>PASAMANOS</vt:lpstr>
      <vt:lpstr>PISOS</vt:lpstr>
      <vt:lpstr>ACABADOS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1</dc:creator>
  <cp:lastModifiedBy>SENA</cp:lastModifiedBy>
  <dcterms:created xsi:type="dcterms:W3CDTF">2024-11-26T15:52:07Z</dcterms:created>
  <dcterms:modified xsi:type="dcterms:W3CDTF">2025-09-17T01:59:57Z</dcterms:modified>
</cp:coreProperties>
</file>