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Proyectos_Alejandra\Documents\SENA\PROCESOS 2025\MANTENIMIENTO INFRAESTRUCTURA\Necesidad y Solicitud precotizacion\"/>
    </mc:Choice>
  </mc:AlternateContent>
  <xr:revisionPtr revIDLastSave="0" documentId="13_ncr:1_{0D7CA0DA-2EE6-476C-B961-CE144AE54B9D}" xr6:coauthVersionLast="47" xr6:coauthVersionMax="47" xr10:uidLastSave="{00000000-0000-0000-0000-000000000000}"/>
  <bookViews>
    <workbookView xWindow="-110" yWindow="-110" windowWidth="19420" windowHeight="11500" tabRatio="677" xr2:uid="{00000000-000D-0000-FFFF-FFFF00000000}"/>
  </bookViews>
  <sheets>
    <sheet name="OFERTA ECONOMICA " sheetId="12" r:id="rId1"/>
  </sheets>
  <definedNames>
    <definedName name="_xlnm.Print_Area" localSheetId="0">'OFERTA ECONOMICA '!$A$1:$H$56</definedName>
    <definedName name="_xlnm.Print_Titles" localSheetId="0">'OFERTA ECONOMICA 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6" i="12" l="1"/>
  <c r="H39" i="12" l="1"/>
  <c r="H40" i="12" s="1"/>
  <c r="H36" i="12"/>
  <c r="H37" i="12" s="1"/>
  <c r="H31" i="12"/>
  <c r="H32" i="12"/>
  <c r="H30" i="12"/>
  <c r="H26" i="12"/>
  <c r="H27" i="12"/>
  <c r="H22" i="12"/>
  <c r="H23" i="12"/>
  <c r="H24" i="12"/>
  <c r="H25" i="12"/>
  <c r="H21" i="12"/>
  <c r="H20" i="12"/>
  <c r="H14" i="12"/>
  <c r="H15" i="12"/>
  <c r="H17" i="12"/>
  <c r="H13" i="12"/>
  <c r="H10" i="12"/>
  <c r="H11" i="12" s="1"/>
  <c r="H7" i="12"/>
  <c r="H8" i="12" l="1"/>
  <c r="H28" i="12"/>
  <c r="H33" i="12" l="1"/>
  <c r="H34" i="12" s="1"/>
  <c r="H16" i="12" l="1"/>
  <c r="H18" i="12" s="1"/>
  <c r="H41" i="12" s="1"/>
  <c r="H42" i="12" l="1"/>
  <c r="H43" i="12"/>
  <c r="H46" i="12" s="1"/>
  <c r="H44" i="12" l="1"/>
  <c r="H45" i="12" s="1"/>
  <c r="H47" i="1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Edwin Robinson Peña</author>
  </authors>
  <commentList>
    <comment ref="D10" authorId="0" shapeId="0" xr:uid="{7375C8C8-DEBB-4908-A25E-D4471B5990FB}">
      <text>
        <r>
          <rPr>
            <b/>
            <sz val="9"/>
            <color indexed="81"/>
            <rFont val="Tahoma"/>
            <family val="2"/>
          </rPr>
          <t>Edwin Robinson Peña:</t>
        </r>
        <r>
          <rPr>
            <sz val="9"/>
            <color indexed="81"/>
            <rFont val="Tahoma"/>
            <family val="2"/>
          </rPr>
          <t xml:space="preserve">
se descontó policarbonato entrada y cuarto de bombeo. </t>
        </r>
      </text>
    </comment>
  </commentList>
</comments>
</file>

<file path=xl/sharedStrings.xml><?xml version="1.0" encoding="utf-8"?>
<sst xmlns="http://schemas.openxmlformats.org/spreadsheetml/2006/main" count="98" uniqueCount="69">
  <si>
    <t>ITEM</t>
  </si>
  <si>
    <t>CODIGOS UNSPSC</t>
  </si>
  <si>
    <t>UNIDAD DE MEDIDA</t>
  </si>
  <si>
    <t>VALOR UNITARIO</t>
  </si>
  <si>
    <t>VALOR TOTAL</t>
  </si>
  <si>
    <t>UND</t>
  </si>
  <si>
    <t xml:space="preserve">M2 </t>
  </si>
  <si>
    <t xml:space="preserve">SUBTOTAL CAPITULO </t>
  </si>
  <si>
    <t>SUBTOTAL CAPITULO</t>
  </si>
  <si>
    <t xml:space="preserve">GLOBAL </t>
  </si>
  <si>
    <t>6. ASEO Y LIMPIEZA</t>
  </si>
  <si>
    <t>Aseo y limpieza de obra. Incluye retiro de escombros.</t>
  </si>
  <si>
    <t>DESCRIPCION DEL ELMENTO SOLICITADO Y ESPECIFICACIONES TÉCNICAS</t>
  </si>
  <si>
    <t xml:space="preserve">TOTAL  INDIRECTO </t>
  </si>
  <si>
    <t xml:space="preserve">UTILIDAD  (5%) </t>
  </si>
  <si>
    <t xml:space="preserve">TOTAL A.U. </t>
  </si>
  <si>
    <t>TOTAL COSTOS DIRECTOS + A.U</t>
  </si>
  <si>
    <t>I.V.A SOBRE LA UTILIDAD (19%)</t>
  </si>
  <si>
    <t>2. CUBIERTAS</t>
  </si>
  <si>
    <t>3.  MUROS, ACABADOS Y CONCRETOS</t>
  </si>
  <si>
    <t>4.  CARPINTERÍA METÁLICA Y VIDRIOS</t>
  </si>
  <si>
    <t>ML</t>
  </si>
  <si>
    <t xml:space="preserve">Mantenimiento general de celosias (incluye desmonte, limpieza con hidrolavadora, ajuste, reemplazo de tornillos y reistalacion.) </t>
  </si>
  <si>
    <t>5.  RAMPA</t>
  </si>
  <si>
    <t>Mantenimiento estructura metalica de la rampa (incluye remocion de pintura, lijada, aplicación de masilla, anticorrosivo y pintura esmalte.)</t>
  </si>
  <si>
    <t>6. INSTALACIONES ELÉCTRICAS</t>
  </si>
  <si>
    <r>
      <t>Mantenimiento general d</t>
    </r>
    <r>
      <rPr>
        <sz val="12"/>
        <rFont val="Arial"/>
        <family val="2"/>
      </rPr>
      <t>e cubierta teja tipo sandwich, acerolit  y traslucida, i</t>
    </r>
    <r>
      <rPr>
        <sz val="12"/>
        <color rgb="FF333333"/>
        <rFont val="Arial"/>
        <family val="2"/>
      </rPr>
      <t>ncluye (ajuste y cambio de tornillos, ganchos, sellamiento de goteras con cinta asfaltica)</t>
    </r>
  </si>
  <si>
    <t>Resane de humedad en muros, con mortero impermeabilizado incluye escarificación previa  y andamios TSA.</t>
  </si>
  <si>
    <t>Pintura sobre muro exterior a tres manos de alta resistencia en la intemperie, color blanco, incluye filos, dilataciones y andamios TSA.</t>
  </si>
  <si>
    <t>Pintura vinilo tipo 1, sobre muro a tres manos  para muros interiores, color blanco, incluye filos, dilataciones y andamios TSA.</t>
  </si>
  <si>
    <t xml:space="preserve">Mantenimiento a todo costo de carpintería metálica en acero inoxidable (puertas, divisiones de baños y lavamanos) incluye ajuste de tornilleria, limpieza, pasador manual, bisagras, cambio de soporte de pìso en acero inoxidable, resane de enchape con boquilla). </t>
  </si>
  <si>
    <t xml:space="preserve">1. PRELIMINARES </t>
  </si>
  <si>
    <t xml:space="preserve">Desmonte de divisiones de unidades sanitarias en acero inoxidables </t>
  </si>
  <si>
    <t>Desmonte y reinstalación de estructura metálica cortasol, protector de muro estructural medidas aproximadas: L:9.65 m; h1: 4.63 m; h2:3.56 m</t>
  </si>
  <si>
    <t xml:space="preserve">Mantenimiento de vidrios ( incluye desmonte, limpieza con hidrolavadora y reistalación con silicona.) </t>
  </si>
  <si>
    <t xml:space="preserve">Desmonte y reinstalación de piso deck (rampa de acceso) incluye ajuste de tornilleria y limpieza </t>
  </si>
  <si>
    <t>Suministro e instalacion de Correas en perfil metálico de 2X1" calibre 20, incluye anticorrosivo y pintura</t>
  </si>
  <si>
    <t>Pintura en esmalte color blanco para barandas de la rampa (tubo 1" 1/2 y de  2" redondo) y estructura de policarbonato tubo de 1"1/2 * 1" 1/2 cuadrado y de 1" 1/2 redondo (incluye limpieza, lijadas y anticorrosivo)</t>
  </si>
  <si>
    <t xml:space="preserve">Mantenimiento correctivo para caja de inspección electrica de 0,45 x 0,45 m, inlcuye reconstrucción de muro en concreto 3000 PSI.  </t>
  </si>
  <si>
    <t xml:space="preserve">Cerramiento en lona verde h 2,00 mt </t>
  </si>
  <si>
    <r>
      <t xml:space="preserve">Suministro e instalacion de vidrio crudo 5 mm de 1,05 mt x 1,30 mt </t>
    </r>
    <r>
      <rPr>
        <sz val="12"/>
        <color rgb="FFFF0000"/>
        <rFont val="Arial"/>
        <family val="2"/>
      </rPr>
      <t xml:space="preserve"> </t>
    </r>
  </si>
  <si>
    <t>Mantenimiento de escalera a todo costo incluye cambio de remaches, ajuste tornilleria, suministro e instalacion de lamina policabrnotado 4mm de medidas aproximadas de 0,30 mt x 0,78 mt</t>
  </si>
  <si>
    <t>72151501       72101507</t>
  </si>
  <si>
    <t>30181508             72101507</t>
  </si>
  <si>
    <t>30191800                72101507</t>
  </si>
  <si>
    <t>30191800       72152005      72151400</t>
  </si>
  <si>
    <t>72151302              72101507</t>
  </si>
  <si>
    <t>72154032           72101505       72101507</t>
  </si>
  <si>
    <t>72154032       72101507</t>
  </si>
  <si>
    <t>26131603
72101507</t>
  </si>
  <si>
    <t>72101507       72153501</t>
  </si>
  <si>
    <t>72101507       72153000</t>
  </si>
  <si>
    <t>72101507       30171708      72153000</t>
  </si>
  <si>
    <t xml:space="preserve">30191800       72101507   </t>
  </si>
  <si>
    <t xml:space="preserve">72152500        72101507  </t>
  </si>
  <si>
    <t>TOTAL</t>
  </si>
  <si>
    <r>
      <t>Pintura en esmalte color para estructura metalica, IP, puertas y</t>
    </r>
    <r>
      <rPr>
        <sz val="12"/>
        <color rgb="FFFF0000"/>
        <rFont val="Arial"/>
        <family val="2"/>
      </rPr>
      <t xml:space="preserve"> </t>
    </r>
    <r>
      <rPr>
        <sz val="12"/>
        <rFont val="Arial"/>
        <family val="2"/>
      </rPr>
      <t>metaldeck.</t>
    </r>
  </si>
  <si>
    <t xml:space="preserve">Mantenimiento de rejas metalicas incluye punto de soldadura donde se requiera, lijado, anticorrosivo y esmalte a dos manos. Medidas aproximadas puerta 1 ( h 2,80 mt x 12.75 mt de largo) Puerta 2 (h  2,00 mt x 3,37 mt) Puerta 3  (h  2,00 mt x 3,10 mt). </t>
  </si>
  <si>
    <r>
      <t>Revisión y ajuste de puertas en marco de aluminio para el area administrativa y de apoyo mixto. Incluye, ajuste o cambio de tornillería, cambio de bisagras, chapa,  cambio de perfil de aluminio de medidas para puerta 1 (medidas h 0,11 mt x 1,03 mt la</t>
    </r>
    <r>
      <rPr>
        <sz val="12"/>
        <rFont val="Arial"/>
        <family val="2"/>
      </rPr>
      <t xml:space="preserve">rgo) puerta 2 (medidas h 0,11 mt x 0,93 mt largo). Medidas general de la puerta 1 (h 2,20 mt  x 1,20mt ) Puerta 2 (h 2,20 mt x1,10 mt). </t>
    </r>
    <r>
      <rPr>
        <sz val="12"/>
        <color rgb="FF333333"/>
        <rFont val="Arial"/>
        <family val="2"/>
      </rPr>
      <t xml:space="preserve">
</t>
    </r>
  </si>
  <si>
    <t>ADMINISTRACIÓN (23%)</t>
  </si>
  <si>
    <t xml:space="preserve">Mantenimiento de rejillas de desagues internos de 0,35 mt de ancho x 2,05 mt de largo (incluye desmonte, remocion de pintura, lijada, enderezado, aplicación de anticorrosivo, pintura epoxica y reinstalación.) </t>
  </si>
  <si>
    <t>NOTA 1: Tengase en cuenta que las cantidades y los valores unitarios se encuentran plasmados en el presupuesto oficial y analisis del sector.</t>
  </si>
  <si>
    <t>FIRMA</t>
  </si>
  <si>
    <t xml:space="preserve">REPRESENTANTE LEGAL Y/O PERSONA NATURAL </t>
  </si>
  <si>
    <t xml:space="preserve">Valor total de la propuesta: __________________ ______($ ) </t>
  </si>
  <si>
    <t xml:space="preserve">Con la suscripción del presente anexo en forma voluntaria e irrevocable acepto las condiciones técnicas planteadas por el SENA REGIONAL VICHADA, a través de la presente invitación pública, del pliego de condiciones y en especial las contenidas en el numeral 7.   ESPECIFICACIONES TÉCNICAS y demás que puedan surgir a partir de las diferentes adendas generadas en desarrollo del proceso, en consecuencia, me comprometo a darles estricto cumplimiento. </t>
  </si>
  <si>
    <t xml:space="preserve">ANEXO OFERTA ECONÓMICA </t>
  </si>
  <si>
    <t xml:space="preserve">CANTIDAD </t>
  </si>
  <si>
    <r>
      <t xml:space="preserve"> </t>
    </r>
    <r>
      <rPr>
        <sz val="18"/>
        <color theme="1"/>
        <rFont val="Calibri"/>
        <family val="2"/>
      </rPr>
      <t>"CONTRATAR A MONTO AGOTABLE EL SERVICIO DE MANTENIMIENTO PREVENTIVO, PREDICTIVO Y/O CORRECTIVO DE LA INFRAESTRUCTURA FISICA DEL CENTRO DE PRODUCCIÓN Y TRANSFORMACIÓN AGROINDUSTRIAL DE LA ORINOQUIA"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</si>
</sst>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&quot;$&quot;\ #,##0.0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Verdana"/>
      <family val="2"/>
    </font>
    <font>
      <b/>
      <sz val="10"/>
      <name val="Verdana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20"/>
      <color theme="1"/>
      <name val="Calibri"/>
      <family val="2"/>
    </font>
    <font>
      <b/>
      <sz val="20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Arial"/>
      <family val="2"/>
    </font>
    <font>
      <sz val="12"/>
      <color rgb="FF333333"/>
      <name val="Arial"/>
      <family val="2"/>
    </font>
    <font>
      <b/>
      <sz val="11"/>
      <color theme="1"/>
      <name val="Arial"/>
      <family val="2"/>
    </font>
    <font>
      <b/>
      <sz val="12"/>
      <color rgb="FF333333"/>
      <name val="Arial"/>
      <family val="2"/>
    </font>
    <font>
      <sz val="11"/>
      <color rgb="FF333333"/>
      <name val="Arial"/>
      <family val="2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b/>
      <sz val="18"/>
      <color theme="1"/>
      <name val="Calibri"/>
      <family val="2"/>
    </font>
    <font>
      <sz val="18"/>
      <color theme="1"/>
      <name val="Calibri"/>
      <family val="2"/>
    </font>
    <font>
      <sz val="18"/>
      <color theme="1"/>
      <name val="Arial"/>
      <family val="2"/>
    </font>
    <font>
      <sz val="12"/>
      <color rgb="FF000000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/>
    <xf numFmtId="0" fontId="2" fillId="0" borderId="0"/>
    <xf numFmtId="0" fontId="3" fillId="0" borderId="0"/>
    <xf numFmtId="0" fontId="2" fillId="0" borderId="0"/>
    <xf numFmtId="49" fontId="4" fillId="0" borderId="0">
      <alignment horizontal="left" vertical="center"/>
    </xf>
    <xf numFmtId="0" fontId="5" fillId="2" borderId="1">
      <alignment horizontal="left" vertical="center" wrapText="1"/>
    </xf>
    <xf numFmtId="0" fontId="5" fillId="3" borderId="0">
      <alignment horizontal="center" vertical="center"/>
    </xf>
    <xf numFmtId="164" fontId="2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6" fillId="0" borderId="0" xfId="0" applyFont="1"/>
    <xf numFmtId="0" fontId="6" fillId="0" borderId="0" xfId="0" applyFont="1" applyAlignment="1">
      <alignment vertical="center"/>
    </xf>
    <xf numFmtId="0" fontId="7" fillId="0" borderId="0" xfId="0" applyFont="1"/>
    <xf numFmtId="0" fontId="9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6" fillId="5" borderId="0" xfId="0" applyFont="1" applyFill="1"/>
    <xf numFmtId="0" fontId="6" fillId="0" borderId="0" xfId="0" applyFont="1" applyFill="1"/>
    <xf numFmtId="0" fontId="12" fillId="0" borderId="0" xfId="0" applyFont="1" applyAlignment="1">
      <alignment horizontal="center"/>
    </xf>
    <xf numFmtId="0" fontId="13" fillId="6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23" fillId="8" borderId="1" xfId="0" applyFont="1" applyFill="1" applyBorder="1" applyAlignment="1">
      <alignment horizontal="left" vertical="center"/>
    </xf>
    <xf numFmtId="0" fontId="22" fillId="0" borderId="0" xfId="0" applyFont="1" applyAlignment="1">
      <alignment horizontal="center" vertical="center" wrapText="1"/>
    </xf>
    <xf numFmtId="0" fontId="0" fillId="8" borderId="1" xfId="0" applyFill="1" applyBorder="1"/>
    <xf numFmtId="8" fontId="6" fillId="0" borderId="1" xfId="0" applyNumberFormat="1" applyFont="1" applyBorder="1"/>
    <xf numFmtId="0" fontId="21" fillId="8" borderId="1" xfId="0" applyFont="1" applyFill="1" applyBorder="1" applyAlignment="1">
      <alignment vertical="center" wrapText="1"/>
    </xf>
    <xf numFmtId="0" fontId="0" fillId="0" borderId="0" xfId="0" applyFill="1"/>
    <xf numFmtId="0" fontId="0" fillId="8" borderId="1" xfId="0" applyFill="1" applyBorder="1" applyAlignment="1">
      <alignment horizontal="left"/>
    </xf>
    <xf numFmtId="8" fontId="6" fillId="8" borderId="1" xfId="0" applyNumberFormat="1" applyFont="1" applyFill="1" applyBorder="1"/>
    <xf numFmtId="0" fontId="26" fillId="4" borderId="1" xfId="0" applyFont="1" applyFill="1" applyBorder="1" applyAlignment="1">
      <alignment horizontal="center" vertical="center" wrapText="1"/>
    </xf>
    <xf numFmtId="8" fontId="6" fillId="0" borderId="1" xfId="0" applyNumberFormat="1" applyFont="1" applyFill="1" applyBorder="1"/>
    <xf numFmtId="0" fontId="12" fillId="0" borderId="0" xfId="0" applyFont="1" applyFill="1" applyAlignment="1">
      <alignment horizontal="center"/>
    </xf>
    <xf numFmtId="0" fontId="0" fillId="9" borderId="0" xfId="0" applyFill="1"/>
    <xf numFmtId="0" fontId="30" fillId="9" borderId="0" xfId="0" applyFont="1" applyFill="1"/>
    <xf numFmtId="0" fontId="0" fillId="5" borderId="0" xfId="0" applyFill="1"/>
    <xf numFmtId="0" fontId="18" fillId="6" borderId="1" xfId="0" applyFont="1" applyFill="1" applyBorder="1" applyAlignment="1">
      <alignment horizontal="center" vertical="center" wrapText="1"/>
    </xf>
    <xf numFmtId="8" fontId="31" fillId="0" borderId="1" xfId="0" applyNumberFormat="1" applyFont="1" applyFill="1" applyBorder="1"/>
    <xf numFmtId="2" fontId="31" fillId="0" borderId="1" xfId="0" applyNumberFormat="1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2" fontId="6" fillId="7" borderId="1" xfId="0" applyNumberFormat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left"/>
    </xf>
    <xf numFmtId="0" fontId="6" fillId="8" borderId="1" xfId="0" applyFont="1" applyFill="1" applyBorder="1" applyAlignment="1">
      <alignment horizontal="center" vertical="center" wrapText="1"/>
    </xf>
    <xf numFmtId="0" fontId="32" fillId="8" borderId="1" xfId="0" applyFont="1" applyFill="1" applyBorder="1" applyAlignment="1">
      <alignment vertical="center" wrapText="1"/>
    </xf>
    <xf numFmtId="0" fontId="33" fillId="0" borderId="0" xfId="0" applyFont="1" applyAlignment="1">
      <alignment horizontal="center" vertical="center" wrapText="1"/>
    </xf>
    <xf numFmtId="0" fontId="6" fillId="8" borderId="1" xfId="0" applyFont="1" applyFill="1" applyBorder="1"/>
    <xf numFmtId="165" fontId="6" fillId="8" borderId="1" xfId="9" applyNumberFormat="1" applyFont="1" applyFill="1" applyBorder="1"/>
    <xf numFmtId="0" fontId="26" fillId="4" borderId="1" xfId="0" applyFont="1" applyFill="1" applyBorder="1" applyAlignment="1">
      <alignment horizontal="center" vertical="center"/>
    </xf>
    <xf numFmtId="0" fontId="28" fillId="0" borderId="1" xfId="0" applyFont="1" applyBorder="1"/>
    <xf numFmtId="0" fontId="11" fillId="8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/>
    <xf numFmtId="0" fontId="11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0" fillId="0" borderId="1" xfId="0" applyFill="1" applyBorder="1"/>
    <xf numFmtId="0" fontId="0" fillId="0" borderId="1" xfId="0" applyBorder="1"/>
    <xf numFmtId="0" fontId="25" fillId="0" borderId="1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left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/>
    <xf numFmtId="0" fontId="25" fillId="0" borderId="1" xfId="0" applyFont="1" applyBorder="1" applyAlignment="1">
      <alignment horizontal="left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2" fontId="20" fillId="0" borderId="1" xfId="0" applyNumberFormat="1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left" vertical="center" wrapText="1"/>
    </xf>
    <xf numFmtId="0" fontId="6" fillId="8" borderId="1" xfId="0" applyFont="1" applyFill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44" fontId="0" fillId="0" borderId="0" xfId="9" applyFont="1"/>
    <xf numFmtId="2" fontId="0" fillId="0" borderId="0" xfId="0" applyNumberFormat="1"/>
    <xf numFmtId="44" fontId="6" fillId="0" borderId="0" xfId="9" applyFont="1"/>
    <xf numFmtId="44" fontId="6" fillId="0" borderId="0" xfId="0" applyNumberFormat="1" applyFont="1"/>
    <xf numFmtId="0" fontId="9" fillId="0" borderId="0" xfId="0" applyFont="1" applyAlignment="1">
      <alignment horizontal="center"/>
    </xf>
    <xf numFmtId="0" fontId="16" fillId="0" borderId="2" xfId="0" applyFont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0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left" vertical="center" wrapText="1"/>
    </xf>
    <xf numFmtId="0" fontId="32" fillId="0" borderId="3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/>
    </xf>
  </cellXfs>
  <cellStyles count="10">
    <cellStyle name="BodyStyle" xfId="4" xr:uid="{00000000-0005-0000-0000-000000000000}"/>
    <cellStyle name="Currency" xfId="7" xr:uid="{00000000-0005-0000-0000-000001000000}"/>
    <cellStyle name="HeaderStyle" xfId="6" xr:uid="{00000000-0005-0000-0000-000002000000}"/>
    <cellStyle name="MainTitle" xfId="5" xr:uid="{00000000-0005-0000-0000-000003000000}"/>
    <cellStyle name="Millares 2" xfId="8" xr:uid="{ED06065B-D706-4BB3-B433-7EAD15725C9B}"/>
    <cellStyle name="Moneda" xfId="9" builtinId="4"/>
    <cellStyle name="Normal" xfId="0" builtinId="0"/>
    <cellStyle name="Normal 2 2" xfId="3" xr:uid="{00000000-0005-0000-0000-000006000000}"/>
    <cellStyle name="Normal 4" xfId="2" xr:uid="{00000000-0005-0000-0000-000007000000}"/>
    <cellStyle name="Normal 6" xfId="1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372673</xdr:colOff>
      <xdr:row>1</xdr:row>
      <xdr:rowOff>138871</xdr:rowOff>
    </xdr:from>
    <xdr:to>
      <xdr:col>1</xdr:col>
      <xdr:colOff>27516</xdr:colOff>
      <xdr:row>2</xdr:row>
      <xdr:rowOff>776111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B0F1D87-470D-4E5B-9361-517B70C4C7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673" y="562204"/>
          <a:ext cx="739635" cy="8841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A1B11-A8E9-4C8D-9B93-B018767F9FF2}">
  <dimension ref="A1:J57"/>
  <sheetViews>
    <sheetView tabSelected="1" view="pageBreakPreview" topLeftCell="A22" zoomScale="72" zoomScaleNormal="77" zoomScaleSheetLayoutView="72" workbookViewId="0">
      <selection activeCell="J46" sqref="J46:J56"/>
    </sheetView>
  </sheetViews>
  <sheetFormatPr baseColWidth="10" defaultColWidth="11.453125" defaultRowHeight="14.5" x14ac:dyDescent="0.35"/>
  <cols>
    <col min="1" max="1" width="15.54296875" style="2" customWidth="1"/>
    <col min="2" max="2" width="10.1796875" style="5" customWidth="1"/>
    <col min="3" max="3" width="67.81640625" style="3" customWidth="1"/>
    <col min="4" max="4" width="18.26953125" style="6" customWidth="1"/>
    <col min="5" max="5" width="18.26953125" style="1" customWidth="1"/>
    <col min="6" max="6" width="3.453125" style="1" hidden="1" customWidth="1"/>
    <col min="7" max="7" width="16.90625" style="1" customWidth="1"/>
    <col min="8" max="8" width="18.54296875" style="1" customWidth="1"/>
    <col min="9" max="9" width="11.453125" style="1"/>
    <col min="10" max="10" width="19.81640625" style="1" bestFit="1" customWidth="1"/>
    <col min="11" max="16384" width="11.453125" style="1"/>
  </cols>
  <sheetData>
    <row r="1" spans="1:8" ht="33.5" customHeight="1" x14ac:dyDescent="0.3">
      <c r="A1" s="87" t="s">
        <v>66</v>
      </c>
      <c r="B1" s="87"/>
      <c r="C1" s="87"/>
      <c r="D1" s="87"/>
      <c r="E1" s="87"/>
      <c r="F1" s="87"/>
      <c r="G1" s="87"/>
      <c r="H1" s="87"/>
    </row>
    <row r="2" spans="1:8" ht="19.5" customHeight="1" x14ac:dyDescent="0.3">
      <c r="A2" s="80"/>
      <c r="B2" s="80"/>
      <c r="C2" s="81" t="s">
        <v>68</v>
      </c>
      <c r="D2" s="81"/>
      <c r="E2" s="82"/>
      <c r="F2" s="81"/>
      <c r="G2" s="81"/>
      <c r="H2" s="81"/>
    </row>
    <row r="3" spans="1:8" ht="64.5" customHeight="1" x14ac:dyDescent="0.3">
      <c r="A3" s="80"/>
      <c r="B3" s="80"/>
      <c r="C3" s="81"/>
      <c r="D3" s="81"/>
      <c r="E3" s="82"/>
      <c r="F3" s="81"/>
      <c r="G3" s="81"/>
      <c r="H3" s="81"/>
    </row>
    <row r="4" spans="1:8" ht="52.5" customHeight="1" x14ac:dyDescent="0.45">
      <c r="A4" s="26" t="s">
        <v>1</v>
      </c>
      <c r="B4" s="43" t="s">
        <v>0</v>
      </c>
      <c r="C4" s="26" t="s">
        <v>12</v>
      </c>
      <c r="D4" s="26" t="s">
        <v>67</v>
      </c>
      <c r="E4" s="26" t="s">
        <v>2</v>
      </c>
      <c r="F4" s="44"/>
      <c r="G4" s="26" t="s">
        <v>3</v>
      </c>
      <c r="H4" s="26" t="s">
        <v>4</v>
      </c>
    </row>
    <row r="5" spans="1:8" ht="27" customHeight="1" x14ac:dyDescent="0.3">
      <c r="A5" s="45"/>
      <c r="B5" s="75" t="s">
        <v>31</v>
      </c>
      <c r="C5" s="75"/>
      <c r="D5" s="75"/>
      <c r="E5" s="75"/>
      <c r="F5" s="75"/>
      <c r="G5" s="75"/>
      <c r="H5" s="75"/>
    </row>
    <row r="6" spans="1:8" ht="30.5" customHeight="1" x14ac:dyDescent="0.3">
      <c r="A6" s="10">
        <v>30191617</v>
      </c>
      <c r="B6" s="14">
        <v>1.1000000000000001</v>
      </c>
      <c r="C6" s="46" t="s">
        <v>39</v>
      </c>
      <c r="D6" s="35"/>
      <c r="E6" s="15" t="s">
        <v>21</v>
      </c>
      <c r="F6" s="32"/>
      <c r="G6" s="27"/>
      <c r="H6" s="21">
        <f>D6*G6</f>
        <v>0</v>
      </c>
    </row>
    <row r="7" spans="1:8" ht="31" customHeight="1" x14ac:dyDescent="0.3">
      <c r="A7" s="17" t="s">
        <v>43</v>
      </c>
      <c r="B7" s="16">
        <v>1.2</v>
      </c>
      <c r="C7" s="47" t="s">
        <v>32</v>
      </c>
      <c r="D7" s="35"/>
      <c r="E7" s="15" t="s">
        <v>6</v>
      </c>
      <c r="F7" s="48"/>
      <c r="G7" s="27"/>
      <c r="H7" s="27">
        <f>D7*G7</f>
        <v>0</v>
      </c>
    </row>
    <row r="8" spans="1:8" ht="22.5" customHeight="1" x14ac:dyDescent="0.3">
      <c r="A8" s="45"/>
      <c r="B8" s="49"/>
      <c r="C8" s="13" t="s">
        <v>7</v>
      </c>
      <c r="D8" s="50"/>
      <c r="E8" s="50"/>
      <c r="F8" s="51"/>
      <c r="G8" s="41"/>
      <c r="H8" s="25">
        <f>ROUND(SUM(H6:H7),0)</f>
        <v>0</v>
      </c>
    </row>
    <row r="9" spans="1:8" s="8" customFormat="1" ht="24.5" customHeight="1" x14ac:dyDescent="0.35">
      <c r="A9" s="9"/>
      <c r="B9" s="75" t="s">
        <v>18</v>
      </c>
      <c r="C9" s="75"/>
      <c r="D9" s="75"/>
      <c r="E9" s="75"/>
      <c r="F9" s="75"/>
      <c r="G9" s="75"/>
      <c r="H9" s="75"/>
    </row>
    <row r="10" spans="1:8" s="23" customFormat="1" ht="57" customHeight="1" x14ac:dyDescent="0.35">
      <c r="A10" s="17" t="s">
        <v>44</v>
      </c>
      <c r="B10" s="16">
        <v>2.1</v>
      </c>
      <c r="C10" s="47" t="s">
        <v>26</v>
      </c>
      <c r="D10" s="35"/>
      <c r="E10" s="15" t="s">
        <v>6</v>
      </c>
      <c r="F10" s="52"/>
      <c r="G10" s="27"/>
      <c r="H10" s="27">
        <f>D10*G10</f>
        <v>0</v>
      </c>
    </row>
    <row r="11" spans="1:8" customFormat="1" ht="21" customHeight="1" x14ac:dyDescent="0.35">
      <c r="A11" s="11"/>
      <c r="B11" s="12"/>
      <c r="C11" s="13" t="s">
        <v>7</v>
      </c>
      <c r="D11" s="38"/>
      <c r="E11" s="38"/>
      <c r="F11" s="53"/>
      <c r="G11" s="41"/>
      <c r="H11" s="25">
        <f>ROUND(SUM(H10),0)</f>
        <v>0</v>
      </c>
    </row>
    <row r="12" spans="1:8" s="8" customFormat="1" ht="31" customHeight="1" x14ac:dyDescent="0.35">
      <c r="A12" s="9"/>
      <c r="B12" s="75" t="s">
        <v>19</v>
      </c>
      <c r="C12" s="75"/>
      <c r="D12" s="75"/>
      <c r="E12" s="75"/>
      <c r="F12" s="75"/>
      <c r="G12" s="75"/>
      <c r="H12" s="75"/>
    </row>
    <row r="13" spans="1:8" customFormat="1" ht="47" customHeight="1" x14ac:dyDescent="0.35">
      <c r="A13" s="17" t="s">
        <v>45</v>
      </c>
      <c r="B13" s="16">
        <v>3.1</v>
      </c>
      <c r="C13" s="47" t="s">
        <v>27</v>
      </c>
      <c r="D13" s="35"/>
      <c r="E13" s="15" t="s">
        <v>6</v>
      </c>
      <c r="F13" s="52"/>
      <c r="G13" s="27"/>
      <c r="H13" s="27">
        <f>D13*G13</f>
        <v>0</v>
      </c>
    </row>
    <row r="14" spans="1:8" s="30" customFormat="1" ht="37" customHeight="1" x14ac:dyDescent="0.35">
      <c r="A14" s="17" t="s">
        <v>46</v>
      </c>
      <c r="B14" s="54">
        <v>3.2</v>
      </c>
      <c r="C14" s="55" t="s">
        <v>28</v>
      </c>
      <c r="D14" s="34"/>
      <c r="E14" s="56" t="s">
        <v>6</v>
      </c>
      <c r="F14" s="57"/>
      <c r="G14" s="33"/>
      <c r="H14" s="33">
        <f t="shared" ref="H14:H17" si="0">D14*G14</f>
        <v>0</v>
      </c>
    </row>
    <row r="15" spans="1:8" customFormat="1" ht="41" customHeight="1" x14ac:dyDescent="0.35">
      <c r="A15" s="17" t="s">
        <v>46</v>
      </c>
      <c r="B15" s="16">
        <v>3.3</v>
      </c>
      <c r="C15" s="47" t="s">
        <v>29</v>
      </c>
      <c r="D15" s="35"/>
      <c r="E15" s="15" t="s">
        <v>6</v>
      </c>
      <c r="F15" s="52"/>
      <c r="G15" s="27"/>
      <c r="H15" s="27">
        <f t="shared" si="0"/>
        <v>0</v>
      </c>
    </row>
    <row r="16" spans="1:8" s="31" customFormat="1" ht="31" x14ac:dyDescent="0.35">
      <c r="A16" s="17" t="s">
        <v>46</v>
      </c>
      <c r="B16" s="16">
        <v>3.4</v>
      </c>
      <c r="C16" s="47" t="s">
        <v>56</v>
      </c>
      <c r="D16" s="35"/>
      <c r="E16" s="15" t="s">
        <v>6</v>
      </c>
      <c r="F16" s="52"/>
      <c r="G16" s="27"/>
      <c r="H16" s="27">
        <f t="shared" si="0"/>
        <v>0</v>
      </c>
    </row>
    <row r="17" spans="1:8" customFormat="1" ht="48.5" customHeight="1" x14ac:dyDescent="0.35">
      <c r="A17" s="10" t="s">
        <v>44</v>
      </c>
      <c r="B17" s="14">
        <v>3.5</v>
      </c>
      <c r="C17" s="58" t="s">
        <v>41</v>
      </c>
      <c r="D17" s="36"/>
      <c r="E17" s="59" t="s">
        <v>9</v>
      </c>
      <c r="F17" s="53"/>
      <c r="G17" s="21"/>
      <c r="H17" s="21">
        <f t="shared" si="0"/>
        <v>0</v>
      </c>
    </row>
    <row r="18" spans="1:8" customFormat="1" ht="22.5" customHeight="1" x14ac:dyDescent="0.35">
      <c r="A18" s="11"/>
      <c r="B18" s="12"/>
      <c r="C18" s="13" t="s">
        <v>7</v>
      </c>
      <c r="D18" s="38"/>
      <c r="E18" s="38"/>
      <c r="F18" s="53"/>
      <c r="G18" s="41"/>
      <c r="H18" s="25">
        <f>ROUND(SUM(H13:H17),0)</f>
        <v>0</v>
      </c>
    </row>
    <row r="19" spans="1:8" s="8" customFormat="1" ht="23.5" customHeight="1" x14ac:dyDescent="0.35">
      <c r="A19" s="11"/>
      <c r="B19" s="75" t="s">
        <v>20</v>
      </c>
      <c r="C19" s="75"/>
      <c r="D19" s="75"/>
      <c r="E19" s="75"/>
      <c r="F19" s="75"/>
      <c r="G19" s="75"/>
      <c r="H19" s="75"/>
    </row>
    <row r="20" spans="1:8" s="28" customFormat="1" ht="65.5" customHeight="1" x14ac:dyDescent="0.35">
      <c r="A20" s="17" t="s">
        <v>47</v>
      </c>
      <c r="B20" s="15">
        <v>4.0999999999999996</v>
      </c>
      <c r="C20" s="46" t="s">
        <v>57</v>
      </c>
      <c r="D20" s="35"/>
      <c r="E20" s="15" t="s">
        <v>6</v>
      </c>
      <c r="F20" s="60"/>
      <c r="G20" s="27"/>
      <c r="H20" s="27">
        <f>D20*G20</f>
        <v>0</v>
      </c>
    </row>
    <row r="21" spans="1:8" customFormat="1" ht="111" customHeight="1" x14ac:dyDescent="0.35">
      <c r="A21" s="10" t="s">
        <v>47</v>
      </c>
      <c r="B21" s="16">
        <v>4.2</v>
      </c>
      <c r="C21" s="47" t="s">
        <v>58</v>
      </c>
      <c r="D21" s="35"/>
      <c r="E21" s="15" t="s">
        <v>5</v>
      </c>
      <c r="F21" s="53"/>
      <c r="G21" s="21"/>
      <c r="H21" s="21">
        <f t="shared" ref="H21:H27" si="1">D21*G21</f>
        <v>0</v>
      </c>
    </row>
    <row r="22" spans="1:8" customFormat="1" ht="69" customHeight="1" x14ac:dyDescent="0.35">
      <c r="A22" s="10" t="s">
        <v>48</v>
      </c>
      <c r="B22" s="16">
        <v>4.3</v>
      </c>
      <c r="C22" s="61" t="s">
        <v>30</v>
      </c>
      <c r="D22" s="35"/>
      <c r="E22" s="15" t="s">
        <v>9</v>
      </c>
      <c r="F22" s="53"/>
      <c r="G22" s="21"/>
      <c r="H22" s="21">
        <f t="shared" si="1"/>
        <v>0</v>
      </c>
    </row>
    <row r="23" spans="1:8" s="29" customFormat="1" ht="65.5" customHeight="1" x14ac:dyDescent="0.35">
      <c r="A23" s="17" t="s">
        <v>49</v>
      </c>
      <c r="B23" s="16">
        <v>4.4000000000000004</v>
      </c>
      <c r="C23" s="47" t="s">
        <v>60</v>
      </c>
      <c r="D23" s="35"/>
      <c r="E23" s="15" t="s">
        <v>21</v>
      </c>
      <c r="F23" s="52"/>
      <c r="G23" s="27"/>
      <c r="H23" s="27">
        <f t="shared" si="1"/>
        <v>0</v>
      </c>
    </row>
    <row r="24" spans="1:8" customFormat="1" ht="41.5" customHeight="1" x14ac:dyDescent="0.35">
      <c r="A24" s="17" t="s">
        <v>50</v>
      </c>
      <c r="B24" s="15">
        <v>4.5</v>
      </c>
      <c r="C24" s="47" t="s">
        <v>33</v>
      </c>
      <c r="D24" s="35"/>
      <c r="E24" s="15" t="s">
        <v>9</v>
      </c>
      <c r="F24" s="52"/>
      <c r="G24" s="27"/>
      <c r="H24" s="27">
        <f t="shared" si="1"/>
        <v>0</v>
      </c>
    </row>
    <row r="25" spans="1:8" s="31" customFormat="1" ht="38.5" customHeight="1" x14ac:dyDescent="0.35">
      <c r="A25" s="17" t="s">
        <v>50</v>
      </c>
      <c r="B25" s="16">
        <v>4.5999999999999996</v>
      </c>
      <c r="C25" s="47" t="s">
        <v>22</v>
      </c>
      <c r="D25" s="35"/>
      <c r="E25" s="15" t="s">
        <v>6</v>
      </c>
      <c r="F25" s="52"/>
      <c r="G25" s="27"/>
      <c r="H25" s="27">
        <f t="shared" si="1"/>
        <v>0</v>
      </c>
    </row>
    <row r="26" spans="1:8" s="29" customFormat="1" ht="42" customHeight="1" x14ac:dyDescent="0.35">
      <c r="A26" s="17" t="s">
        <v>51</v>
      </c>
      <c r="B26" s="15">
        <v>4.7</v>
      </c>
      <c r="C26" s="47" t="s">
        <v>34</v>
      </c>
      <c r="D26" s="35"/>
      <c r="E26" s="15" t="s">
        <v>6</v>
      </c>
      <c r="F26" s="52"/>
      <c r="G26" s="27"/>
      <c r="H26" s="27">
        <f t="shared" si="1"/>
        <v>0</v>
      </c>
    </row>
    <row r="27" spans="1:8" customFormat="1" ht="41.5" customHeight="1" x14ac:dyDescent="0.35">
      <c r="A27" s="17" t="s">
        <v>52</v>
      </c>
      <c r="B27" s="15">
        <v>4.8</v>
      </c>
      <c r="C27" s="47" t="s">
        <v>40</v>
      </c>
      <c r="D27" s="35"/>
      <c r="E27" s="15" t="s">
        <v>6</v>
      </c>
      <c r="F27" s="52"/>
      <c r="G27" s="27"/>
      <c r="H27" s="27">
        <f t="shared" si="1"/>
        <v>0</v>
      </c>
    </row>
    <row r="28" spans="1:8" customFormat="1" ht="24" customHeight="1" x14ac:dyDescent="0.35">
      <c r="A28" s="11"/>
      <c r="B28" s="12"/>
      <c r="C28" s="13" t="s">
        <v>8</v>
      </c>
      <c r="D28" s="38"/>
      <c r="E28" s="38"/>
      <c r="F28" s="53"/>
      <c r="G28" s="41"/>
      <c r="H28" s="25">
        <f>ROUND(SUM(H20:H27),0)</f>
        <v>0</v>
      </c>
    </row>
    <row r="29" spans="1:8" s="8" customFormat="1" ht="26" customHeight="1" x14ac:dyDescent="0.35">
      <c r="A29" s="11"/>
      <c r="B29" s="75" t="s">
        <v>23</v>
      </c>
      <c r="C29" s="75"/>
      <c r="D29" s="75"/>
      <c r="E29" s="75"/>
      <c r="F29" s="75"/>
      <c r="G29" s="75"/>
      <c r="H29" s="75"/>
    </row>
    <row r="30" spans="1:8" s="31" customFormat="1" ht="44.5" customHeight="1" x14ac:dyDescent="0.35">
      <c r="A30" s="17" t="s">
        <v>53</v>
      </c>
      <c r="B30" s="16">
        <v>5.0999999999999996</v>
      </c>
      <c r="C30" s="47" t="s">
        <v>24</v>
      </c>
      <c r="D30" s="62"/>
      <c r="E30" s="63" t="s">
        <v>21</v>
      </c>
      <c r="F30" s="52"/>
      <c r="G30" s="27"/>
      <c r="H30" s="27">
        <f t="shared" ref="H30:H33" si="2">D30*G30</f>
        <v>0</v>
      </c>
    </row>
    <row r="31" spans="1:8" s="29" customFormat="1" ht="39" customHeight="1" x14ac:dyDescent="0.35">
      <c r="A31" s="17" t="s">
        <v>54</v>
      </c>
      <c r="B31" s="16">
        <v>5.2</v>
      </c>
      <c r="C31" s="47" t="s">
        <v>35</v>
      </c>
      <c r="D31" s="62"/>
      <c r="E31" s="63" t="s">
        <v>6</v>
      </c>
      <c r="F31" s="52"/>
      <c r="G31" s="27"/>
      <c r="H31" s="27">
        <f t="shared" si="2"/>
        <v>0</v>
      </c>
    </row>
    <row r="32" spans="1:8" s="31" customFormat="1" ht="29.5" customHeight="1" x14ac:dyDescent="0.35">
      <c r="A32" s="17">
        <v>72101507</v>
      </c>
      <c r="B32" s="16">
        <v>5.3</v>
      </c>
      <c r="C32" s="47" t="s">
        <v>36</v>
      </c>
      <c r="D32" s="62"/>
      <c r="E32" s="63" t="s">
        <v>21</v>
      </c>
      <c r="F32" s="52"/>
      <c r="G32" s="27"/>
      <c r="H32" s="27">
        <f t="shared" si="2"/>
        <v>0</v>
      </c>
    </row>
    <row r="33" spans="1:10" s="31" customFormat="1" ht="54.5" customHeight="1" x14ac:dyDescent="0.35">
      <c r="A33" s="17" t="s">
        <v>46</v>
      </c>
      <c r="B33" s="16">
        <v>5.4</v>
      </c>
      <c r="C33" s="47" t="s">
        <v>37</v>
      </c>
      <c r="D33" s="62"/>
      <c r="E33" s="63" t="s">
        <v>21</v>
      </c>
      <c r="F33" s="52"/>
      <c r="G33" s="27"/>
      <c r="H33" s="27">
        <f t="shared" si="2"/>
        <v>0</v>
      </c>
    </row>
    <row r="34" spans="1:10" customFormat="1" ht="26.5" customHeight="1" x14ac:dyDescent="0.35">
      <c r="A34" s="11"/>
      <c r="B34" s="12"/>
      <c r="C34" s="13" t="s">
        <v>7</v>
      </c>
      <c r="D34" s="38"/>
      <c r="E34" s="38"/>
      <c r="F34" s="53"/>
      <c r="G34" s="41"/>
      <c r="H34" s="25">
        <f>ROUND(SUM(H30:H33),0)</f>
        <v>0</v>
      </c>
    </row>
    <row r="35" spans="1:10" customFormat="1" ht="27" customHeight="1" x14ac:dyDescent="0.35">
      <c r="A35" s="11"/>
      <c r="B35" s="75" t="s">
        <v>25</v>
      </c>
      <c r="C35" s="75"/>
      <c r="D35" s="75"/>
      <c r="E35" s="75"/>
      <c r="F35" s="75"/>
      <c r="G35" s="75"/>
      <c r="H35" s="75"/>
    </row>
    <row r="36" spans="1:10" customFormat="1" ht="39.5" customHeight="1" x14ac:dyDescent="0.35">
      <c r="A36" s="17" t="s">
        <v>42</v>
      </c>
      <c r="B36" s="64">
        <v>6.1</v>
      </c>
      <c r="C36" s="65" t="s">
        <v>38</v>
      </c>
      <c r="D36" s="36"/>
      <c r="E36" s="59" t="s">
        <v>5</v>
      </c>
      <c r="F36" s="53"/>
      <c r="G36" s="21"/>
      <c r="H36" s="21">
        <f t="shared" ref="H36" si="3">D36*G36</f>
        <v>0</v>
      </c>
    </row>
    <row r="37" spans="1:10" customFormat="1" ht="31" customHeight="1" x14ac:dyDescent="0.35">
      <c r="A37" s="12"/>
      <c r="B37" s="12"/>
      <c r="C37" s="18" t="s">
        <v>8</v>
      </c>
      <c r="D37" s="66"/>
      <c r="E37" s="66"/>
      <c r="F37" s="20"/>
      <c r="G37" s="41"/>
      <c r="H37" s="25">
        <f>ROUND(SUM(H36),0)</f>
        <v>0</v>
      </c>
    </row>
    <row r="38" spans="1:10" s="8" customFormat="1" ht="29" customHeight="1" x14ac:dyDescent="0.35">
      <c r="A38" s="75" t="s">
        <v>10</v>
      </c>
      <c r="B38" s="75"/>
      <c r="C38" s="75"/>
      <c r="D38" s="75"/>
      <c r="E38" s="75"/>
      <c r="F38" s="75"/>
      <c r="G38" s="75"/>
      <c r="H38" s="75"/>
    </row>
    <row r="39" spans="1:10" customFormat="1" ht="29.5" customHeight="1" x14ac:dyDescent="0.35">
      <c r="A39" s="10">
        <v>72101507</v>
      </c>
      <c r="B39" s="14">
        <v>7.1</v>
      </c>
      <c r="C39" s="61" t="s">
        <v>11</v>
      </c>
      <c r="D39" s="67"/>
      <c r="E39" s="59" t="s">
        <v>9</v>
      </c>
      <c r="F39" s="53"/>
      <c r="G39" s="21"/>
      <c r="H39" s="21">
        <f t="shared" ref="H39" si="4">D39*G39</f>
        <v>0</v>
      </c>
    </row>
    <row r="40" spans="1:10" customFormat="1" ht="22.5" customHeight="1" x14ac:dyDescent="0.35">
      <c r="A40" s="20"/>
      <c r="B40" s="22"/>
      <c r="C40" s="18" t="s">
        <v>8</v>
      </c>
      <c r="D40" s="39"/>
      <c r="E40" s="39"/>
      <c r="F40" s="22"/>
      <c r="G40" s="39"/>
      <c r="H40" s="25">
        <f>ROUND(SUM(H39),0)</f>
        <v>0</v>
      </c>
    </row>
    <row r="41" spans="1:10" s="23" customFormat="1" ht="22.5" customHeight="1" x14ac:dyDescent="0.35">
      <c r="A41" s="20"/>
      <c r="B41" s="22"/>
      <c r="C41" s="13" t="s">
        <v>13</v>
      </c>
      <c r="D41" s="39"/>
      <c r="E41" s="39"/>
      <c r="F41" s="22"/>
      <c r="G41" s="39"/>
      <c r="H41" s="25">
        <f>H8+H11+H18+H28+H34+H37+H40</f>
        <v>0</v>
      </c>
    </row>
    <row r="42" spans="1:10" s="23" customFormat="1" ht="22.5" customHeight="1" x14ac:dyDescent="0.35">
      <c r="A42" s="20"/>
      <c r="B42" s="22"/>
      <c r="C42" s="13" t="s">
        <v>59</v>
      </c>
      <c r="D42" s="39"/>
      <c r="E42" s="39"/>
      <c r="F42" s="22"/>
      <c r="G42" s="39"/>
      <c r="H42" s="25">
        <f>+ROUND((H41*23%),0)</f>
        <v>0</v>
      </c>
    </row>
    <row r="43" spans="1:10" s="23" customFormat="1" ht="22.5" customHeight="1" x14ac:dyDescent="0.35">
      <c r="A43" s="20"/>
      <c r="B43" s="22"/>
      <c r="C43" s="13" t="s">
        <v>14</v>
      </c>
      <c r="D43" s="39"/>
      <c r="E43" s="39"/>
      <c r="F43" s="22"/>
      <c r="G43" s="39"/>
      <c r="H43" s="25">
        <f>+ROUND((H41*5%),0)</f>
        <v>0</v>
      </c>
    </row>
    <row r="44" spans="1:10" customFormat="1" ht="22.5" customHeight="1" x14ac:dyDescent="0.35">
      <c r="A44" s="20"/>
      <c r="B44" s="22"/>
      <c r="C44" s="13" t="s">
        <v>15</v>
      </c>
      <c r="D44" s="39"/>
      <c r="E44" s="39"/>
      <c r="F44" s="22"/>
      <c r="G44" s="39"/>
      <c r="H44" s="25">
        <f>SUM(H42:H43)</f>
        <v>0</v>
      </c>
    </row>
    <row r="45" spans="1:10" customFormat="1" ht="26.25" customHeight="1" x14ac:dyDescent="0.35">
      <c r="A45" s="20"/>
      <c r="B45" s="24"/>
      <c r="C45" s="13" t="s">
        <v>16</v>
      </c>
      <c r="D45" s="37"/>
      <c r="E45" s="37"/>
      <c r="F45" s="24"/>
      <c r="G45" s="37"/>
      <c r="H45" s="25">
        <f>ROUND((H41+H44),0)</f>
        <v>0</v>
      </c>
    </row>
    <row r="46" spans="1:10" customFormat="1" ht="26.25" customHeight="1" x14ac:dyDescent="0.35">
      <c r="A46" s="20"/>
      <c r="B46" s="24"/>
      <c r="C46" s="13" t="s">
        <v>17</v>
      </c>
      <c r="D46" s="37"/>
      <c r="E46" s="37"/>
      <c r="F46" s="24"/>
      <c r="G46" s="37"/>
      <c r="H46" s="42">
        <f>ROUND((H43*19%),0)</f>
        <v>0</v>
      </c>
    </row>
    <row r="47" spans="1:10" customFormat="1" ht="26.25" customHeight="1" x14ac:dyDescent="0.35">
      <c r="A47" s="20"/>
      <c r="B47" s="24"/>
      <c r="C47" s="13" t="s">
        <v>55</v>
      </c>
      <c r="D47" s="37"/>
      <c r="E47" s="37"/>
      <c r="F47" s="24"/>
      <c r="G47" s="37"/>
      <c r="H47" s="25">
        <f>ROUND((H45+H46),0)</f>
        <v>0</v>
      </c>
      <c r="J47" s="69"/>
    </row>
    <row r="48" spans="1:10" customFormat="1" ht="23" customHeight="1" x14ac:dyDescent="0.35">
      <c r="A48" s="83" t="s">
        <v>61</v>
      </c>
      <c r="B48" s="83"/>
      <c r="C48" s="83"/>
      <c r="D48" s="83"/>
      <c r="E48" s="84"/>
      <c r="F48" s="83"/>
      <c r="G48" s="84"/>
      <c r="H48" s="84"/>
      <c r="J48" s="69"/>
    </row>
    <row r="49" spans="1:10" customFormat="1" ht="13" customHeight="1" x14ac:dyDescent="0.35">
      <c r="A49" s="85"/>
      <c r="B49" s="85"/>
      <c r="C49" s="85"/>
      <c r="D49" s="85"/>
      <c r="E49" s="86"/>
      <c r="F49" s="85"/>
      <c r="G49" s="86"/>
      <c r="H49" s="86"/>
      <c r="J49" s="69"/>
    </row>
    <row r="50" spans="1:10" customFormat="1" ht="5.5" customHeight="1" x14ac:dyDescent="0.35">
      <c r="A50" s="19"/>
      <c r="B50" s="19"/>
      <c r="C50" s="19"/>
      <c r="D50" s="40"/>
      <c r="E50" s="40"/>
      <c r="F50" s="19"/>
      <c r="G50" s="40"/>
      <c r="H50" s="40"/>
      <c r="J50" s="70"/>
    </row>
    <row r="51" spans="1:10" ht="30.5" customHeight="1" x14ac:dyDescent="0.3">
      <c r="A51" s="76" t="s">
        <v>64</v>
      </c>
      <c r="B51" s="76"/>
      <c r="C51" s="76"/>
      <c r="D51" s="76"/>
      <c r="E51" s="77"/>
      <c r="F51" s="76"/>
      <c r="G51" s="77"/>
      <c r="H51" s="77"/>
    </row>
    <row r="52" spans="1:10" ht="63.5" customHeight="1" x14ac:dyDescent="0.3">
      <c r="A52" s="76" t="s">
        <v>65</v>
      </c>
      <c r="B52" s="76"/>
      <c r="C52" s="76"/>
      <c r="D52" s="76"/>
      <c r="E52" s="76"/>
      <c r="F52" s="76"/>
      <c r="G52" s="76"/>
      <c r="H52" s="76"/>
      <c r="J52" s="71"/>
    </row>
    <row r="53" spans="1:10" ht="63.5" customHeight="1" x14ac:dyDescent="0.3">
      <c r="A53" s="68"/>
      <c r="B53" s="68"/>
      <c r="C53" s="74"/>
      <c r="D53" s="74"/>
      <c r="E53" s="68"/>
      <c r="F53" s="68"/>
      <c r="G53" s="68"/>
      <c r="H53" s="68"/>
      <c r="J53" s="71"/>
    </row>
    <row r="54" spans="1:10" ht="20" x14ac:dyDescent="0.4">
      <c r="A54" s="4"/>
      <c r="B54" s="78" t="s">
        <v>62</v>
      </c>
      <c r="C54" s="78"/>
      <c r="D54" s="78"/>
      <c r="E54" s="79"/>
      <c r="J54" s="72"/>
    </row>
    <row r="55" spans="1:10" ht="18" customHeight="1" x14ac:dyDescent="0.4">
      <c r="A55" s="4"/>
      <c r="B55" s="73" t="s">
        <v>63</v>
      </c>
      <c r="C55" s="73"/>
      <c r="D55" s="73"/>
      <c r="E55" s="73"/>
    </row>
    <row r="56" spans="1:10" ht="66" customHeight="1" x14ac:dyDescent="0.35">
      <c r="D56" s="7"/>
    </row>
    <row r="57" spans="1:10" x14ac:dyDescent="0.35">
      <c r="D57" s="7"/>
    </row>
  </sheetData>
  <mergeCells count="16">
    <mergeCell ref="A1:H1"/>
    <mergeCell ref="C53:D53"/>
    <mergeCell ref="B19:H19"/>
    <mergeCell ref="A2:B3"/>
    <mergeCell ref="C2:H3"/>
    <mergeCell ref="B5:H5"/>
    <mergeCell ref="B9:H9"/>
    <mergeCell ref="B12:H12"/>
    <mergeCell ref="B55:E55"/>
    <mergeCell ref="B29:H29"/>
    <mergeCell ref="B35:H35"/>
    <mergeCell ref="A38:H38"/>
    <mergeCell ref="A48:H49"/>
    <mergeCell ref="A51:H51"/>
    <mergeCell ref="B54:E54"/>
    <mergeCell ref="A52:H52"/>
  </mergeCells>
  <printOptions horizontalCentered="1"/>
  <pageMargins left="0.59055118110236227" right="0.39370078740157483" top="0.98425196850393704" bottom="0.59055118110236227" header="0.31496062992125984" footer="0.31496062992125984"/>
  <pageSetup scale="54" orientation="portrait" horizontalDpi="1200" verticalDpi="1200" r:id="rId1"/>
  <rowBreaks count="1" manualBreakCount="1">
    <brk id="28" max="7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OFERTA ECONOMICA </vt:lpstr>
      <vt:lpstr>'OFERTA ECONOMICA '!Área_de_impresión</vt:lpstr>
      <vt:lpstr>'OFERTA ECONOMICA '!Títulos_a_imprimir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Alejandra Londoño</cp:lastModifiedBy>
  <cp:lastPrinted>2025-08-12T21:09:20Z</cp:lastPrinted>
  <dcterms:created xsi:type="dcterms:W3CDTF">2020-02-10T15:58:56Z</dcterms:created>
  <dcterms:modified xsi:type="dcterms:W3CDTF">2025-10-02T21:27:41Z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2022-12-16T21:47:47Z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25cff907-a118-4c2c-88f2-d4a9a52da148</vt:lpwstr>
  </property>
  <property fmtid="{D5CDD505-2E9C-101B-9397-08002B2CF9AE}" pid="8" name="MSIP_Label_1299739c-ad3d-4908-806e-4d91151a6e13_ContentBits">
    <vt:lpwstr>0</vt:lpwstr>
  </property>
</Properties>
</file>