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mc:AlternateContent xmlns:mc="http://schemas.openxmlformats.org/markup-compatibility/2006">
    <mc:Choice Requires="x15">
      <x15ac:absPath xmlns:x15ac="http://schemas.microsoft.com/office/spreadsheetml/2010/11/ac" url="https://alcaldiabogota-my.sharepoint.com/personal/edhuerfano_alcaldiabogota_gov_co/Documents/ARCHIVOS 2025/2. Procesos/9. Anclajes de Seguridad/Evaluacion/2. Definitiva/"/>
    </mc:Choice>
  </mc:AlternateContent>
  <xr:revisionPtr revIDLastSave="0" documentId="8_{8051666F-9D9E-4401-B0CC-2A9DD97F9CFA}" xr6:coauthVersionLast="47" xr6:coauthVersionMax="47" xr10:uidLastSave="{00000000-0000-0000-0000-000000000000}"/>
  <bookViews>
    <workbookView xWindow="-120" yWindow="-120" windowWidth="20730" windowHeight="11040" firstSheet="4" activeTab="8" xr2:uid="{00000000-000D-0000-FFFF-FFFF00000000}"/>
  </bookViews>
  <sheets>
    <sheet name="inputs (2)" sheetId="27" state="hidden" r:id="rId1"/>
    <sheet name="Inputs" sheetId="1" state="hidden" r:id="rId2"/>
    <sheet name="CONSOLIDADO SGA-AB-08-2025 (2)" sheetId="28" r:id="rId3"/>
    <sheet name="01. VERTICAL" sheetId="26" r:id="rId4"/>
    <sheet name="02. INGECAD" sheetId="29" r:id="rId5"/>
    <sheet name="03. CIVILTECH" sheetId="30" r:id="rId6"/>
    <sheet name="04. HNOVA" sheetId="31" r:id="rId7"/>
    <sheet name="05. NASHARA" sheetId="32" r:id="rId8"/>
    <sheet name="06. SAISO SAS" sheetId="33" r:id="rId9"/>
  </sheets>
  <externalReferences>
    <externalReference r:id="rId10"/>
    <externalReference r:id="rId11"/>
    <externalReference r:id="rId12"/>
    <externalReference r:id="rId13"/>
    <externalReference r:id="rId14"/>
  </externalReferences>
  <definedNames>
    <definedName name="_xlnm._FilterDatabase" localSheetId="2" hidden="1">'CONSOLIDADO SGA-AB-08-2025 (2)'!$A$2:$M$2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Y10" i="33" l="1"/>
  <c r="AY11" i="33" s="1"/>
  <c r="BB4" i="33" s="1"/>
  <c r="BX4" i="33" s="1"/>
  <c r="BY4" i="33"/>
  <c r="BY10" i="33" s="1"/>
  <c r="BJ4" i="33"/>
  <c r="BW4" i="33" s="1"/>
  <c r="BH4" i="33"/>
  <c r="AZ4" i="33"/>
  <c r="AY4" i="33"/>
  <c r="BY3" i="33"/>
  <c r="AY10" i="32"/>
  <c r="AY11" i="32" s="1"/>
  <c r="BB4" i="32" s="1"/>
  <c r="BX4" i="32" s="1"/>
  <c r="BY4" i="32"/>
  <c r="BY10" i="32" s="1"/>
  <c r="BJ4" i="32"/>
  <c r="BW4" i="32" s="1"/>
  <c r="BH4" i="32"/>
  <c r="AZ4" i="32"/>
  <c r="AY4" i="32"/>
  <c r="BY3" i="32"/>
  <c r="BX10" i="33" l="1"/>
  <c r="BZ4" i="33"/>
  <c r="BX10" i="32"/>
  <c r="BZ4" i="32"/>
  <c r="AY10" i="31" l="1"/>
  <c r="AY11" i="31" s="1"/>
  <c r="BB4" i="31" s="1"/>
  <c r="BX4" i="31" s="1"/>
  <c r="W10" i="31"/>
  <c r="AY7" i="31"/>
  <c r="AZ7" i="31" s="1"/>
  <c r="AY6" i="31"/>
  <c r="AZ6" i="31" s="1"/>
  <c r="AY5" i="31"/>
  <c r="AZ5" i="31" s="1"/>
  <c r="BY4" i="31"/>
  <c r="BY10" i="31" s="1"/>
  <c r="BJ4" i="31"/>
  <c r="BW4" i="31" s="1"/>
  <c r="BH4" i="31"/>
  <c r="AY4" i="31"/>
  <c r="AZ4" i="31" s="1"/>
  <c r="BY3" i="31"/>
  <c r="AY10" i="30"/>
  <c r="AY11" i="30" s="1"/>
  <c r="BB4" i="30" s="1"/>
  <c r="BX4" i="30" s="1"/>
  <c r="AY5" i="30"/>
  <c r="AZ5" i="30" s="1"/>
  <c r="BY4" i="30"/>
  <c r="BY10" i="30" s="1"/>
  <c r="BJ4" i="30"/>
  <c r="BW4" i="30" s="1"/>
  <c r="BH4" i="30"/>
  <c r="AY4" i="30"/>
  <c r="AZ4" i="30" s="1"/>
  <c r="BY3" i="30"/>
  <c r="AY6" i="29"/>
  <c r="AY10" i="29" s="1"/>
  <c r="AY11" i="29" s="1"/>
  <c r="BB4" i="29" s="1"/>
  <c r="BX4" i="29" s="1"/>
  <c r="AY5" i="29"/>
  <c r="AZ5" i="29" s="1"/>
  <c r="BY4" i="29"/>
  <c r="BY10" i="29" s="1"/>
  <c r="BW4" i="29"/>
  <c r="BJ4" i="29"/>
  <c r="BH4" i="29"/>
  <c r="AY4" i="29"/>
  <c r="AZ4" i="29" s="1"/>
  <c r="BY3" i="29"/>
  <c r="BX10" i="31" l="1"/>
  <c r="BZ4" i="31"/>
  <c r="BX10" i="30"/>
  <c r="BZ4" i="30"/>
  <c r="BX10" i="29"/>
  <c r="BZ4" i="29"/>
  <c r="AZ6" i="29"/>
  <c r="C13" i="28" l="1"/>
  <c r="F12" i="28"/>
  <c r="C12" i="28"/>
  <c r="F11" i="28"/>
  <c r="C11" i="28"/>
  <c r="N9" i="28"/>
  <c r="L8" i="28"/>
  <c r="F8" i="28"/>
  <c r="F7" i="28"/>
  <c r="L6" i="28"/>
  <c r="F6" i="28"/>
  <c r="L5" i="28"/>
  <c r="F5" i="28"/>
  <c r="L4" i="28"/>
  <c r="F4" i="28"/>
  <c r="L3" i="28"/>
  <c r="F3" i="28"/>
  <c r="F13" i="28" s="1"/>
  <c r="F14" i="28" l="1"/>
  <c r="BH4" i="26" l="1"/>
  <c r="AY5" i="26"/>
  <c r="AZ5" i="26" s="1"/>
  <c r="AY6" i="26"/>
  <c r="AZ6" i="26" s="1"/>
  <c r="AY7" i="26"/>
  <c r="AZ7" i="26"/>
  <c r="AY8" i="26"/>
  <c r="AZ8" i="26"/>
  <c r="AY9" i="26"/>
  <c r="AZ9" i="26" s="1"/>
  <c r="AZ4" i="26"/>
  <c r="BY4" i="26"/>
  <c r="BJ4" i="26"/>
  <c r="AY4" i="26"/>
  <c r="BY3" i="26"/>
  <c r="AY10" i="26" l="1"/>
  <c r="BW4" i="26"/>
  <c r="BY10" i="26"/>
  <c r="AY11" i="26" l="1"/>
  <c r="BB4" i="26" s="1"/>
  <c r="BX4" i="26" s="1"/>
  <c r="BZ4" i="26" s="1"/>
  <c r="BX10" i="26" l="1"/>
</calcChain>
</file>

<file path=xl/sharedStrings.xml><?xml version="1.0" encoding="utf-8"?>
<sst xmlns="http://schemas.openxmlformats.org/spreadsheetml/2006/main" count="1261" uniqueCount="232">
  <si>
    <t>HABILITADO</t>
  </si>
  <si>
    <t>CUMPLE</t>
  </si>
  <si>
    <t>SI</t>
  </si>
  <si>
    <t>MICRO</t>
  </si>
  <si>
    <t>PÚBLICO</t>
  </si>
  <si>
    <t>I</t>
  </si>
  <si>
    <t>PROPONENTE</t>
  </si>
  <si>
    <t>NO HABILITADO</t>
  </si>
  <si>
    <t>NO CUMPLE</t>
  </si>
  <si>
    <t>NO</t>
  </si>
  <si>
    <t>PEQUEÑA</t>
  </si>
  <si>
    <t>PRIVADO</t>
  </si>
  <si>
    <t>C</t>
  </si>
  <si>
    <t>N/A</t>
  </si>
  <si>
    <t>MEDIANA</t>
  </si>
  <si>
    <t>UT</t>
  </si>
  <si>
    <t>Ninguno de los requeridos</t>
  </si>
  <si>
    <t>GRAN EMPRESA</t>
  </si>
  <si>
    <t>AÑO</t>
  </si>
  <si>
    <t>SMMLV</t>
  </si>
  <si>
    <t>MIPYME</t>
  </si>
  <si>
    <t>ACTA DE LIQUIDACIÓN</t>
  </si>
  <si>
    <t>ACTA DE ENTREGA, TERMINACIÓN, FINAL O DE RECIBO DEFINITIVO</t>
  </si>
  <si>
    <t>CERTIFICACIÓN DE EXPERIENCIA</t>
  </si>
  <si>
    <t>ACTA DE TERMINACIÓN</t>
  </si>
  <si>
    <t>CONTRATO</t>
  </si>
  <si>
    <t xml:space="preserve">ORDEN DE COMPRA </t>
  </si>
  <si>
    <t>MÁS DE UNO DE LOS SOLICITADOS</t>
  </si>
  <si>
    <t>NINGUNO</t>
  </si>
  <si>
    <t>SMMLV EXP</t>
  </si>
  <si>
    <t>INTEGRANTES 
(Únia</t>
  </si>
  <si>
    <t>VERIFICACIÓN APLICAICÓN CRITERIOS DIFERENCIALES</t>
  </si>
  <si>
    <t>FORMATO DE EXPERIENCIA</t>
  </si>
  <si>
    <t>No.</t>
  </si>
  <si>
    <t>No. CONTRATO</t>
  </si>
  <si>
    <t>OBJETO</t>
  </si>
  <si>
    <t>CONTRATANTE</t>
  </si>
  <si>
    <t>TIPO DE CONTRATO</t>
  </si>
  <si>
    <t>FORMA DE EJECUCIÓN</t>
  </si>
  <si>
    <t>CONSECUTIVO RUP</t>
  </si>
  <si>
    <t>CÓDIGO UNSPSC</t>
  </si>
  <si>
    <t>INTEGRANTE QUE APORTA LA EXPERIENCIA</t>
  </si>
  <si>
    <t>% PARTICIPACIÓN INTEGRANTE EN EL CONTRATO</t>
  </si>
  <si>
    <t>FECHA</t>
  </si>
  <si>
    <t>VALOR CONTRATO COP</t>
  </si>
  <si>
    <t>VERIFICACIÓN DOCUMENTO SOPORTE</t>
  </si>
  <si>
    <t>VERIFICACIÓN RUP</t>
  </si>
  <si>
    <t>CONSOLIDADO TÉCNICO DE EVALUACIÓN</t>
  </si>
  <si>
    <t>MIEMBRO</t>
  </si>
  <si>
    <t>% PARTICIPACION</t>
  </si>
  <si>
    <t>TAMAÑO EMPRESARIAL SEGÚN RUP</t>
  </si>
  <si>
    <t>VERIFICACIÓN</t>
  </si>
  <si>
    <t>CANTIDAD DE CONTRATOS PARA EXPERIENCIA</t>
  </si>
  <si>
    <t>ALLEGA FORMATO DE EXPERIENCIA</t>
  </si>
  <si>
    <t>VERIFICACIÓN AL FORMATO</t>
  </si>
  <si>
    <t>OBSERVACIÓN AL FORMATO</t>
  </si>
  <si>
    <t>INICIO</t>
  </si>
  <si>
    <t>FIN</t>
  </si>
  <si>
    <t>PESOS CO</t>
  </si>
  <si>
    <t>TIPO DE DOCUMENTO VÁLIDO</t>
  </si>
  <si>
    <t>ACTIVIDADES EJECUTADAS (asociadas con el requisito de experiencia)</t>
  </si>
  <si>
    <t>FECHA INICIO</t>
  </si>
  <si>
    <t>FECHA DE FIN</t>
  </si>
  <si>
    <t>NOMBRE Y CARGO DE QUIEN SUSCRIBE</t>
  </si>
  <si>
    <t>COMPETENTE PARA SUSCRIBIR EL DOCUMENTO</t>
  </si>
  <si>
    <t>CERTIFICACIÓN DE FACTURACIÓN 
(Para contratos entre privados)</t>
  </si>
  <si>
    <t>% PARTICIPACIÓN</t>
  </si>
  <si>
    <t>OBSERVACIÓN AL DOCUMENTO SOPORTE</t>
  </si>
  <si>
    <t>VERIFICACIÓN EXPERIENCIA GENERAL</t>
  </si>
  <si>
    <t>CONTRATO VÁLIDO</t>
  </si>
  <si>
    <t>OBSERVACIÓN</t>
  </si>
  <si>
    <t>SMMLV RUP</t>
  </si>
  <si>
    <t>% PARTICIPACIÓN RUP</t>
  </si>
  <si>
    <t>VALOR AFECTADO POR % PARTICIPACIÓN</t>
  </si>
  <si>
    <t>VERIFICACIÓN GENERAL DE LOS SMMLV</t>
  </si>
  <si>
    <t>OBSERVACIÓN A LOS SMMLV</t>
  </si>
  <si>
    <t>EXPERIENCIA MÍNIMA HABILITANTE</t>
  </si>
  <si>
    <t>RESULTADO FINAL</t>
  </si>
  <si>
    <t>SMMLV VÁLIDOS</t>
  </si>
  <si>
    <t>FECHA DE CIERRE</t>
  </si>
  <si>
    <t>ALLEGA DOCUMENTO SOPORTE</t>
  </si>
  <si>
    <t>DOCUMENTOS DEL CONTADOR Y/O REVISOR FISCAL VIGENTES Y COMPLETOS 
(Para contratos entre privados)</t>
  </si>
  <si>
    <t>CONTRATO CON ACTIVIDADES AJENAS A LAS REQUERIDAS</t>
  </si>
  <si>
    <t>LOS DOCUMENTOS SOPORTES PERMITEN VALIDAR LOS SMMLV ASOCIADOS CON LA EXPERIENCIA</t>
  </si>
  <si>
    <t>SMMLV ASOCIADOS (Literal L numeral 10.1.3.1. Adenda)</t>
  </si>
  <si>
    <t>FACTORES PONDERABLES</t>
  </si>
  <si>
    <t>PUNTAJE</t>
  </si>
  <si>
    <t>EMPRENDIMIENTO O EMPRESAS DE MUJERES</t>
  </si>
  <si>
    <t>1. El cincuenta por ciento (50%) de las acciones, partes de interés o cuotas de participación de la persona jurídica pertenezcan a mujeres y los derechos de propiedad hayan pertenecido a estas durante al menos el último año anterior a la fecha de cierre del Proceso de Selección.</t>
  </si>
  <si>
    <t>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t>
  </si>
  <si>
    <t>3. 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t>
  </si>
  <si>
    <t>4. 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t>
  </si>
  <si>
    <t>INDUSTRIA NACIONAL</t>
  </si>
  <si>
    <t>PERSONA NATURAL COLOMBIANA</t>
  </si>
  <si>
    <t>PERSONAL JURÍDICA CONSTITUIDA EN COLOMBIA</t>
  </si>
  <si>
    <t>PERSONA NATURAL EXTRANEJRA RESIDENTE EN COLOMBIA</t>
  </si>
  <si>
    <t>DOCUMENTO VERIFICACIÓN DE CUMPLIMIENTO INDUSTRIA NACIONAL</t>
  </si>
  <si>
    <t>FORMATO APOYO A LA INDUSTRIA NACIONAL
(vinculación de mínimo el 40% de personal colombiano)</t>
  </si>
  <si>
    <t>FACTOR A EVALUAR</t>
  </si>
  <si>
    <t>REQUISITOS ADICIONALES</t>
  </si>
  <si>
    <t>ACEPTACIÓN DEL ANEXO TÉCNICO EN LA PLATAFORMA SECOP II
1.3.3</t>
  </si>
  <si>
    <t>PUNTAJE PONDERABLE TOTAL</t>
  </si>
  <si>
    <t>05. NASHARA GROUP SAS</t>
  </si>
  <si>
    <t>HABILITANTE</t>
  </si>
  <si>
    <t>FACTOR TÉCNICO</t>
  </si>
  <si>
    <t>EVALUADOR TÉCNICO
JAHIR ERNESTO GUERRERO ROZO
C.C. 1,018,411,467
CONTRATISTA DIRECCIÓN ADMINISTRATIVA Y FINANCIERA</t>
  </si>
  <si>
    <t>01. VERTICAL PROTECCION CONTRA CAIDAS</t>
  </si>
  <si>
    <t>02. INGECAD PARTS SAS</t>
  </si>
  <si>
    <t>03. GC CIVILTECH SAS</t>
  </si>
  <si>
    <t>04. HNOVA</t>
  </si>
  <si>
    <t>06. SAISO SAS</t>
  </si>
  <si>
    <t>VERTICAL PROTECCION CONTRA CAIDAS</t>
  </si>
  <si>
    <t>CONTRATAR LA RECERTIFICACIÓN DE LATORRE DE ENTRENAMIENTO PARA TRABAJOSEGURO EN ALTURAS QUE CONTEMPLE MANTENIMIENTO, LEVANTAMIENTO DE PLANOS, MEMORIAS DE CÁLCULO, TESTEO DEPUNTOS DE ANCLAJE PARA RECERTIFICACIÓN Y LÍNEAS DE VIDA DEL CENTRO DE GESTIÓN AGROEMPRESARIAL DEL ORIENTE BAJOPARÁMETROS DE NORMATIVIDAD VIGENTE..</t>
  </si>
  <si>
    <t>SENA SANTANDER</t>
  </si>
  <si>
    <t>SUMINISTROEINSTALACIONDESISTEMASDEPROTECCIONCONTRA CAIDAS:• LINEAS DE VIDA• PUNTOS DE ANCLAJE• SISTEMAS DE BARANDAS• SISTEMAS DE ACCESO</t>
  </si>
  <si>
    <t>CICOM INGENIEROS SAS</t>
  </si>
  <si>
    <t>SUMINISTRO INSTALACIÓN, INSPECCIÓN, MANTENIMIENTO Y CERTIFICACIÓN DE SISTEMAS DE PROTECCIÓN -LÍNEASDEVIDAHORIZONTALES, LÍNEAS DE VIDA VERTICALES Y PUNTOS DE ANCLAJE</t>
  </si>
  <si>
    <t>CONTRATARLAPRESTACIÓNDELOSSERVICIOSDEMANTENIMIENTODELATORREDEALTURASDELCENTRODETECNOLOGÍA DE LA MANUFACTURA AVANZADA</t>
  </si>
  <si>
    <t>UT FACILIDADES ECP</t>
  </si>
  <si>
    <t>SENA ANTIOQUIA</t>
  </si>
  <si>
    <t>CONSTRUCCIÓN INCLUYENDO FABRICACION Y MONTAJE DE ANCLAJES Y LÍNEAS DE VIDA</t>
  </si>
  <si>
    <t>MENSULA</t>
  </si>
  <si>
    <t>CONTRATAR EL SERVICIO DE INSPECCIÓN, MANTENIMIENTO, Y CERTIFICACIÓN DE LOS SISTEMAS CONTRA CAIDAS QUE SE ENCUENTRAN INSTALADOS EN LAS SEDES DEL IDIPRON</t>
  </si>
  <si>
    <t>IDIPRON</t>
  </si>
  <si>
    <t>461823 - 461617</t>
  </si>
  <si>
    <t>VERTICAL PROTECCION</t>
  </si>
  <si>
    <t>SUMINISTRO E INSTALACIÓN DE SISTEMAS DE PROTECCIÓN CONTRA CAIDAS O PUNTOS DE ANCLAJE</t>
  </si>
  <si>
    <t>REPOSICIÓN Y CERTIFICACIÓN DE SISTEMAS DE PROTECCIÓN CONTRA CAIDAS O PUNTOS DE ANCLAJE</t>
  </si>
  <si>
    <t>REQUISITO DE EXPERIENCIA ACREDITADA SUMINISTRO E INSTALACIÓN O REPOSICIÓN Y CERTIFICACIÓN DE SISTEMAS DE PROTECCIÓN CONTRA CAÍDAS (de ingeniería) O PUNTOS DE ANCLAJE</t>
  </si>
  <si>
    <t>72101500 - 46182300</t>
  </si>
  <si>
    <t>72101500 - 46161700</t>
  </si>
  <si>
    <t>72101500 - 72152900</t>
  </si>
  <si>
    <t>72101500 - 72154000</t>
  </si>
  <si>
    <t>72101500 - 72121500</t>
  </si>
  <si>
    <t>46182300 - 46161700</t>
  </si>
  <si>
    <t>46182300 - 72152900</t>
  </si>
  <si>
    <t>46182300 - 72154000</t>
  </si>
  <si>
    <t>46182300 - 72121500</t>
  </si>
  <si>
    <t>Más de dos códigos</t>
  </si>
  <si>
    <t>EXPERIENCIA POR LO MENOS DEL 30%</t>
  </si>
  <si>
    <t>Experiencia no válida</t>
  </si>
  <si>
    <t>Si bien el proponente allega las facturas, los documentos del proceso son tácitos en solicitar la CERTIFICACIÓN DE FACTURACIÓN. Adicionalmente se considera que el director de obra no es la persona competente para certificar la ejecución de contratos a nombre de la compañía.</t>
  </si>
  <si>
    <t xml:space="preserve">CAPACITACIONES </t>
  </si>
  <si>
    <t>NÚMERO DE CAPACITACIONES Y CERTIFICACIONES DE PERSONAL</t>
  </si>
  <si>
    <t>El proponente subsana en debida forma</t>
  </si>
  <si>
    <t>El proponente subsana en debida forma.</t>
  </si>
  <si>
    <t>RECHAZADO</t>
  </si>
  <si>
    <t>El proponente subsana en debida forma los requisitos técnicos</t>
  </si>
  <si>
    <t>El proponente no presenta documentos soporte para el puntaje de emprendimiento y empresa de mujeres</t>
  </si>
  <si>
    <t>El documento soporte prar el puntaje de emprendimiento y empresa de mujeres indica que el 50% de las acciones son de mujeres</t>
  </si>
  <si>
    <t>REQUISITOS HABILITANTES TÉCNICOS</t>
  </si>
  <si>
    <t>EVALUADOR</t>
  </si>
  <si>
    <t>EXPERIENCIA</t>
  </si>
  <si>
    <t>RESULTADO TÉCNICO</t>
  </si>
  <si>
    <t>PUNTAJE TÉCNICO (29,5)</t>
  </si>
  <si>
    <t>PUNTAJE MIPYME (0,25)</t>
  </si>
  <si>
    <t>PUNTAJE MUJERES (0,25)</t>
  </si>
  <si>
    <t>PUNTAJE INDUSTRIA NACIONAL (10)</t>
  </si>
  <si>
    <t>PUNTAJE OFERTA ECONÓMICA (60)</t>
  </si>
  <si>
    <t>PUNTAJE TOTAL (100)</t>
  </si>
  <si>
    <t>OBSERVACIÓN GENERAL</t>
  </si>
  <si>
    <t>MANDÓ SUBSANACIÓN</t>
  </si>
  <si>
    <t>JAHIR GUERRERO</t>
  </si>
  <si>
    <t>INGECAD PARTS SAS</t>
  </si>
  <si>
    <t>GC CIVILTECH SAS</t>
  </si>
  <si>
    <t>HNOVA INGENIERIA SAS</t>
  </si>
  <si>
    <t>NASHARA GROUP SAS</t>
  </si>
  <si>
    <t>DANNY ROMERO</t>
  </si>
  <si>
    <t>SAISO SAS</t>
  </si>
  <si>
    <t>KARLO FERNANDEZ</t>
  </si>
  <si>
    <t>Habilitado</t>
  </si>
  <si>
    <t>No habilitado</t>
  </si>
  <si>
    <t>Rechazado</t>
  </si>
  <si>
    <t>MSPS-447-2020</t>
  </si>
  <si>
    <t>Suministro e instalación de sistemas de protección para las sedes del Ministerio de Salud y Protección Social.</t>
  </si>
  <si>
    <t>MINSALUD</t>
  </si>
  <si>
    <t xml:space="preserve">46161700 - 46182300 - 72101500 - 72152900   </t>
  </si>
  <si>
    <t>INGECAD PARTS</t>
  </si>
  <si>
    <t>El proponente allega como soporte el contrato electrónico y informe final de supervisión (documento no válido).</t>
  </si>
  <si>
    <r>
      <t xml:space="preserve">De conformidad con lo establecido en el numeral </t>
    </r>
    <r>
      <rPr>
        <b/>
        <sz val="10"/>
        <color theme="1"/>
        <rFont val="Arial"/>
        <family val="2"/>
      </rPr>
      <t>12.1.3.4. DOCUMENTOS VÁLIDOS PARA ACREDITAR LA EXPERIENCIA REQUERIDA</t>
    </r>
    <r>
      <rPr>
        <sz val="10"/>
        <color theme="1"/>
        <rFont val="Arial"/>
        <family val="2"/>
      </rPr>
      <t xml:space="preserve"> del anexo explicativo </t>
    </r>
    <r>
      <rPr>
        <i/>
        <sz val="10"/>
        <color theme="1"/>
        <rFont val="Arial"/>
        <family val="2"/>
      </rPr>
      <t>"El Proponente debe aportar uno o algunos de los documentos que se establecen a continuación con el fin de acreditar la experiencia solicitada. (...) 
a. Acta de liquidación.
b. Acta de entrega, terminación, final o de recibo definitivo.
c. Certificación de experiencia. Expedida con posterioridad a la fecha de terminación del contrato debidamente suscrita por quien esté en capacidad u obligación de hacerlo.
d. Acta de inicio o la orden de inicio. Solo será válida para efectos de acreditar la fecha de inicio.
e. Contrato y Orden de compra. Este documento obligatoriamente deberá estar acompañado de alguno de los documentos válidos con la finalidad de constatar que efectivamente fueron ejecutados los contratos en los términos establecidos.(...)"</t>
    </r>
    <r>
      <rPr>
        <sz val="10"/>
        <color theme="1"/>
        <rFont val="Arial"/>
        <family val="2"/>
      </rPr>
      <t xml:space="preserve"> 
El proponente allega como soporte el contrato electrónico y el informe de supervisión final, que son socumentos no válidos como soportes.
De conformidad con lo establecido en el numeral </t>
    </r>
    <r>
      <rPr>
        <b/>
        <sz val="10"/>
        <color theme="1"/>
        <rFont val="Arial"/>
        <family val="2"/>
      </rPr>
      <t>12.1.3.4. DOCUMENTOS VÁLIDOS PARA ACREDITAR LA EXPERIENCIA REQUERIDA</t>
    </r>
    <r>
      <rPr>
        <sz val="10"/>
        <color theme="1"/>
        <rFont val="Arial"/>
        <family val="2"/>
      </rPr>
      <t xml:space="preserve"> del anexo explicativo</t>
    </r>
    <r>
      <rPr>
        <i/>
        <sz val="10"/>
        <color theme="1"/>
        <rFont val="Arial"/>
        <family val="2"/>
      </rPr>
      <t xml:space="preserve"> "</t>
    </r>
    <r>
      <rPr>
        <b/>
        <i/>
        <sz val="10"/>
        <color theme="1"/>
        <rFont val="Arial"/>
        <family val="2"/>
      </rPr>
      <t>PARA CONTRATOS ENTRE PARTICULARES:</t>
    </r>
    <r>
      <rPr>
        <i/>
        <sz val="10"/>
        <color theme="1"/>
        <rFont val="Arial"/>
        <family val="2"/>
      </rPr>
      <t xml:space="preserve">
Para efectos de acreditación de experiencia entre particulares, el Proponente deberá aportar la </t>
    </r>
    <r>
      <rPr>
        <b/>
        <i/>
        <sz val="10"/>
        <color theme="1"/>
        <rFont val="Arial"/>
        <family val="2"/>
      </rPr>
      <t>CERTIFICACIÓN DE FACTURACIÓN expedida con posterioridad a la fecha de terminación del contrato emitida por el revisor fiscal o contador público del Proponente</t>
    </r>
    <r>
      <rPr>
        <i/>
        <sz val="10"/>
        <color theme="1"/>
        <rFont val="Arial"/>
        <family val="2"/>
      </rPr>
      <t xml:space="preserve"> que acredita la experiencia, según corresponda, con la copia de la tarjeta profesional y el certificado de antecedentes disciplinarios vigente, expedido por la Junta Central de Contadores, o los documentos equivalentes que hagan sus veces en el país donde se expide el documento del profesional."</t>
    </r>
    <r>
      <rPr>
        <sz val="10"/>
        <color theme="1"/>
        <rFont val="Arial"/>
        <family val="2"/>
      </rPr>
      <t xml:space="preserve"> El proponente no allega las certificaciones de facturación expedidas por el contador o revisor fiscal, asi como los documentos del contador en los términos de los documentos del proceso, para las experiencias adquiridas entre privados.
No obstante lo anterior, con la experiencia No.3 presentada el proponente cumple con lo requerido por la Entidad.</t>
    </r>
  </si>
  <si>
    <t>Suministro e Instalación de Líneas de Vida Estación Palenque y los Pinos.</t>
  </si>
  <si>
    <t>CONSULTORIAS SST FREMAVI SAS</t>
  </si>
  <si>
    <t xml:space="preserve">46161700 - 46182300 - 72101500 - 72152900 - 72154000 </t>
  </si>
  <si>
    <t xml:space="preserve">El proponente no allega la CERTIFICACIÓN DE FACTURACIÓN y documentos del contador. </t>
  </si>
  <si>
    <t>130/23</t>
  </si>
  <si>
    <t>Prestación de servicios de acondicionamiento de la infraestructura operativa para el trabajo seguro en alturas</t>
  </si>
  <si>
    <t>ACUEDUCTO BUCARAMANGA</t>
  </si>
  <si>
    <t>GC CIVILTECH</t>
  </si>
  <si>
    <t>TORRE HHC-01-2015</t>
  </si>
  <si>
    <t>ETAPA 1. ESTUDIOS, DISEÑOS TORRE HHC
ETAPA 2. CONSTRUCCIÓN EDIFICIO PARA USO DE COMERCIO Y SERVICIOS EMPRESARIALES Y FINANCIEROS. PROYECTO TORRE HHC
ETAPA 3. ADECUACIÓN Y MANTENIMIENTO DE EDIFICIO TORRE HHC</t>
  </si>
  <si>
    <t>CONSTRUCTORA HHC SAS</t>
  </si>
  <si>
    <t>CIVILTECH</t>
  </si>
  <si>
    <t>140-01-2017</t>
  </si>
  <si>
    <t>ESTUDIOS, DISEÑOS Y CONSTRUCCIÓN DE LA SEGUNDA FASE DEL EDIFICIO DE APARTAMENTOS-VIVIENDA MULTIFAMILIAR PROYECTO ESPACIO 140.</t>
  </si>
  <si>
    <t>HHC PENINSULA 140</t>
  </si>
  <si>
    <t>04. HNOVA INGENIERIA SAS</t>
  </si>
  <si>
    <t>4038-5288-5614-5688</t>
  </si>
  <si>
    <t>SUMINISTRO E INSTALACIÓN DE PUNTOS DE ANCLAJE FIJOS Y LINEAS DE VIDA ESTRUCTURALES</t>
  </si>
  <si>
    <t>XE EXPERTOS ENERGETICOS S.A.S.</t>
  </si>
  <si>
    <t>72101500
46182300
46161700
72152900</t>
  </si>
  <si>
    <t>HNOVA</t>
  </si>
  <si>
    <t>El proponente subsansana en debida forma.</t>
  </si>
  <si>
    <t>001/2022</t>
  </si>
  <si>
    <t>SUMINISTRO E INSTALACION DE SISTEMAS DE INGENIERÍA LINEAS DE VIDA FIJAS PARA LOS COPS DEL CONTRATANTE CONFORME LAS NECESIDADES ESPCIFICACIONES TÉCNICAS CONTRATADAS</t>
  </si>
  <si>
    <t>CONSORCIO EXPRESS SAS</t>
  </si>
  <si>
    <t>Se toma el valor facturado, de conformidad con la certificación de facturación</t>
  </si>
  <si>
    <t>016 - EDIFICIO HEI</t>
  </si>
  <si>
    <t>SUMINISTRO E INSTALACION DE SISTEMAS DE INGENIERÍA. PUNTOS DE ANCLAJE FIJOS ESTRUCTURALES SOBRE CUBIERTA</t>
  </si>
  <si>
    <t>DIVERSIFICAR S.A.S.</t>
  </si>
  <si>
    <t>72101500
46182300
46161700</t>
  </si>
  <si>
    <t>El proponente no subsana</t>
  </si>
  <si>
    <t>P011-2023 SSF</t>
  </si>
  <si>
    <t>SUMINISTRO E INSTALACION DE SISTEMAS DE INGENIERÍA. PUNTOS DE ANCLAJE FIJOS ESTRUCTURALES SOBRE CUBIERTA TIPO SANDWICH. (FARMATODO)</t>
  </si>
  <si>
    <t>SMART ENERGY SOLUTIONS SAS</t>
  </si>
  <si>
    <t>CONTRATO-CO-COL-0891-2021</t>
  </si>
  <si>
    <t>CONTRATAR EL DISEÑO SUMINISTRO, INSTALACION Y CERTIFICACION EN LOS SISTEMAS DE PROTECCION ANTICAIDAS DE PLATAFORMAS Y 800 PUNTOS DE ANCLAJE; PARA LAS LABORES DE TRABAJO EN ALTURAS EN EL EDIFICIO</t>
  </si>
  <si>
    <t>POSITIVA COMPAÑÍA DE SEGUROS S.A.</t>
  </si>
  <si>
    <t>72101500
72152900</t>
  </si>
  <si>
    <t>NASHARA</t>
  </si>
  <si>
    <t>Sin observaciones
La verificación de la experiencia se realiza en función de las certificaciones aportadas.</t>
  </si>
  <si>
    <t>JBB-1055-2020</t>
  </si>
  <si>
    <t>PRESTAR SERVICIOS DE INSTALACIÓN DE LA LINEA DE VIDA DEL TROPICARIO DEL JARDÍN BOTANICO JOSÉ CELESTINO MUTIS</t>
  </si>
  <si>
    <t>JARDÍN BOTÁNICO JOSÉ CELESTINO MUTIS</t>
  </si>
  <si>
    <t>72101500
72154000
46182300
46161700</t>
  </si>
  <si>
    <t xml:space="preserve">Soporte validado, verificado con respecto a el documento allegado que corresponde a el acta de liquidación por mutuo acuerdo del contrato. </t>
  </si>
  <si>
    <t>De acuerdo con el documento adjunto, el contrato contiene lo solicitado en el pliego, que es la instalación de sistemas de protección contra caídas, en este caso, la instalación de una línea de vida, la cual forma parte de dichos sistemas.</t>
  </si>
  <si>
    <t>Experiencia válida, el contrato adjunto cumple con el requisito de ser igual o superior al 100 % del presupuesto oficial, correspondiente a 336,97 SMMLV.</t>
  </si>
  <si>
    <t>De acuerdo con lo solicitado, el contrato cumple con el requisito de corresponder, como mínimo, al 30 % del presupuesto estimado del presente pliego en SMMLV.</t>
  </si>
  <si>
    <t>Sin observación</t>
  </si>
  <si>
    <r>
      <t xml:space="preserve">De conformidad con lo establecido en el </t>
    </r>
    <r>
      <rPr>
        <b/>
        <sz val="10"/>
        <color theme="1"/>
        <rFont val="Arial"/>
        <family val="2"/>
      </rPr>
      <t>artículo 2.2.1.2.4.2.14. Definición de emprendimientos y empresas de mujeres</t>
    </r>
    <r>
      <rPr>
        <sz val="10"/>
        <color theme="1"/>
        <rFont val="Arial"/>
        <family val="2"/>
      </rPr>
      <t xml:space="preserve"> del decreto 1860 de 2021 " 1. Cuando más del </t>
    </r>
    <r>
      <rPr>
        <b/>
        <sz val="10"/>
        <color theme="1"/>
        <rFont val="Arial"/>
        <family val="2"/>
      </rPr>
      <t>cincuenta por ciento (50%)</t>
    </r>
    <r>
      <rPr>
        <sz val="10"/>
        <color theme="1"/>
        <rFont val="Arial"/>
        <family val="2"/>
      </rPr>
      <t xml:space="preserve"> de las acciones, partes de interés o cuotas de participación de la persona jurídica pertenezcan a mujeres y los derechos de propiedad hayan pertenecido a estas durante al menos el último año anterior a la fecha de cierre del Proceso de Selección." el proponente acredita un porcentaje </t>
    </r>
    <r>
      <rPr>
        <b/>
        <sz val="10"/>
        <color theme="1"/>
        <rFont val="Arial"/>
        <family val="2"/>
      </rPr>
      <t>igual al 50%</t>
    </r>
    <r>
      <rPr>
        <sz val="10"/>
        <color theme="1"/>
        <rFont val="Arial"/>
        <family val="2"/>
      </rPr>
      <t xml:space="preserve"> de acciones en poder de mujeres, no más del 50%.</t>
    </r>
  </si>
  <si>
    <t>EVALUADOR TÉCNICO
DANNY HUMBERTO ROMERO CELIS
C.C. 1,013,605,133
CONTRATISTA DIRECCIÓN ADMINISTRATIVA Y FINANCIERA</t>
  </si>
  <si>
    <t>La oferta del proponente se encuentra rechazada por el componente de 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</si>
</sst>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4" formatCode="_-&quot;$&quot;\ * #,##0.00_-;\-&quot;$&quot;\ * #,##0.00_-;_-&quot;$&quot;\ * &quot;-&quot;??_-;_-@_-"/>
    <numFmt numFmtId="43" formatCode="_-* #,##0.00_-;\-* #,##0.00_-;_-* &quot;-&quot;??_-;_-@_-"/>
    <numFmt numFmtId="164" formatCode="&quot;$&quot;\ #,##0"/>
    <numFmt numFmtId="165" formatCode="_-* #,##0.00_-;\-* #,##0.00_-;_-* &quot;-&quot;_-;_-@_-"/>
    <numFmt numFmtId="166" formatCode="_-* #,##0_-;\-* #,##0_-;_-* &quot;-&quot;??_-;_-@_-"/>
    <numFmt numFmtId="167" formatCode="_-&quot;$&quot;\ * #,##0_-;\-&quot;$&quot;\ * #,##0_-;_-&quot;$&quot;\ * &quot;-&quot;??_-;_-@_-"/>
  </numFmts>
  <fonts count="8"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Arial"/>
      <family val="2"/>
    </font>
    <font>
      <sz val="10"/>
      <color theme="1"/>
      <name val="Arial"/>
      <family val="2"/>
    </font>
    <font>
      <sz val="11"/>
      <color rgb="FF000000"/>
      <name val="Arial Narrow"/>
      <family val="2"/>
    </font>
    <font>
      <b/>
      <i/>
      <sz val="10"/>
      <color theme="1"/>
      <name val="Arial"/>
      <family val="2"/>
    </font>
    <font>
      <i/>
      <sz val="10"/>
      <color theme="1"/>
      <name val="Arial"/>
      <family val="2"/>
    </font>
  </fonts>
  <fills count="6">
    <fill>
      <patternFill patternType="none"/>
    </fill>
    <fill>
      <patternFill patternType="gray125"/>
    </fill>
    <fill>
      <patternFill patternType="solid">
        <fgColor theme="7"/>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0" tint="-0.149998474074526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5">
    <xf numFmtId="0" fontId="0" fillId="0" borderId="0"/>
    <xf numFmtId="41"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57">
    <xf numFmtId="0" fontId="0" fillId="0" borderId="0" xfId="0"/>
    <xf numFmtId="164" fontId="0" fillId="0" borderId="0" xfId="0" applyNumberFormat="1"/>
    <xf numFmtId="0" fontId="2" fillId="0" borderId="0" xfId="0" applyFont="1"/>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vertical="center" wrapText="1"/>
    </xf>
    <xf numFmtId="0" fontId="4" fillId="0" borderId="0" xfId="0" applyFont="1" applyAlignment="1">
      <alignment horizontal="center" vertical="center" wrapText="1"/>
    </xf>
    <xf numFmtId="9" fontId="4" fillId="0" borderId="1" xfId="2" applyFont="1" applyBorder="1" applyAlignment="1">
      <alignment horizontal="center" vertical="center" wrapText="1"/>
    </xf>
    <xf numFmtId="165" fontId="0" fillId="0" borderId="0" xfId="1" applyNumberFormat="1" applyFont="1"/>
    <xf numFmtId="0" fontId="4" fillId="0" borderId="0" xfId="0" applyFont="1" applyAlignment="1">
      <alignment horizontal="center" vertical="top" wrapText="1"/>
    </xf>
    <xf numFmtId="0" fontId="3" fillId="0" borderId="0" xfId="0" applyFont="1" applyAlignment="1">
      <alignment vertical="center" wrapText="1"/>
    </xf>
    <xf numFmtId="9" fontId="4" fillId="0" borderId="1" xfId="0" applyNumberFormat="1" applyFont="1" applyBorder="1" applyAlignment="1">
      <alignment horizontal="center" vertical="center" wrapText="1"/>
    </xf>
    <xf numFmtId="43" fontId="4" fillId="0" borderId="1" xfId="4" applyFont="1" applyBorder="1" applyAlignment="1">
      <alignment horizontal="center" vertical="center" wrapText="1"/>
    </xf>
    <xf numFmtId="49" fontId="4" fillId="0" borderId="1" xfId="4" applyNumberFormat="1" applyFont="1" applyBorder="1" applyAlignment="1">
      <alignment horizontal="center" vertical="center" wrapText="1"/>
    </xf>
    <xf numFmtId="0" fontId="4" fillId="0" borderId="1" xfId="4" applyNumberFormat="1" applyFont="1" applyBorder="1" applyAlignment="1">
      <alignment horizontal="center" vertical="center" wrapText="1"/>
    </xf>
    <xf numFmtId="0" fontId="4" fillId="0" borderId="1" xfId="0" quotePrefix="1" applyFont="1" applyBorder="1" applyAlignment="1">
      <alignment horizontal="center" vertical="center" wrapText="1"/>
    </xf>
    <xf numFmtId="14" fontId="0" fillId="0" borderId="0" xfId="0" applyNumberFormat="1"/>
    <xf numFmtId="0" fontId="3" fillId="0" borderId="2" xfId="0" applyFont="1" applyBorder="1" applyAlignment="1">
      <alignment vertical="center" wrapText="1"/>
    </xf>
    <xf numFmtId="0" fontId="3" fillId="0" borderId="3" xfId="0" applyFont="1" applyBorder="1" applyAlignment="1">
      <alignment vertical="center" wrapText="1"/>
    </xf>
    <xf numFmtId="9" fontId="4" fillId="0" borderId="0" xfId="2" applyFont="1" applyAlignment="1">
      <alignment horizontal="center" vertical="center" wrapText="1"/>
    </xf>
    <xf numFmtId="44" fontId="4" fillId="0" borderId="0" xfId="3" applyFont="1" applyAlignment="1">
      <alignment horizontal="center" vertical="center" wrapText="1"/>
    </xf>
    <xf numFmtId="44" fontId="4" fillId="0" borderId="0" xfId="0" applyNumberFormat="1" applyFont="1" applyAlignment="1">
      <alignment horizontal="center" vertical="center" wrapText="1"/>
    </xf>
    <xf numFmtId="0" fontId="3" fillId="2"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5" fillId="0" borderId="1" xfId="0" applyFont="1" applyBorder="1" applyAlignment="1">
      <alignment horizontal="center" vertical="center"/>
    </xf>
    <xf numFmtId="14" fontId="4" fillId="0" borderId="1" xfId="0" applyNumberFormat="1" applyFont="1" applyBorder="1" applyAlignment="1">
      <alignment horizontal="center" vertical="center" wrapText="1"/>
    </xf>
    <xf numFmtId="167" fontId="4" fillId="0" borderId="1" xfId="3" applyNumberFormat="1" applyFont="1" applyBorder="1" applyAlignment="1">
      <alignment horizontal="center" vertical="center" wrapText="1"/>
    </xf>
    <xf numFmtId="166" fontId="4" fillId="0" borderId="1" xfId="4" applyNumberFormat="1" applyFont="1" applyBorder="1" applyAlignment="1">
      <alignment horizontal="center" vertical="center" wrapText="1"/>
    </xf>
    <xf numFmtId="0" fontId="3" fillId="0" borderId="4" xfId="0" applyFont="1" applyBorder="1" applyAlignment="1">
      <alignment horizontal="center" vertical="center" wrapText="1"/>
    </xf>
    <xf numFmtId="0" fontId="4" fillId="0" borderId="0" xfId="0" applyFont="1" applyAlignment="1">
      <alignment vertical="center"/>
    </xf>
    <xf numFmtId="0" fontId="0" fillId="0" borderId="0" xfId="0" applyAlignment="1">
      <alignment wrapText="1"/>
    </xf>
    <xf numFmtId="0" fontId="4" fillId="0" borderId="0" xfId="0" applyFont="1" applyAlignment="1">
      <alignment horizontal="center" vertical="center"/>
    </xf>
    <xf numFmtId="0" fontId="3" fillId="5"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vertical="center" wrapText="1"/>
    </xf>
    <xf numFmtId="49" fontId="4" fillId="0" borderId="1" xfId="0" applyNumberFormat="1" applyFont="1" applyBorder="1" applyAlignment="1">
      <alignment horizontal="center" vertical="center" wrapText="1"/>
    </xf>
    <xf numFmtId="49" fontId="4" fillId="0" borderId="1" xfId="0" quotePrefix="1" applyNumberFormat="1" applyFont="1" applyBorder="1" applyAlignment="1">
      <alignment horizontal="center" vertical="center" wrapText="1"/>
    </xf>
    <xf numFmtId="44" fontId="4" fillId="0" borderId="0" xfId="3" applyFont="1" applyAlignment="1">
      <alignment vertical="center" wrapText="1"/>
    </xf>
    <xf numFmtId="0" fontId="3" fillId="5" borderId="1" xfId="0" applyFont="1" applyFill="1" applyBorder="1" applyAlignment="1">
      <alignment horizontal="center" vertical="center"/>
    </xf>
    <xf numFmtId="0" fontId="4" fillId="0" borderId="1" xfId="0" applyFont="1" applyBorder="1" applyAlignment="1">
      <alignment horizontal="center" vertical="center" wrapText="1"/>
    </xf>
    <xf numFmtId="43" fontId="4" fillId="0" borderId="1" xfId="0" applyNumberFormat="1" applyFont="1" applyBorder="1" applyAlignment="1">
      <alignment horizontal="center" vertical="center" wrapText="1"/>
    </xf>
    <xf numFmtId="0" fontId="3" fillId="0" borderId="1" xfId="0" applyFont="1" applyBorder="1" applyAlignment="1">
      <alignment horizontal="center" vertical="center" textRotation="90" wrapText="1"/>
    </xf>
    <xf numFmtId="9" fontId="4" fillId="0" borderId="6" xfId="0" applyNumberFormat="1" applyFont="1" applyBorder="1" applyAlignment="1">
      <alignment horizontal="center" vertical="center" wrapText="1"/>
    </xf>
    <xf numFmtId="9" fontId="4" fillId="0" borderId="7" xfId="0" applyNumberFormat="1" applyFont="1" applyBorder="1" applyAlignment="1">
      <alignment horizontal="center" vertical="center" wrapText="1"/>
    </xf>
    <xf numFmtId="9" fontId="4" fillId="0" borderId="4" xfId="0" applyNumberFormat="1"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4"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2" xfId="0" applyFont="1" applyFill="1" applyBorder="1" applyAlignment="1">
      <alignment horizontal="center" vertical="center" wrapText="1"/>
    </xf>
  </cellXfs>
  <cellStyles count="5">
    <cellStyle name="Millares" xfId="4" builtinId="3"/>
    <cellStyle name="Millares [0]" xfId="1" builtinId="6"/>
    <cellStyle name="Moneda" xfId="3" builtinId="4"/>
    <cellStyle name="Normal" xfId="0" builtinId="0"/>
    <cellStyle name="Porcentaje" xfId="2" builtinId="5"/>
  </cellStyles>
  <dxfs count="942">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font>
      <fill>
        <patternFill>
          <bgColor rgb="FFFF0000"/>
        </patternFill>
      </fill>
    </dxf>
    <dxf>
      <font>
        <b/>
        <i/>
      </font>
      <fill>
        <patternFill>
          <bgColor theme="9"/>
        </patternFill>
      </fill>
    </dxf>
    <dxf>
      <font>
        <b/>
        <i/>
      </font>
      <fill>
        <patternFill>
          <bgColor rgb="FFFF0000"/>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2" tint="-9.9948118533890809E-2"/>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2" tint="-9.9948118533890809E-2"/>
        </patternFill>
      </fill>
    </dxf>
    <dxf>
      <fill>
        <patternFill>
          <bgColor theme="0" tint="-0.14996795556505021"/>
        </patternFill>
      </fill>
    </dxf>
    <dxf>
      <font>
        <color rgb="FF9C0006"/>
      </font>
      <fill>
        <patternFill>
          <bgColor rgb="FFFFC7CE"/>
        </patternFill>
      </fill>
    </dxf>
    <dxf>
      <font>
        <color rgb="FF9C5700"/>
      </font>
      <fill>
        <patternFill>
          <bgColor rgb="FFFFEB9C"/>
        </patternFill>
      </fill>
    </dxf>
    <dxf>
      <fill>
        <patternFill>
          <bgColor theme="2" tint="-9.9948118533890809E-2"/>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ill>
        <patternFill>
          <bgColor theme="0" tint="-0.14996795556505021"/>
        </patternFill>
      </fill>
    </dxf>
    <dxf>
      <font>
        <color rgb="FF9C5700"/>
      </font>
      <fill>
        <patternFill>
          <bgColor rgb="FFFFEB9C"/>
        </patternFill>
      </fill>
    </dxf>
    <dxf>
      <fill>
        <patternFill>
          <bgColor theme="2" tint="-9.9948118533890809E-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ill>
        <patternFill>
          <bgColor theme="2" tint="-9.9948118533890809E-2"/>
        </patternFill>
      </fill>
    </dxf>
    <dxf>
      <font>
        <color rgb="FF9C0006"/>
      </font>
      <fill>
        <patternFill>
          <bgColor rgb="FFFFC7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2" tint="-9.9948118533890809E-2"/>
        </patternFill>
      </fill>
    </dxf>
    <dxf>
      <font>
        <color rgb="FF9C5700"/>
      </font>
      <fill>
        <patternFill>
          <bgColor rgb="FFFFEB9C"/>
        </patternFill>
      </fill>
    </dxf>
    <dxf>
      <fill>
        <patternFill>
          <bgColor theme="2" tint="-9.9948118533890809E-2"/>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2" tint="-9.9948118533890809E-2"/>
        </patternFill>
      </fill>
    </dxf>
    <dxf>
      <font>
        <color rgb="FF006100"/>
      </font>
      <fill>
        <patternFill>
          <bgColor rgb="FFC6EFCE"/>
        </patternFill>
      </fill>
    </dxf>
    <dxf>
      <font>
        <color rgb="FF9C5700"/>
      </font>
      <fill>
        <patternFill>
          <bgColor rgb="FFFFEB9C"/>
        </patternFill>
      </fill>
    </dxf>
    <dxf>
      <fill>
        <patternFill>
          <bgColor theme="2" tint="-9.9948118533890809E-2"/>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ill>
        <patternFill>
          <bgColor theme="2" tint="-9.9948118533890809E-2"/>
        </patternFill>
      </fill>
    </dxf>
    <dxf>
      <fill>
        <patternFill>
          <bgColor theme="2" tint="-9.9948118533890809E-2"/>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2" tint="-9.9948118533890809E-2"/>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font>
      <fill>
        <patternFill>
          <bgColor rgb="FFFF0000"/>
        </patternFill>
      </fill>
    </dxf>
    <dxf>
      <font>
        <b/>
        <i/>
      </font>
      <fill>
        <patternFill>
          <bgColor theme="9"/>
        </patternFill>
      </fill>
    </dxf>
    <dxf>
      <font>
        <b/>
        <i/>
      </font>
      <fill>
        <patternFill>
          <bgColor rgb="FFFF0000"/>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2" tint="-9.9948118533890809E-2"/>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2" tint="-9.9948118533890809E-2"/>
        </patternFill>
      </fill>
    </dxf>
    <dxf>
      <fill>
        <patternFill>
          <bgColor theme="0" tint="-0.14996795556505021"/>
        </patternFill>
      </fill>
    </dxf>
    <dxf>
      <font>
        <color rgb="FF9C0006"/>
      </font>
      <fill>
        <patternFill>
          <bgColor rgb="FFFFC7CE"/>
        </patternFill>
      </fill>
    </dxf>
    <dxf>
      <font>
        <color rgb="FF9C5700"/>
      </font>
      <fill>
        <patternFill>
          <bgColor rgb="FFFFEB9C"/>
        </patternFill>
      </fill>
    </dxf>
    <dxf>
      <fill>
        <patternFill>
          <bgColor theme="2" tint="-9.9948118533890809E-2"/>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ill>
        <patternFill>
          <bgColor theme="0" tint="-0.14996795556505021"/>
        </patternFill>
      </fill>
    </dxf>
    <dxf>
      <font>
        <color rgb="FF9C5700"/>
      </font>
      <fill>
        <patternFill>
          <bgColor rgb="FFFFEB9C"/>
        </patternFill>
      </fill>
    </dxf>
    <dxf>
      <fill>
        <patternFill>
          <bgColor theme="2" tint="-9.9948118533890809E-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ill>
        <patternFill>
          <bgColor theme="2" tint="-9.9948118533890809E-2"/>
        </patternFill>
      </fill>
    </dxf>
    <dxf>
      <font>
        <color rgb="FF9C0006"/>
      </font>
      <fill>
        <patternFill>
          <bgColor rgb="FFFFC7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2" tint="-9.9948118533890809E-2"/>
        </patternFill>
      </fill>
    </dxf>
    <dxf>
      <font>
        <color rgb="FF9C5700"/>
      </font>
      <fill>
        <patternFill>
          <bgColor rgb="FFFFEB9C"/>
        </patternFill>
      </fill>
    </dxf>
    <dxf>
      <fill>
        <patternFill>
          <bgColor theme="2" tint="-9.9948118533890809E-2"/>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2" tint="-9.9948118533890809E-2"/>
        </patternFill>
      </fill>
    </dxf>
    <dxf>
      <font>
        <color rgb="FF006100"/>
      </font>
      <fill>
        <patternFill>
          <bgColor rgb="FFC6EFCE"/>
        </patternFill>
      </fill>
    </dxf>
    <dxf>
      <font>
        <color rgb="FF9C5700"/>
      </font>
      <fill>
        <patternFill>
          <bgColor rgb="FFFFEB9C"/>
        </patternFill>
      </fill>
    </dxf>
    <dxf>
      <fill>
        <patternFill>
          <bgColor theme="2" tint="-9.9948118533890809E-2"/>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ill>
        <patternFill>
          <bgColor theme="2" tint="-9.9948118533890809E-2"/>
        </patternFill>
      </fill>
    </dxf>
    <dxf>
      <fill>
        <patternFill>
          <bgColor theme="2" tint="-9.9948118533890809E-2"/>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2" tint="-9.9948118533890809E-2"/>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b/>
        <i/>
      </font>
      <fill>
        <patternFill>
          <bgColor rgb="FFFF0000"/>
        </patternFill>
      </fill>
    </dxf>
    <dxf>
      <font>
        <b/>
        <i/>
      </font>
      <fill>
        <patternFill>
          <bgColor theme="9"/>
        </patternFill>
      </fill>
    </dxf>
    <dxf>
      <font>
        <b/>
        <i/>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ill>
        <patternFill>
          <bgColor theme="2" tint="-9.9948118533890809E-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2" tint="-9.9948118533890809E-2"/>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ill>
        <patternFill>
          <bgColor theme="2" tint="-9.9948118533890809E-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ill>
        <patternFill>
          <bgColor theme="0" tint="-0.14996795556505021"/>
        </patternFill>
      </fill>
    </dxf>
    <dxf>
      <font>
        <color rgb="FF9C5700"/>
      </font>
      <fill>
        <patternFill>
          <bgColor rgb="FFFFEB9C"/>
        </patternFill>
      </fill>
    </dxf>
    <dxf>
      <font>
        <color rgb="FF9C0006"/>
      </font>
      <fill>
        <patternFill>
          <bgColor rgb="FFFFC7CE"/>
        </patternFill>
      </fill>
    </dxf>
    <dxf>
      <fill>
        <patternFill>
          <bgColor theme="2" tint="-9.9948118533890809E-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dxf>
    <dxf>
      <font>
        <color rgb="FF9C0006"/>
      </font>
      <fill>
        <patternFill>
          <bgColor rgb="FFFFC7CE"/>
        </patternFill>
      </fill>
    </dxf>
    <dxf>
      <fill>
        <patternFill>
          <bgColor theme="2" tint="-9.9948118533890809E-2"/>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2" tint="-9.9948118533890809E-2"/>
        </patternFill>
      </fill>
    </dxf>
    <dxf>
      <font>
        <color rgb="FF9C5700"/>
      </font>
      <fill>
        <patternFill>
          <bgColor rgb="FFFFEB9C"/>
        </patternFill>
      </fill>
    </dxf>
    <dxf>
      <fill>
        <patternFill>
          <bgColor theme="2" tint="-9.9948118533890809E-2"/>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2" tint="-9.9948118533890809E-2"/>
        </patternFill>
      </fill>
    </dxf>
    <dxf>
      <font>
        <color rgb="FF9C5700"/>
      </font>
      <fill>
        <patternFill>
          <bgColor rgb="FFFFEB9C"/>
        </patternFill>
      </fill>
    </dxf>
    <dxf>
      <font>
        <color rgb="FF006100"/>
      </font>
      <fill>
        <patternFill>
          <bgColor rgb="FFC6EFCE"/>
        </patternFill>
      </fill>
    </dxf>
    <dxf>
      <fill>
        <patternFill>
          <bgColor theme="2" tint="-9.9948118533890809E-2"/>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ill>
        <patternFill>
          <bgColor theme="2" tint="-9.9948118533890809E-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dxf>
    <dxf>
      <fill>
        <patternFill>
          <bgColor theme="2" tint="-9.9948118533890809E-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2" tint="-9.9948118533890809E-2"/>
        </patternFill>
      </fill>
    </dxf>
    <dxf>
      <font>
        <color rgb="FF9C5700"/>
      </font>
      <fill>
        <patternFill>
          <bgColor rgb="FFFFEB9C"/>
        </patternFill>
      </fill>
    </dxf>
    <dxf>
      <fill>
        <patternFill>
          <bgColor theme="2" tint="-9.9948118533890809E-2"/>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2" tint="-9.9948118533890809E-2"/>
        </patternFill>
      </fill>
    </dxf>
    <dxf>
      <fill>
        <patternFill>
          <bgColor theme="2" tint="-9.9948118533890809E-2"/>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font>
      <fill>
        <patternFill>
          <bgColor rgb="FFFF0000"/>
        </patternFill>
      </fill>
    </dxf>
    <dxf>
      <font>
        <b/>
        <i/>
      </font>
      <fill>
        <patternFill>
          <bgColor theme="9"/>
        </patternFill>
      </fill>
    </dxf>
    <dxf>
      <font>
        <b/>
        <i/>
      </font>
      <fill>
        <patternFill>
          <bgColor rgb="FFFF0000"/>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2" tint="-9.9948118533890809E-2"/>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2" tint="-9.9948118533890809E-2"/>
        </patternFill>
      </fill>
    </dxf>
    <dxf>
      <fill>
        <patternFill>
          <bgColor theme="0" tint="-0.14996795556505021"/>
        </patternFill>
      </fill>
    </dxf>
    <dxf>
      <font>
        <color rgb="FF9C0006"/>
      </font>
      <fill>
        <patternFill>
          <bgColor rgb="FFFFC7CE"/>
        </patternFill>
      </fill>
    </dxf>
    <dxf>
      <font>
        <color rgb="FF9C5700"/>
      </font>
      <fill>
        <patternFill>
          <bgColor rgb="FFFFEB9C"/>
        </patternFill>
      </fill>
    </dxf>
    <dxf>
      <fill>
        <patternFill>
          <bgColor theme="2" tint="-9.9948118533890809E-2"/>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ill>
        <patternFill>
          <bgColor theme="0" tint="-0.14996795556505021"/>
        </patternFill>
      </fill>
    </dxf>
    <dxf>
      <font>
        <color rgb="FF9C5700"/>
      </font>
      <fill>
        <patternFill>
          <bgColor rgb="FFFFEB9C"/>
        </patternFill>
      </fill>
    </dxf>
    <dxf>
      <fill>
        <patternFill>
          <bgColor theme="2" tint="-9.9948118533890809E-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ill>
        <patternFill>
          <bgColor theme="2" tint="-9.9948118533890809E-2"/>
        </patternFill>
      </fill>
    </dxf>
    <dxf>
      <font>
        <color rgb="FF9C0006"/>
      </font>
      <fill>
        <patternFill>
          <bgColor rgb="FFFFC7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2" tint="-9.9948118533890809E-2"/>
        </patternFill>
      </fill>
    </dxf>
    <dxf>
      <font>
        <color rgb="FF9C5700"/>
      </font>
      <fill>
        <patternFill>
          <bgColor rgb="FFFFEB9C"/>
        </patternFill>
      </fill>
    </dxf>
    <dxf>
      <fill>
        <patternFill>
          <bgColor theme="2" tint="-9.9948118533890809E-2"/>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2" tint="-9.9948118533890809E-2"/>
        </patternFill>
      </fill>
    </dxf>
    <dxf>
      <font>
        <color rgb="FF006100"/>
      </font>
      <fill>
        <patternFill>
          <bgColor rgb="FFC6EFCE"/>
        </patternFill>
      </fill>
    </dxf>
    <dxf>
      <font>
        <color rgb="FF9C5700"/>
      </font>
      <fill>
        <patternFill>
          <bgColor rgb="FFFFEB9C"/>
        </patternFill>
      </fill>
    </dxf>
    <dxf>
      <fill>
        <patternFill>
          <bgColor theme="2" tint="-9.9948118533890809E-2"/>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ill>
        <patternFill>
          <bgColor theme="2" tint="-9.9948118533890809E-2"/>
        </patternFill>
      </fill>
    </dxf>
    <dxf>
      <fill>
        <patternFill>
          <bgColor theme="2" tint="-9.9948118533890809E-2"/>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2" tint="-9.9948118533890809E-2"/>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2" tint="-9.9948118533890809E-2"/>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b/>
        <i/>
      </font>
      <fill>
        <patternFill>
          <bgColor rgb="FFFF0000"/>
        </patternFill>
      </fill>
    </dxf>
    <dxf>
      <font>
        <b/>
        <i/>
      </font>
      <fill>
        <patternFill>
          <bgColor theme="9"/>
        </patternFill>
      </fill>
    </dxf>
    <dxf>
      <font>
        <b/>
        <i/>
      </font>
      <fill>
        <patternFill>
          <bgColor rgb="FFFF00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ill>
        <patternFill>
          <bgColor theme="2" tint="-9.9948118533890809E-2"/>
        </patternFill>
      </fill>
    </dxf>
    <dxf>
      <fill>
        <patternFill>
          <bgColor theme="2" tint="-9.9948118533890809E-2"/>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2" tint="-9.9948118533890809E-2"/>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2" tint="-9.9948118533890809E-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ill>
        <patternFill>
          <bgColor theme="2" tint="-9.9948118533890809E-2"/>
        </patternFill>
      </fill>
    </dxf>
    <dxf>
      <font>
        <color rgb="FF9C0006"/>
      </font>
      <fill>
        <patternFill>
          <bgColor rgb="FFFFC7CE"/>
        </patternFill>
      </fill>
    </dxf>
    <dxf>
      <fill>
        <patternFill>
          <bgColor theme="2" tint="-9.9948118533890809E-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dxf>
    <dxf>
      <fill>
        <patternFill>
          <bgColor theme="2" tint="-9.9948118533890809E-2"/>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ill>
        <patternFill>
          <bgColor theme="2" tint="-9.9948118533890809E-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ill>
        <patternFill>
          <bgColor theme="2" tint="-9.9948118533890809E-2"/>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2" tint="-9.9948118533890809E-2"/>
        </patternFill>
      </fill>
    </dxf>
    <dxf>
      <fill>
        <patternFill>
          <bgColor theme="2" tint="-9.9948118533890809E-2"/>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ill>
        <patternFill>
          <bgColor theme="2" tint="-9.9948118533890809E-2"/>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font>
      <fill>
        <patternFill>
          <bgColor rgb="FFFF0000"/>
        </patternFill>
      </fill>
    </dxf>
    <dxf>
      <font>
        <b/>
        <i/>
      </font>
      <fill>
        <patternFill>
          <bgColor theme="9"/>
        </patternFill>
      </fill>
    </dxf>
    <dxf>
      <font>
        <b/>
        <i/>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ill>
        <patternFill>
          <bgColor theme="2" tint="-9.9948118533890809E-2"/>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2" tint="-9.9948118533890809E-2"/>
        </patternFill>
      </fill>
    </dxf>
    <dxf>
      <font>
        <color rgb="FF9C5700"/>
      </font>
      <fill>
        <patternFill>
          <bgColor rgb="FFFFEB9C"/>
        </patternFill>
      </fill>
    </dxf>
    <dxf>
      <font>
        <color rgb="FF9C0006"/>
      </font>
      <fill>
        <patternFill>
          <bgColor rgb="FFFFC7CE"/>
        </patternFill>
      </fill>
    </dxf>
    <dxf>
      <fill>
        <patternFill>
          <bgColor theme="0" tint="-0.14996795556505021"/>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2" tint="-9.9948118533890809E-2"/>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ont>
        <color rgb="FF9C5700"/>
      </font>
      <fill>
        <patternFill>
          <bgColor rgb="FFFFEB9C"/>
        </patternFill>
      </fill>
    </dxf>
    <dxf>
      <fill>
        <patternFill>
          <bgColor theme="2" tint="-9.9948118533890809E-2"/>
        </patternFill>
      </fill>
    </dxf>
    <dxf>
      <font>
        <color rgb="FF9C0006"/>
      </font>
      <fill>
        <patternFill>
          <bgColor rgb="FFFFC7CE"/>
        </patternFill>
      </fill>
    </dxf>
    <dxf>
      <fill>
        <patternFill>
          <bgColor theme="2" tint="-9.9948118533890809E-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2" tint="-9.9948118533890809E-2"/>
        </patternFill>
      </fill>
    </dxf>
    <dxf>
      <fill>
        <patternFill>
          <bgColor theme="2" tint="-9.9948118533890809E-2"/>
        </patternFill>
      </fill>
    </dxf>
    <dxf>
      <fill>
        <patternFill>
          <bgColor theme="2" tint="-9.9948118533890809E-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ill>
        <patternFill>
          <bgColor theme="2" tint="-9.9948118533890809E-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ill>
        <patternFill>
          <bgColor theme="2" tint="-9.9948118533890809E-2"/>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2" tint="-9.9948118533890809E-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2" tint="-9.9948118533890809E-2"/>
        </patternFill>
      </fill>
    </dxf>
    <dxf>
      <fill>
        <patternFill>
          <bgColor theme="2" tint="-9.9948118533890809E-2"/>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2" tint="-9.9948118533890809E-2"/>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C6EFC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pote0\Desktop\SECRETARIA%20GENERAL\EVALUACION%20ANCLAJES\8.%20DEFINITIVA\02.%20DEFINITIVA%20INGECAD%20ANCLAJ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pote0\Desktop\SECRETARIA%20GENERAL\EVALUACION%20ANCLAJES\8.%20DEFINITIVA\03.%20DEFINITIVA%20CIVILTECH%20ANCLAJ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pote0\Desktop\SECRETARIA%20GENERAL\EVALUACION%20ANCLAJES\8.%20DEFINITIVA\04.%20DEFINITIVA%20HNOVA%20ANCLAJE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pote0\Desktop\SECRETARIA%20GENERAL\EVALUACION%20ANCLAJES\8.%20DEFINITIVA\05.%20DEFINITIVA%20NASHARA%20ANCLAJE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pote0\Desktop\SECRETARIA%20GENERAL\EVALUACION%20ANCLAJES\8.%20DEFINITIVA\06.%20DEFINITIVA%20SAISO%20SAS%20ANCLAJ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02. INGECAD"/>
    </sheetNames>
    <sheetDataSet>
      <sheetData sheetId="0">
        <row r="40">
          <cell r="A40">
            <v>336.97</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03. CIVILTECH"/>
    </sheetNames>
    <sheetDataSet>
      <sheetData sheetId="0">
        <row r="40">
          <cell r="A40">
            <v>336.97</v>
          </cell>
        </row>
      </sheetData>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04. HNOVA"/>
    </sheetNames>
    <sheetDataSet>
      <sheetData sheetId="0">
        <row r="40">
          <cell r="A40">
            <v>336.97</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05. NASHARA"/>
    </sheetNames>
    <sheetDataSet>
      <sheetData sheetId="0">
        <row r="40">
          <cell r="A40">
            <v>336.97</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06. SAISO SAS"/>
    </sheetNames>
    <sheetDataSet>
      <sheetData sheetId="0">
        <row r="40">
          <cell r="A40">
            <v>336.97</v>
          </cell>
        </row>
      </sheetData>
      <sheetData sheetId="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66C6FC-752B-4580-8397-253DE6871CE4}">
  <dimension ref="A1:M8"/>
  <sheetViews>
    <sheetView showGridLines="0" zoomScale="115" zoomScaleNormal="115" workbookViewId="0">
      <selection activeCell="L24" sqref="L24"/>
    </sheetView>
  </sheetViews>
  <sheetFormatPr baseColWidth="10" defaultColWidth="11.42578125" defaultRowHeight="15" x14ac:dyDescent="0.25"/>
  <cols>
    <col min="3" max="3" width="11.42578125" hidden="1" customWidth="1"/>
    <col min="7" max="10" width="11.42578125" customWidth="1"/>
    <col min="11" max="11" width="11.42578125" hidden="1" customWidth="1"/>
    <col min="12" max="12" width="11.42578125" customWidth="1"/>
  </cols>
  <sheetData>
    <row r="1" spans="1:13" x14ac:dyDescent="0.25">
      <c r="A1" t="s">
        <v>1</v>
      </c>
      <c r="B1" t="s">
        <v>0</v>
      </c>
    </row>
    <row r="2" spans="1:13" x14ac:dyDescent="0.25">
      <c r="A2" t="s">
        <v>8</v>
      </c>
      <c r="B2" t="s">
        <v>7</v>
      </c>
    </row>
    <row r="3" spans="1:13" x14ac:dyDescent="0.25">
      <c r="B3" t="s">
        <v>146</v>
      </c>
      <c r="D3" t="s">
        <v>1</v>
      </c>
      <c r="M3" t="s">
        <v>147</v>
      </c>
    </row>
    <row r="4" spans="1:13" x14ac:dyDescent="0.25">
      <c r="M4" t="s">
        <v>148</v>
      </c>
    </row>
    <row r="5" spans="1:13" x14ac:dyDescent="0.25">
      <c r="D5" t="s">
        <v>1</v>
      </c>
      <c r="M5" t="s">
        <v>147</v>
      </c>
    </row>
    <row r="6" spans="1:13" x14ac:dyDescent="0.25">
      <c r="D6" t="s">
        <v>1</v>
      </c>
      <c r="M6" t="s">
        <v>147</v>
      </c>
    </row>
    <row r="8" spans="1:13" x14ac:dyDescent="0.25">
      <c r="M8" t="s">
        <v>149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8:L44"/>
  <sheetViews>
    <sheetView workbookViewId="0">
      <selection activeCell="L24" sqref="L24"/>
    </sheetView>
  </sheetViews>
  <sheetFormatPr baseColWidth="10" defaultColWidth="9.140625" defaultRowHeight="15" x14ac:dyDescent="0.25"/>
  <cols>
    <col min="1" max="1" width="15" bestFit="1" customWidth="1"/>
    <col min="2" max="2" width="11.42578125" bestFit="1" customWidth="1"/>
    <col min="3" max="3" width="24.7109375" bestFit="1" customWidth="1"/>
    <col min="11" max="11" width="42.28515625" bestFit="1" customWidth="1"/>
  </cols>
  <sheetData>
    <row r="8" spans="3:3" ht="16.5" x14ac:dyDescent="0.25">
      <c r="C8" s="26">
        <v>72101500</v>
      </c>
    </row>
    <row r="9" spans="3:3" ht="16.5" x14ac:dyDescent="0.25">
      <c r="C9" s="26">
        <v>46182300</v>
      </c>
    </row>
    <row r="10" spans="3:3" ht="16.5" x14ac:dyDescent="0.25">
      <c r="C10" s="26">
        <v>46161700</v>
      </c>
    </row>
    <row r="11" spans="3:3" ht="16.5" x14ac:dyDescent="0.25">
      <c r="C11" s="26">
        <v>72152900</v>
      </c>
    </row>
    <row r="12" spans="3:3" ht="16.5" x14ac:dyDescent="0.25">
      <c r="C12" s="26">
        <v>72154000</v>
      </c>
    </row>
    <row r="13" spans="3:3" ht="16.5" x14ac:dyDescent="0.25">
      <c r="C13" s="26">
        <v>73121500</v>
      </c>
    </row>
    <row r="14" spans="3:3" ht="16.5" x14ac:dyDescent="0.25">
      <c r="C14" s="26" t="s">
        <v>129</v>
      </c>
    </row>
    <row r="15" spans="3:3" ht="16.5" x14ac:dyDescent="0.25">
      <c r="C15" s="26" t="s">
        <v>130</v>
      </c>
    </row>
    <row r="16" spans="3:3" ht="16.5" x14ac:dyDescent="0.25">
      <c r="C16" s="26" t="s">
        <v>131</v>
      </c>
    </row>
    <row r="17" spans="1:12" ht="16.5" x14ac:dyDescent="0.25">
      <c r="C17" s="26" t="s">
        <v>132</v>
      </c>
    </row>
    <row r="18" spans="1:12" ht="16.5" x14ac:dyDescent="0.25">
      <c r="A18" t="s">
        <v>0</v>
      </c>
      <c r="B18" t="s">
        <v>1</v>
      </c>
      <c r="C18" s="26" t="s">
        <v>133</v>
      </c>
      <c r="D18" t="s">
        <v>2</v>
      </c>
      <c r="E18" t="s">
        <v>3</v>
      </c>
      <c r="F18" t="s">
        <v>4</v>
      </c>
      <c r="G18" t="s">
        <v>5</v>
      </c>
      <c r="K18" s="2" t="s">
        <v>6</v>
      </c>
      <c r="L18" t="s">
        <v>142</v>
      </c>
    </row>
    <row r="19" spans="1:12" ht="16.5" x14ac:dyDescent="0.25">
      <c r="A19" t="s">
        <v>7</v>
      </c>
      <c r="B19" t="s">
        <v>8</v>
      </c>
      <c r="C19" s="26" t="s">
        <v>134</v>
      </c>
      <c r="D19" t="s">
        <v>9</v>
      </c>
      <c r="E19" t="s">
        <v>10</v>
      </c>
      <c r="F19" t="s">
        <v>11</v>
      </c>
      <c r="G19" t="s">
        <v>12</v>
      </c>
      <c r="K19" t="s">
        <v>106</v>
      </c>
      <c r="L19">
        <v>1</v>
      </c>
    </row>
    <row r="20" spans="1:12" ht="16.5" x14ac:dyDescent="0.25">
      <c r="B20" t="s">
        <v>13</v>
      </c>
      <c r="C20" s="26" t="s">
        <v>135</v>
      </c>
      <c r="D20" t="s">
        <v>13</v>
      </c>
      <c r="E20" t="s">
        <v>14</v>
      </c>
      <c r="G20" t="s">
        <v>15</v>
      </c>
      <c r="K20" t="s">
        <v>107</v>
      </c>
      <c r="L20">
        <v>2</v>
      </c>
    </row>
    <row r="21" spans="1:12" ht="16.5" x14ac:dyDescent="0.25">
      <c r="C21" s="26" t="s">
        <v>136</v>
      </c>
      <c r="E21" t="s">
        <v>17</v>
      </c>
      <c r="K21" t="s">
        <v>108</v>
      </c>
      <c r="L21">
        <v>3</v>
      </c>
    </row>
    <row r="22" spans="1:12" ht="16.5" x14ac:dyDescent="0.25">
      <c r="C22" s="26" t="s">
        <v>137</v>
      </c>
      <c r="E22" t="s">
        <v>20</v>
      </c>
      <c r="K22" t="s">
        <v>109</v>
      </c>
      <c r="L22">
        <v>4</v>
      </c>
    </row>
    <row r="23" spans="1:12" ht="16.5" x14ac:dyDescent="0.25">
      <c r="C23" s="26" t="s">
        <v>138</v>
      </c>
      <c r="K23" t="s">
        <v>102</v>
      </c>
      <c r="L23">
        <v>0</v>
      </c>
    </row>
    <row r="24" spans="1:12" x14ac:dyDescent="0.25">
      <c r="C24" t="s">
        <v>16</v>
      </c>
      <c r="E24" t="s">
        <v>21</v>
      </c>
      <c r="K24" t="s">
        <v>110</v>
      </c>
    </row>
    <row r="25" spans="1:12" x14ac:dyDescent="0.25">
      <c r="B25" s="2" t="s">
        <v>18</v>
      </c>
      <c r="E25" t="s">
        <v>22</v>
      </c>
    </row>
    <row r="26" spans="1:12" x14ac:dyDescent="0.25">
      <c r="B26">
        <v>2025</v>
      </c>
      <c r="C26" s="2" t="s">
        <v>19</v>
      </c>
      <c r="E26" t="s">
        <v>23</v>
      </c>
    </row>
    <row r="27" spans="1:12" x14ac:dyDescent="0.25">
      <c r="B27">
        <v>2024</v>
      </c>
      <c r="C27" s="1">
        <v>1423500</v>
      </c>
      <c r="E27" t="s">
        <v>24</v>
      </c>
    </row>
    <row r="28" spans="1:12" x14ac:dyDescent="0.25">
      <c r="B28">
        <v>2023</v>
      </c>
      <c r="C28" s="1">
        <v>1300000</v>
      </c>
      <c r="E28" t="s">
        <v>25</v>
      </c>
    </row>
    <row r="29" spans="1:12" x14ac:dyDescent="0.25">
      <c r="B29">
        <v>2022</v>
      </c>
      <c r="C29" s="1">
        <v>1160000</v>
      </c>
      <c r="E29" t="s">
        <v>26</v>
      </c>
    </row>
    <row r="30" spans="1:12" x14ac:dyDescent="0.25">
      <c r="B30">
        <v>2021</v>
      </c>
      <c r="C30" s="1">
        <v>1000000</v>
      </c>
      <c r="E30" t="s">
        <v>27</v>
      </c>
    </row>
    <row r="31" spans="1:12" x14ac:dyDescent="0.25">
      <c r="B31">
        <v>2020</v>
      </c>
      <c r="C31" s="1">
        <v>908526</v>
      </c>
      <c r="E31" t="s">
        <v>28</v>
      </c>
    </row>
    <row r="32" spans="1:12" x14ac:dyDescent="0.25">
      <c r="B32">
        <v>2019</v>
      </c>
      <c r="C32" s="1">
        <v>877803</v>
      </c>
    </row>
    <row r="33" spans="1:3" x14ac:dyDescent="0.25">
      <c r="B33">
        <v>2018</v>
      </c>
      <c r="C33" s="1">
        <v>828116</v>
      </c>
    </row>
    <row r="34" spans="1:3" x14ac:dyDescent="0.25">
      <c r="B34">
        <v>2017</v>
      </c>
      <c r="C34" s="1">
        <v>781242</v>
      </c>
    </row>
    <row r="35" spans="1:3" x14ac:dyDescent="0.25">
      <c r="B35">
        <v>2016</v>
      </c>
      <c r="C35" s="1">
        <v>737717</v>
      </c>
    </row>
    <row r="36" spans="1:3" x14ac:dyDescent="0.25">
      <c r="B36">
        <v>2015</v>
      </c>
      <c r="C36" s="1">
        <v>689455</v>
      </c>
    </row>
    <row r="37" spans="1:3" x14ac:dyDescent="0.25">
      <c r="A37" s="1"/>
      <c r="B37">
        <v>2014</v>
      </c>
      <c r="C37" s="1">
        <v>644350</v>
      </c>
    </row>
    <row r="38" spans="1:3" x14ac:dyDescent="0.25">
      <c r="A38" s="1"/>
      <c r="B38">
        <v>2013</v>
      </c>
      <c r="C38" s="1">
        <v>616000</v>
      </c>
    </row>
    <row r="39" spans="1:3" x14ac:dyDescent="0.25">
      <c r="A39" s="1" t="s">
        <v>29</v>
      </c>
      <c r="B39">
        <v>2012</v>
      </c>
      <c r="C39" s="1">
        <v>589500</v>
      </c>
    </row>
    <row r="40" spans="1:3" x14ac:dyDescent="0.25">
      <c r="A40" s="9">
        <v>336.97</v>
      </c>
      <c r="C40" s="1">
        <v>566700</v>
      </c>
    </row>
    <row r="41" spans="1:3" x14ac:dyDescent="0.25">
      <c r="A41" s="1"/>
    </row>
    <row r="42" spans="1:3" x14ac:dyDescent="0.25">
      <c r="A42" s="1" t="s">
        <v>79</v>
      </c>
    </row>
    <row r="43" spans="1:3" x14ac:dyDescent="0.25">
      <c r="A43" s="17">
        <v>45945</v>
      </c>
    </row>
    <row r="44" spans="1:3" x14ac:dyDescent="0.25">
      <c r="A44" s="1"/>
    </row>
  </sheetData>
  <pageMargins left="0.7" right="0.7" top="0.75" bottom="0.75" header="0.3" footer="0.3"/>
  <pageSetup orientation="portrait" horizontalDpi="4294967292"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A16BAD-9C2A-4C28-A8B1-0147785E82E3}">
  <dimension ref="A1:O14"/>
  <sheetViews>
    <sheetView showGridLines="0" zoomScale="85" zoomScaleNormal="85" workbookViewId="0">
      <pane xSplit="2" ySplit="2" topLeftCell="D3" activePane="bottomRight" state="frozen"/>
      <selection activeCell="A2" sqref="A2:M8"/>
      <selection pane="topRight" activeCell="A2" sqref="A2:M8"/>
      <selection pane="bottomLeft" activeCell="A2" sqref="A2:M8"/>
      <selection pane="bottomRight" activeCell="H21" sqref="H21"/>
    </sheetView>
  </sheetViews>
  <sheetFormatPr baseColWidth="10" defaultColWidth="8.85546875" defaultRowHeight="15" x14ac:dyDescent="0.25"/>
  <cols>
    <col min="1" max="1" width="4" style="31" bestFit="1" customWidth="1"/>
    <col min="2" max="2" width="26.85546875" style="6" customWidth="1"/>
    <col min="3" max="3" width="34.28515625" style="6" hidden="1" customWidth="1"/>
    <col min="4" max="5" width="14.7109375" style="31" customWidth="1"/>
    <col min="6" max="10" width="16.5703125" style="6" customWidth="1"/>
    <col min="11" max="11" width="16.5703125" style="6" hidden="1" customWidth="1"/>
    <col min="12" max="12" width="16.5703125" style="6" customWidth="1"/>
    <col min="13" max="13" width="66.42578125" style="6" customWidth="1"/>
    <col min="14" max="14" width="15.42578125" style="32" hidden="1" customWidth="1"/>
    <col min="15" max="15" width="18.85546875" style="33" bestFit="1" customWidth="1"/>
    <col min="16" max="16384" width="8.85546875" style="31"/>
  </cols>
  <sheetData>
    <row r="1" spans="1:14" x14ac:dyDescent="0.25">
      <c r="D1" s="40" t="s">
        <v>150</v>
      </c>
      <c r="E1" s="40"/>
      <c r="F1" s="40"/>
      <c r="G1" s="40"/>
      <c r="H1" s="40"/>
      <c r="I1" s="40"/>
      <c r="J1" s="40"/>
      <c r="K1" s="40"/>
      <c r="L1" s="40"/>
      <c r="M1" s="40"/>
    </row>
    <row r="2" spans="1:14" s="3" customFormat="1" ht="38.25" x14ac:dyDescent="0.25">
      <c r="A2" s="34" t="s">
        <v>33</v>
      </c>
      <c r="B2" s="34" t="s">
        <v>6</v>
      </c>
      <c r="C2" s="34" t="s">
        <v>151</v>
      </c>
      <c r="D2" s="34" t="s">
        <v>152</v>
      </c>
      <c r="E2" s="34" t="s">
        <v>99</v>
      </c>
      <c r="F2" s="34" t="s">
        <v>153</v>
      </c>
      <c r="G2" s="34" t="s">
        <v>154</v>
      </c>
      <c r="H2" s="34" t="s">
        <v>155</v>
      </c>
      <c r="I2" s="34" t="s">
        <v>156</v>
      </c>
      <c r="J2" s="34" t="s">
        <v>157</v>
      </c>
      <c r="K2" s="34" t="s">
        <v>158</v>
      </c>
      <c r="L2" s="34" t="s">
        <v>159</v>
      </c>
      <c r="M2" s="34" t="s">
        <v>160</v>
      </c>
      <c r="N2" s="34" t="s">
        <v>161</v>
      </c>
    </row>
    <row r="3" spans="1:14" ht="25.5" x14ac:dyDescent="0.25">
      <c r="A3" s="35">
        <v>1</v>
      </c>
      <c r="B3" s="36" t="s">
        <v>111</v>
      </c>
      <c r="C3" s="5" t="s">
        <v>162</v>
      </c>
      <c r="D3" s="35" t="s">
        <v>1</v>
      </c>
      <c r="E3" s="35" t="s">
        <v>1</v>
      </c>
      <c r="F3" s="5" t="str">
        <f t="shared" ref="F3:F8" si="0">IF(COUNTIF(D3:E3,"CUMPLE")=2,"HABILITADO","NO HABILITADO")</f>
        <v>HABILITADO</v>
      </c>
      <c r="G3" s="36">
        <v>29.5</v>
      </c>
      <c r="H3" s="36">
        <v>0.25</v>
      </c>
      <c r="I3" s="36">
        <v>0.25</v>
      </c>
      <c r="J3" s="36">
        <v>10</v>
      </c>
      <c r="K3" s="36">
        <v>0</v>
      </c>
      <c r="L3" s="36">
        <f>SUM(G3:K3)</f>
        <v>40</v>
      </c>
      <c r="M3" s="36" t="s">
        <v>147</v>
      </c>
      <c r="N3" s="5"/>
    </row>
    <row r="4" spans="1:14" ht="25.5" x14ac:dyDescent="0.25">
      <c r="A4" s="35">
        <v>2</v>
      </c>
      <c r="B4" s="36" t="s">
        <v>163</v>
      </c>
      <c r="C4" s="5" t="s">
        <v>162</v>
      </c>
      <c r="D4" s="35" t="s">
        <v>1</v>
      </c>
      <c r="E4" s="35" t="s">
        <v>1</v>
      </c>
      <c r="F4" s="5" t="str">
        <f t="shared" si="0"/>
        <v>HABILITADO</v>
      </c>
      <c r="G4" s="36">
        <v>29.5</v>
      </c>
      <c r="H4" s="36">
        <v>0.25</v>
      </c>
      <c r="I4" s="36">
        <v>0</v>
      </c>
      <c r="J4" s="36">
        <v>10</v>
      </c>
      <c r="K4" s="36">
        <v>0</v>
      </c>
      <c r="L4" s="36">
        <f>SUM(G4:K4)</f>
        <v>39.75</v>
      </c>
      <c r="M4" s="36" t="s">
        <v>148</v>
      </c>
      <c r="N4" s="5"/>
    </row>
    <row r="5" spans="1:14" ht="12.75" x14ac:dyDescent="0.25">
      <c r="A5" s="35">
        <v>3</v>
      </c>
      <c r="B5" s="36" t="s">
        <v>164</v>
      </c>
      <c r="C5" s="5" t="s">
        <v>162</v>
      </c>
      <c r="D5" s="35" t="s">
        <v>1</v>
      </c>
      <c r="E5" s="35" t="s">
        <v>1</v>
      </c>
      <c r="F5" s="5" t="str">
        <f t="shared" si="0"/>
        <v>HABILITADO</v>
      </c>
      <c r="G5" s="36">
        <v>29.5</v>
      </c>
      <c r="H5" s="36">
        <v>0.25</v>
      </c>
      <c r="I5" s="36">
        <v>0.25</v>
      </c>
      <c r="J5" s="36">
        <v>10</v>
      </c>
      <c r="K5" s="36">
        <v>0</v>
      </c>
      <c r="L5" s="36">
        <f>SUM(G5:K5)</f>
        <v>40</v>
      </c>
      <c r="M5" s="36" t="s">
        <v>147</v>
      </c>
      <c r="N5" s="5"/>
    </row>
    <row r="6" spans="1:14" ht="12.75" x14ac:dyDescent="0.25">
      <c r="A6" s="35">
        <v>4</v>
      </c>
      <c r="B6" s="36" t="s">
        <v>165</v>
      </c>
      <c r="C6" s="5" t="s">
        <v>162</v>
      </c>
      <c r="D6" s="35" t="s">
        <v>1</v>
      </c>
      <c r="E6" s="35" t="s">
        <v>1</v>
      </c>
      <c r="F6" s="5" t="str">
        <f t="shared" si="0"/>
        <v>HABILITADO</v>
      </c>
      <c r="G6" s="36">
        <v>29.5</v>
      </c>
      <c r="H6" s="36">
        <v>0.25</v>
      </c>
      <c r="I6" s="36">
        <v>0.25</v>
      </c>
      <c r="J6" s="36">
        <v>10</v>
      </c>
      <c r="K6" s="36">
        <v>0</v>
      </c>
      <c r="L6" s="36">
        <f>SUM(G6:K6)</f>
        <v>40</v>
      </c>
      <c r="M6" s="36" t="s">
        <v>147</v>
      </c>
      <c r="N6" s="5"/>
    </row>
    <row r="7" spans="1:14" ht="25.5" x14ac:dyDescent="0.25">
      <c r="A7" s="35">
        <v>5</v>
      </c>
      <c r="B7" s="36" t="s">
        <v>166</v>
      </c>
      <c r="C7" s="5" t="s">
        <v>167</v>
      </c>
      <c r="D7" s="35" t="s">
        <v>1</v>
      </c>
      <c r="E7" s="35" t="s">
        <v>1</v>
      </c>
      <c r="F7" s="5" t="str">
        <f t="shared" si="0"/>
        <v>HABILITADO</v>
      </c>
      <c r="G7" s="36">
        <v>0</v>
      </c>
      <c r="H7" s="36">
        <v>0</v>
      </c>
      <c r="I7" s="36">
        <v>0</v>
      </c>
      <c r="J7" s="36">
        <v>0</v>
      </c>
      <c r="K7" s="36">
        <v>0</v>
      </c>
      <c r="L7" s="36">
        <v>0</v>
      </c>
      <c r="M7" s="36" t="s">
        <v>231</v>
      </c>
      <c r="N7" s="5"/>
    </row>
    <row r="8" spans="1:14" ht="25.5" x14ac:dyDescent="0.25">
      <c r="A8" s="35">
        <v>6</v>
      </c>
      <c r="B8" s="36" t="s">
        <v>168</v>
      </c>
      <c r="C8" s="5" t="s">
        <v>169</v>
      </c>
      <c r="D8" s="35" t="s">
        <v>1</v>
      </c>
      <c r="E8" s="35" t="s">
        <v>1</v>
      </c>
      <c r="F8" s="5" t="str">
        <f t="shared" si="0"/>
        <v>HABILITADO</v>
      </c>
      <c r="G8" s="36">
        <v>29.5</v>
      </c>
      <c r="H8" s="36">
        <v>0.25</v>
      </c>
      <c r="I8" s="36">
        <v>0</v>
      </c>
      <c r="J8" s="36">
        <v>10</v>
      </c>
      <c r="K8" s="36">
        <v>0</v>
      </c>
      <c r="L8" s="36">
        <f t="shared" ref="L8" si="1">SUM(G8:K8)</f>
        <v>39.75</v>
      </c>
      <c r="M8" s="36" t="s">
        <v>149</v>
      </c>
      <c r="N8" s="5"/>
    </row>
    <row r="9" spans="1:14" x14ac:dyDescent="0.25">
      <c r="N9" s="32">
        <f>COUNTIF(N3:N8,M9)</f>
        <v>0</v>
      </c>
    </row>
    <row r="11" spans="1:14" x14ac:dyDescent="0.25">
      <c r="B11" s="6" t="s">
        <v>169</v>
      </c>
      <c r="C11" s="7">
        <f>COUNTIF($C$3:$C$8,B11)</f>
        <v>1</v>
      </c>
      <c r="E11" s="33" t="s">
        <v>170</v>
      </c>
      <c r="F11" s="7">
        <f>COUNTIF($F$3:$F$8,E11)</f>
        <v>6</v>
      </c>
      <c r="G11" s="7"/>
      <c r="H11" s="7"/>
      <c r="I11" s="7"/>
      <c r="J11" s="7"/>
      <c r="K11" s="7"/>
      <c r="L11" s="7"/>
    </row>
    <row r="12" spans="1:14" x14ac:dyDescent="0.25">
      <c r="B12" s="6" t="s">
        <v>162</v>
      </c>
      <c r="C12" s="7">
        <f>COUNTIF($C$3:$C$8,B12)</f>
        <v>4</v>
      </c>
      <c r="E12" s="33" t="s">
        <v>171</v>
      </c>
      <c r="F12" s="7">
        <f>COUNTIF($F$3:$F$8,E12)</f>
        <v>0</v>
      </c>
      <c r="G12" s="7"/>
      <c r="H12" s="7"/>
      <c r="I12" s="7"/>
      <c r="J12" s="7"/>
      <c r="K12" s="7"/>
      <c r="L12" s="7"/>
    </row>
    <row r="13" spans="1:14" x14ac:dyDescent="0.25">
      <c r="B13" s="6" t="s">
        <v>167</v>
      </c>
      <c r="C13" s="7">
        <f>COUNTIF($C$3:$C$8,B13)</f>
        <v>1</v>
      </c>
      <c r="E13" s="7" t="s">
        <v>172</v>
      </c>
      <c r="F13" s="7">
        <f>COUNTIF($F$3:$F$8,E13)</f>
        <v>0</v>
      </c>
      <c r="G13" s="7"/>
      <c r="H13" s="7"/>
      <c r="I13" s="7"/>
      <c r="J13" s="7"/>
      <c r="K13" s="7"/>
      <c r="L13" s="7"/>
    </row>
    <row r="14" spans="1:14" x14ac:dyDescent="0.25">
      <c r="B14" s="31"/>
      <c r="C14" s="31"/>
      <c r="F14" s="3">
        <f>SUM(F11:F13)</f>
        <v>6</v>
      </c>
      <c r="G14" s="3"/>
      <c r="H14" s="3"/>
      <c r="I14" s="3"/>
      <c r="J14" s="3"/>
      <c r="K14" s="3"/>
      <c r="L14" s="3"/>
    </row>
  </sheetData>
  <autoFilter ref="A2:M2" xr:uid="{00000000-0001-0000-0000-000000000000}"/>
  <mergeCells count="1">
    <mergeCell ref="D1:M1"/>
  </mergeCells>
  <conditionalFormatting sqref="A1:M11">
    <cfRule type="cellIs" dxfId="941" priority="1" operator="equal">
      <formula>"habilitado"</formula>
    </cfRule>
    <cfRule type="cellIs" dxfId="940" priority="2" operator="equal">
      <formula>"cumple"</formula>
    </cfRule>
    <cfRule type="cellIs" dxfId="939" priority="3" operator="equal">
      <formula>"no habilitado"</formula>
    </cfRule>
    <cfRule type="cellIs" dxfId="938" priority="4" operator="equal">
      <formula>"no cumple"</formula>
    </cfRule>
  </conditionalFormatting>
  <conditionalFormatting sqref="C11:C13">
    <cfRule type="dataBar" priority="25">
      <dataBar>
        <cfvo type="min"/>
        <cfvo type="max"/>
        <color rgb="FFFFB628"/>
      </dataBar>
      <extLst>
        <ext xmlns:x14="http://schemas.microsoft.com/office/spreadsheetml/2009/9/main" uri="{B025F937-C7B1-47D3-B67F-A62EFF666E3E}">
          <x14:id>{50E00D8F-7417-45CB-B355-1BC65FE77A24}</x14:id>
        </ext>
      </extLst>
    </cfRule>
  </conditionalFormatting>
  <conditionalFormatting sqref="F1:L1048576 E13">
    <cfRule type="cellIs" dxfId="937" priority="14" operator="equal">
      <formula>"RECHAZADO"</formula>
    </cfRule>
  </conditionalFormatting>
  <conditionalFormatting sqref="F11:L13">
    <cfRule type="dataBar" priority="13">
      <dataBar>
        <cfvo type="min"/>
        <cfvo type="max"/>
        <color rgb="FF63C384"/>
      </dataBar>
      <extLst>
        <ext xmlns:x14="http://schemas.microsoft.com/office/spreadsheetml/2009/9/main" uri="{B025F937-C7B1-47D3-B67F-A62EFF666E3E}">
          <x14:id>{FEC4A899-8561-49C7-9AD4-73669695F131}</x14:id>
        </ext>
      </extLst>
    </cfRule>
  </conditionalFormatting>
  <conditionalFormatting sqref="N1:N1048576">
    <cfRule type="cellIs" dxfId="936" priority="15" operator="equal">
      <formula>"no"</formula>
    </cfRule>
  </conditionalFormatting>
  <conditionalFormatting sqref="N2:N8">
    <cfRule type="cellIs" dxfId="935" priority="17" operator="equal">
      <formula>"habilitado"</formula>
    </cfRule>
    <cfRule type="cellIs" dxfId="934" priority="18" operator="equal">
      <formula>"cumple"</formula>
    </cfRule>
    <cfRule type="cellIs" dxfId="933" priority="19" operator="equal">
      <formula>"no habilitado"</formula>
    </cfRule>
    <cfRule type="cellIs" dxfId="932" priority="20" operator="equal">
      <formula>"no cumple"</formula>
    </cfRule>
  </conditionalFormatting>
  <conditionalFormatting sqref="N2:N1048576">
    <cfRule type="cellIs" dxfId="931" priority="16" operator="equal">
      <formula>"SI"</formula>
    </cfRule>
  </conditionalFormatting>
  <conditionalFormatting sqref="O1:XFD1048576 B12:C13 A12:A14 D12:M14 A15:M1048576">
    <cfRule type="cellIs" dxfId="930" priority="21" operator="equal">
      <formula>"habilitado"</formula>
    </cfRule>
    <cfRule type="cellIs" dxfId="929" priority="22" operator="equal">
      <formula>"cumple"</formula>
    </cfRule>
    <cfRule type="cellIs" dxfId="928" priority="23" operator="equal">
      <formula>"no habilitado"</formula>
    </cfRule>
    <cfRule type="cellIs" dxfId="927" priority="24" operator="equal">
      <formula>"no cumple"</formula>
    </cfRule>
  </conditionalFormatting>
  <dataValidations disablePrompts="1" count="1">
    <dataValidation type="list" allowBlank="1" showInputMessage="1" showErrorMessage="1" sqref="C3:C8" xr:uid="{B6349432-436B-4686-842F-31FB3836DA27}">
      <formula1>$B$11:$B$13</formula1>
    </dataValidation>
  </dataValidations>
  <pageMargins left="0.7" right="0.7" top="0.75" bottom="0.75" header="0.3" footer="0.3"/>
  <pageSetup orientation="portrait" horizontalDpi="4294967292" r:id="rId1"/>
  <extLst>
    <ext xmlns:x14="http://schemas.microsoft.com/office/spreadsheetml/2009/9/main" uri="{78C0D931-6437-407d-A8EE-F0AAD7539E65}">
      <x14:conditionalFormattings>
        <x14:conditionalFormatting xmlns:xm="http://schemas.microsoft.com/office/excel/2006/main">
          <x14:cfRule type="dataBar" id="{50E00D8F-7417-45CB-B355-1BC65FE77A24}">
            <x14:dataBar minLength="0" maxLength="100" border="1" negativeBarBorderColorSameAsPositive="0">
              <x14:cfvo type="autoMin"/>
              <x14:cfvo type="autoMax"/>
              <x14:borderColor rgb="FFFFB628"/>
              <x14:negativeFillColor rgb="FFFF0000"/>
              <x14:negativeBorderColor rgb="FFFF0000"/>
              <x14:axisColor rgb="FF000000"/>
            </x14:dataBar>
          </x14:cfRule>
          <xm:sqref>C11:C13</xm:sqref>
        </x14:conditionalFormatting>
        <x14:conditionalFormatting xmlns:xm="http://schemas.microsoft.com/office/excel/2006/main">
          <x14:cfRule type="dataBar" id="{FEC4A899-8561-49C7-9AD4-73669695F131}">
            <x14:dataBar minLength="0" maxLength="100" gradient="0">
              <x14:cfvo type="autoMin"/>
              <x14:cfvo type="autoMax"/>
              <x14:negativeFillColor rgb="FFFF0000"/>
              <x14:axisColor rgb="FF000000"/>
            </x14:dataBar>
          </x14:cfRule>
          <xm:sqref>F11:L13</xm:sqref>
        </x14:conditionalFormatting>
      </x14:conditionalFormattings>
    </ext>
    <ext xmlns:x14="http://schemas.microsoft.com/office/spreadsheetml/2009/9/main" uri="{CCE6A557-97BC-4b89-ADB6-D9C93CAAB3DF}">
      <x14:dataValidations xmlns:xm="http://schemas.microsoft.com/office/excel/2006/main" disablePrompts="1" count="2">
        <x14:dataValidation type="list" allowBlank="1" showInputMessage="1" showErrorMessage="1" xr:uid="{2401D6AD-C397-4D25-831E-38D5E3C887FD}">
          <x14:formula1>
            <xm:f>'inputs (2)'!$A$1:$A$2</xm:f>
          </x14:formula1>
          <xm:sqref>D3:E8</xm:sqref>
        </x14:dataValidation>
        <x14:dataValidation type="list" allowBlank="1" showInputMessage="1" showErrorMessage="1" xr:uid="{FDC60B2B-4009-4E29-852E-2A21BA6CE3DB}">
          <x14:formula1>
            <xm:f>'inputs (2)'!$B$1:$B$3</xm:f>
          </x14:formula1>
          <xm:sqref>F3:F8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E0EBA3-EDB0-44DF-9054-127CFE606152}">
  <dimension ref="A1:CA16"/>
  <sheetViews>
    <sheetView showGridLines="0" topLeftCell="BW3" zoomScale="55" zoomScaleNormal="55" workbookViewId="0">
      <selection activeCell="CA10" sqref="CA10"/>
    </sheetView>
  </sheetViews>
  <sheetFormatPr baseColWidth="10" defaultColWidth="11.42578125" defaultRowHeight="12.75" x14ac:dyDescent="0.25"/>
  <cols>
    <col min="1" max="1" width="13.7109375" style="6" customWidth="1"/>
    <col min="2" max="2" width="21.140625" style="6" customWidth="1"/>
    <col min="3" max="3" width="11.42578125" style="6"/>
    <col min="4" max="4" width="16.28515625" style="6" customWidth="1"/>
    <col min="5" max="5" width="17.42578125" style="6" customWidth="1"/>
    <col min="6" max="6" width="19.42578125" style="6" customWidth="1"/>
    <col min="7" max="7" width="17.140625" style="6" customWidth="1"/>
    <col min="8" max="8" width="15.5703125" style="6" customWidth="1"/>
    <col min="9" max="10" width="38.7109375" style="6" customWidth="1"/>
    <col min="11" max="11" width="16.7109375" style="6" customWidth="1"/>
    <col min="12" max="12" width="11.42578125" style="7"/>
    <col min="13" max="13" width="83.140625" style="6" customWidth="1"/>
    <col min="14" max="14" width="18.85546875" style="6" customWidth="1"/>
    <col min="15" max="16" width="11.42578125" style="7"/>
    <col min="17" max="17" width="18" style="7" customWidth="1"/>
    <col min="18" max="20" width="18.85546875" style="6" customWidth="1"/>
    <col min="21" max="22" width="11.42578125" style="6"/>
    <col min="23" max="23" width="17.28515625" style="6" bestFit="1" customWidth="1"/>
    <col min="24" max="24" width="19.140625" style="6" customWidth="1"/>
    <col min="25" max="25" width="16.85546875" style="7" customWidth="1"/>
    <col min="26" max="33" width="16.140625" style="6" customWidth="1"/>
    <col min="34" max="35" width="19.85546875" style="6" customWidth="1"/>
    <col min="36" max="37" width="16.140625" style="6" customWidth="1"/>
    <col min="38" max="38" width="43.28515625" style="6" customWidth="1"/>
    <col min="39" max="40" width="16" style="6" customWidth="1"/>
    <col min="41" max="43" width="16" style="7" customWidth="1"/>
    <col min="44" max="44" width="25.28515625" style="7" customWidth="1"/>
    <col min="45" max="45" width="19" style="7" customWidth="1"/>
    <col min="46" max="46" width="77.42578125" style="6" customWidth="1"/>
    <col min="47" max="48" width="15.42578125" style="6" customWidth="1"/>
    <col min="49" max="49" width="18.42578125" style="6" customWidth="1"/>
    <col min="50" max="50" width="11.42578125" style="6"/>
    <col min="51" max="52" width="17.28515625" style="6" customWidth="1"/>
    <col min="53" max="53" width="29.42578125" style="6" customWidth="1"/>
    <col min="54" max="54" width="17.28515625" style="6" customWidth="1"/>
    <col min="55" max="55" width="54.42578125" style="6" customWidth="1"/>
    <col min="56" max="56" width="16.42578125" style="6" customWidth="1"/>
    <col min="57" max="57" width="19.140625" style="6" customWidth="1"/>
    <col min="58" max="58" width="30.140625" style="6" customWidth="1"/>
    <col min="59" max="62" width="18.5703125" style="7" customWidth="1"/>
    <col min="63" max="63" width="18.5703125" style="6" customWidth="1"/>
    <col min="64" max="66" width="23.5703125" style="6" customWidth="1"/>
    <col min="67" max="67" width="9.42578125" style="6" bestFit="1" customWidth="1"/>
    <col min="68" max="68" width="67.42578125" style="6" customWidth="1"/>
    <col min="69" max="72" width="19.85546875" style="6" customWidth="1"/>
    <col min="73" max="73" width="23.85546875" style="6" customWidth="1"/>
    <col min="74" max="74" width="19.85546875" style="6" customWidth="1"/>
    <col min="75" max="75" width="18.5703125" style="6" customWidth="1"/>
    <col min="76" max="77" width="17.140625" style="6" customWidth="1"/>
    <col min="78" max="78" width="19.7109375" style="6" customWidth="1"/>
    <col min="79" max="79" width="91.140625" style="6" customWidth="1"/>
    <col min="80" max="16384" width="11.42578125" style="6"/>
  </cols>
  <sheetData>
    <row r="1" spans="1:79" ht="13.15" customHeight="1" x14ac:dyDescent="0.25">
      <c r="BD1" s="18"/>
      <c r="BE1" s="19"/>
      <c r="BF1" s="19"/>
      <c r="BG1" s="54" t="s">
        <v>85</v>
      </c>
      <c r="BH1" s="54"/>
      <c r="BI1" s="54"/>
      <c r="BJ1" s="54"/>
      <c r="BK1" s="54"/>
      <c r="BL1" s="54"/>
      <c r="BM1" s="54"/>
      <c r="BN1" s="54"/>
      <c r="BO1" s="54"/>
      <c r="BP1" s="54"/>
      <c r="BQ1" s="54"/>
      <c r="BR1" s="54"/>
      <c r="BS1" s="54"/>
      <c r="BT1" s="54"/>
      <c r="BU1" s="54"/>
      <c r="BV1" s="54"/>
      <c r="BW1" s="55"/>
    </row>
    <row r="2" spans="1:79" s="3" customFormat="1" ht="13.15" customHeight="1" x14ac:dyDescent="0.25">
      <c r="A2" s="51" t="s">
        <v>6</v>
      </c>
      <c r="B2" s="51" t="s">
        <v>30</v>
      </c>
      <c r="C2" s="51"/>
      <c r="D2" s="51" t="s">
        <v>31</v>
      </c>
      <c r="E2" s="51"/>
      <c r="F2" s="51"/>
      <c r="G2" s="51" t="s">
        <v>32</v>
      </c>
      <c r="H2" s="51"/>
      <c r="I2" s="51"/>
      <c r="J2" s="51" t="s">
        <v>98</v>
      </c>
      <c r="K2" s="51" t="s">
        <v>33</v>
      </c>
      <c r="L2" s="51" t="s">
        <v>34</v>
      </c>
      <c r="M2" s="51" t="s">
        <v>35</v>
      </c>
      <c r="N2" s="51" t="s">
        <v>36</v>
      </c>
      <c r="O2" s="51" t="s">
        <v>37</v>
      </c>
      <c r="P2" s="51" t="s">
        <v>38</v>
      </c>
      <c r="Q2" s="51" t="s">
        <v>39</v>
      </c>
      <c r="R2" s="51" t="s">
        <v>40</v>
      </c>
      <c r="S2" s="51" t="s">
        <v>41</v>
      </c>
      <c r="T2" s="51" t="s">
        <v>42</v>
      </c>
      <c r="U2" s="51" t="s">
        <v>43</v>
      </c>
      <c r="V2" s="51"/>
      <c r="W2" s="51" t="s">
        <v>44</v>
      </c>
      <c r="X2" s="51"/>
      <c r="Y2" s="51" t="s">
        <v>45</v>
      </c>
      <c r="Z2" s="51"/>
      <c r="AA2" s="51"/>
      <c r="AB2" s="51"/>
      <c r="AC2" s="51"/>
      <c r="AD2" s="51"/>
      <c r="AE2" s="51"/>
      <c r="AF2" s="51"/>
      <c r="AG2" s="51"/>
      <c r="AH2" s="51"/>
      <c r="AI2" s="51"/>
      <c r="AJ2" s="51"/>
      <c r="AK2" s="51"/>
      <c r="AL2" s="51"/>
      <c r="AM2" s="51" t="s">
        <v>128</v>
      </c>
      <c r="AN2" s="51"/>
      <c r="AO2" s="51"/>
      <c r="AP2" s="51"/>
      <c r="AQ2" s="51"/>
      <c r="AR2" s="51"/>
      <c r="AS2" s="51"/>
      <c r="AT2" s="51"/>
      <c r="AU2" s="51" t="s">
        <v>46</v>
      </c>
      <c r="AV2" s="51"/>
      <c r="AW2" s="51"/>
      <c r="AX2" s="51"/>
      <c r="AY2" s="51"/>
      <c r="AZ2" s="51"/>
      <c r="BA2" s="51"/>
      <c r="BB2" s="51"/>
      <c r="BC2" s="51"/>
      <c r="BD2" s="53" t="s">
        <v>99</v>
      </c>
      <c r="BE2" s="53"/>
      <c r="BF2" s="53"/>
      <c r="BG2" s="56" t="s">
        <v>104</v>
      </c>
      <c r="BH2" s="55"/>
      <c r="BI2" s="56" t="s">
        <v>20</v>
      </c>
      <c r="BJ2" s="55"/>
      <c r="BK2" s="52" t="s">
        <v>87</v>
      </c>
      <c r="BL2" s="52"/>
      <c r="BM2" s="52"/>
      <c r="BN2" s="52"/>
      <c r="BO2" s="52"/>
      <c r="BP2" s="52"/>
      <c r="BQ2" s="52" t="s">
        <v>92</v>
      </c>
      <c r="BR2" s="52"/>
      <c r="BS2" s="52"/>
      <c r="BT2" s="52"/>
      <c r="BU2" s="52"/>
      <c r="BV2" s="52"/>
      <c r="BW2" s="52"/>
      <c r="BX2" s="50" t="s">
        <v>47</v>
      </c>
      <c r="BY2" s="50"/>
      <c r="BZ2" s="50"/>
      <c r="CA2" s="50"/>
    </row>
    <row r="3" spans="1:79" s="3" customFormat="1" ht="242.25" x14ac:dyDescent="0.25">
      <c r="A3" s="51"/>
      <c r="B3" s="4" t="s">
        <v>48</v>
      </c>
      <c r="C3" s="4" t="s">
        <v>49</v>
      </c>
      <c r="D3" s="4" t="s">
        <v>50</v>
      </c>
      <c r="E3" s="4" t="s">
        <v>51</v>
      </c>
      <c r="F3" s="4" t="s">
        <v>52</v>
      </c>
      <c r="G3" s="4" t="s">
        <v>53</v>
      </c>
      <c r="H3" s="4" t="s">
        <v>54</v>
      </c>
      <c r="I3" s="4" t="s">
        <v>55</v>
      </c>
      <c r="J3" s="51"/>
      <c r="K3" s="51"/>
      <c r="L3" s="51"/>
      <c r="M3" s="51"/>
      <c r="N3" s="51"/>
      <c r="O3" s="51"/>
      <c r="P3" s="51"/>
      <c r="Q3" s="51"/>
      <c r="R3" s="51"/>
      <c r="S3" s="51"/>
      <c r="T3" s="51"/>
      <c r="U3" s="4" t="s">
        <v>56</v>
      </c>
      <c r="V3" s="4" t="s">
        <v>57</v>
      </c>
      <c r="W3" s="4" t="s">
        <v>58</v>
      </c>
      <c r="X3" s="4" t="s">
        <v>19</v>
      </c>
      <c r="Y3" s="4" t="s">
        <v>80</v>
      </c>
      <c r="Z3" s="4" t="s">
        <v>59</v>
      </c>
      <c r="AA3" s="4" t="s">
        <v>36</v>
      </c>
      <c r="AB3" s="4" t="s">
        <v>35</v>
      </c>
      <c r="AC3" s="4" t="s">
        <v>60</v>
      </c>
      <c r="AD3" s="4" t="s">
        <v>61</v>
      </c>
      <c r="AE3" s="4" t="s">
        <v>62</v>
      </c>
      <c r="AF3" s="4" t="s">
        <v>63</v>
      </c>
      <c r="AG3" s="4" t="s">
        <v>64</v>
      </c>
      <c r="AH3" s="4" t="s">
        <v>65</v>
      </c>
      <c r="AI3" s="4" t="s">
        <v>81</v>
      </c>
      <c r="AJ3" s="4" t="s">
        <v>66</v>
      </c>
      <c r="AK3" s="4" t="s">
        <v>45</v>
      </c>
      <c r="AL3" s="4" t="s">
        <v>67</v>
      </c>
      <c r="AM3" s="4" t="s">
        <v>126</v>
      </c>
      <c r="AN3" s="4" t="s">
        <v>127</v>
      </c>
      <c r="AO3" s="4" t="s">
        <v>68</v>
      </c>
      <c r="AP3" s="4" t="s">
        <v>69</v>
      </c>
      <c r="AQ3" s="4" t="s">
        <v>82</v>
      </c>
      <c r="AR3" s="4" t="s">
        <v>83</v>
      </c>
      <c r="AS3" s="4" t="s">
        <v>84</v>
      </c>
      <c r="AT3" s="4" t="s">
        <v>70</v>
      </c>
      <c r="AU3" s="4" t="s">
        <v>39</v>
      </c>
      <c r="AV3" s="4" t="s">
        <v>40</v>
      </c>
      <c r="AW3" s="4" t="s">
        <v>71</v>
      </c>
      <c r="AX3" s="4" t="s">
        <v>72</v>
      </c>
      <c r="AY3" s="4" t="s">
        <v>73</v>
      </c>
      <c r="AZ3" s="4" t="s">
        <v>139</v>
      </c>
      <c r="BA3" s="4" t="s">
        <v>70</v>
      </c>
      <c r="BB3" s="4" t="s">
        <v>74</v>
      </c>
      <c r="BC3" s="4" t="s">
        <v>75</v>
      </c>
      <c r="BD3" s="25" t="s">
        <v>100</v>
      </c>
      <c r="BE3" s="25" t="s">
        <v>51</v>
      </c>
      <c r="BF3" s="25" t="s">
        <v>70</v>
      </c>
      <c r="BG3" s="24" t="s">
        <v>143</v>
      </c>
      <c r="BH3" s="24" t="s">
        <v>86</v>
      </c>
      <c r="BI3" s="24" t="s">
        <v>20</v>
      </c>
      <c r="BJ3" s="24" t="s">
        <v>86</v>
      </c>
      <c r="BK3" s="24" t="s">
        <v>88</v>
      </c>
      <c r="BL3" s="24" t="s">
        <v>89</v>
      </c>
      <c r="BM3" s="24" t="s">
        <v>90</v>
      </c>
      <c r="BN3" s="24" t="s">
        <v>91</v>
      </c>
      <c r="BO3" s="24" t="s">
        <v>86</v>
      </c>
      <c r="BP3" s="24" t="s">
        <v>70</v>
      </c>
      <c r="BQ3" s="24" t="s">
        <v>93</v>
      </c>
      <c r="BR3" s="24" t="s">
        <v>94</v>
      </c>
      <c r="BS3" s="24" t="s">
        <v>95</v>
      </c>
      <c r="BT3" s="24" t="s">
        <v>96</v>
      </c>
      <c r="BU3" s="24" t="s">
        <v>97</v>
      </c>
      <c r="BV3" s="24" t="s">
        <v>86</v>
      </c>
      <c r="BW3" s="24" t="s">
        <v>101</v>
      </c>
      <c r="BX3" s="23" t="s">
        <v>76</v>
      </c>
      <c r="BY3" s="23" t="str">
        <f>BD2</f>
        <v>REQUISITOS ADICIONALES</v>
      </c>
      <c r="BZ3" s="23" t="s">
        <v>77</v>
      </c>
      <c r="CA3" s="23" t="s">
        <v>70</v>
      </c>
    </row>
    <row r="4" spans="1:79" s="7" customFormat="1" ht="63" customHeight="1" x14ac:dyDescent="0.25">
      <c r="A4" s="43" t="s">
        <v>106</v>
      </c>
      <c r="B4" s="5" t="s">
        <v>111</v>
      </c>
      <c r="C4" s="8">
        <v>1</v>
      </c>
      <c r="D4" s="12" t="s">
        <v>3</v>
      </c>
      <c r="E4" s="44" t="s">
        <v>1</v>
      </c>
      <c r="F4" s="47">
        <v>6</v>
      </c>
      <c r="G4" s="41" t="s">
        <v>2</v>
      </c>
      <c r="H4" s="41" t="s">
        <v>1</v>
      </c>
      <c r="I4" s="41"/>
      <c r="J4" s="41" t="s">
        <v>103</v>
      </c>
      <c r="K4" s="5">
        <v>1</v>
      </c>
      <c r="L4" s="5">
        <v>31</v>
      </c>
      <c r="M4" s="5" t="s">
        <v>112</v>
      </c>
      <c r="N4" s="5" t="s">
        <v>113</v>
      </c>
      <c r="O4" s="5" t="s">
        <v>4</v>
      </c>
      <c r="P4" s="5" t="s">
        <v>5</v>
      </c>
      <c r="Q4" s="5">
        <v>31</v>
      </c>
      <c r="R4" s="5" t="s">
        <v>124</v>
      </c>
      <c r="S4" s="5" t="s">
        <v>125</v>
      </c>
      <c r="T4" s="8">
        <v>1</v>
      </c>
      <c r="U4" s="27">
        <v>44536</v>
      </c>
      <c r="V4" s="27">
        <v>44540</v>
      </c>
      <c r="W4" s="28">
        <v>30500000</v>
      </c>
      <c r="X4" s="13">
        <v>29.31</v>
      </c>
      <c r="Y4" s="5" t="s">
        <v>2</v>
      </c>
      <c r="Z4" s="5" t="s">
        <v>23</v>
      </c>
      <c r="AA4" s="5" t="s">
        <v>2</v>
      </c>
      <c r="AB4" s="5" t="s">
        <v>2</v>
      </c>
      <c r="AC4" s="5" t="s">
        <v>2</v>
      </c>
      <c r="AD4" s="5" t="s">
        <v>2</v>
      </c>
      <c r="AE4" s="5" t="s">
        <v>2</v>
      </c>
      <c r="AF4" s="5" t="s">
        <v>2</v>
      </c>
      <c r="AG4" s="5" t="s">
        <v>2</v>
      </c>
      <c r="AH4" s="5" t="s">
        <v>13</v>
      </c>
      <c r="AI4" s="5" t="s">
        <v>13</v>
      </c>
      <c r="AJ4" s="5" t="s">
        <v>13</v>
      </c>
      <c r="AK4" s="5" t="s">
        <v>1</v>
      </c>
      <c r="AL4" s="5"/>
      <c r="AM4" s="5" t="s">
        <v>13</v>
      </c>
      <c r="AN4" s="5" t="s">
        <v>2</v>
      </c>
      <c r="AO4" s="5" t="s">
        <v>1</v>
      </c>
      <c r="AP4" s="5" t="s">
        <v>1</v>
      </c>
      <c r="AQ4" s="5" t="s">
        <v>9</v>
      </c>
      <c r="AR4" s="5" t="s">
        <v>13</v>
      </c>
      <c r="AS4" s="5">
        <v>29.31</v>
      </c>
      <c r="AT4" s="5"/>
      <c r="AU4" s="5">
        <v>31</v>
      </c>
      <c r="AV4" s="5" t="s">
        <v>138</v>
      </c>
      <c r="AW4" s="15">
        <v>29.31</v>
      </c>
      <c r="AX4" s="8">
        <v>1</v>
      </c>
      <c r="AY4" s="13">
        <f>AW4*AX4</f>
        <v>29.31</v>
      </c>
      <c r="AZ4" s="13" t="str">
        <f>IF(AY4&gt;101.1,"SI","NO")</f>
        <v>NO</v>
      </c>
      <c r="BA4" s="14"/>
      <c r="BB4" s="41" t="str">
        <f>AY11</f>
        <v>CUMPLE</v>
      </c>
      <c r="BC4" s="41"/>
      <c r="BD4" s="41" t="s">
        <v>2</v>
      </c>
      <c r="BE4" s="41" t="s">
        <v>1</v>
      </c>
      <c r="BF4" s="41"/>
      <c r="BG4" s="41">
        <v>4</v>
      </c>
      <c r="BH4" s="41">
        <f>IF(BG4=4,29.5,IF(BG4=3,25,IF(BG4=2,20,IF(BG4=1,15,0))))</f>
        <v>29.5</v>
      </c>
      <c r="BI4" s="47" t="s">
        <v>2</v>
      </c>
      <c r="BJ4" s="47">
        <f>IF(BI4="SI",0.25,0)</f>
        <v>0.25</v>
      </c>
      <c r="BK4" s="41"/>
      <c r="BL4" s="41" t="s">
        <v>2</v>
      </c>
      <c r="BM4" s="41"/>
      <c r="BN4" s="41"/>
      <c r="BO4" s="41">
        <v>0.25</v>
      </c>
      <c r="BP4" s="41"/>
      <c r="BQ4" s="41" t="s">
        <v>13</v>
      </c>
      <c r="BR4" s="41" t="s">
        <v>2</v>
      </c>
      <c r="BS4" s="41" t="s">
        <v>13</v>
      </c>
      <c r="BT4" s="41" t="s">
        <v>1</v>
      </c>
      <c r="BU4" s="41" t="s">
        <v>1</v>
      </c>
      <c r="BV4" s="41">
        <v>10</v>
      </c>
      <c r="BW4" s="42">
        <f>BV4+BO4+BJ4+BH4</f>
        <v>40</v>
      </c>
      <c r="BX4" s="41" t="str">
        <f>BB4</f>
        <v>CUMPLE</v>
      </c>
      <c r="BY4" s="41" t="str">
        <f>BE4</f>
        <v>CUMPLE</v>
      </c>
      <c r="BZ4" s="41" t="str">
        <f>IF(BX4="CUMPLE",IF(BY4="CUMPLE","HABILITADO","NO CUMPLE"),"NO CUMPLE")</f>
        <v>HABILITADO</v>
      </c>
      <c r="CA4" s="41" t="s">
        <v>145</v>
      </c>
    </row>
    <row r="5" spans="1:79" s="7" customFormat="1" ht="63" customHeight="1" x14ac:dyDescent="0.25">
      <c r="A5" s="43"/>
      <c r="B5" s="5"/>
      <c r="C5" s="8"/>
      <c r="D5" s="12"/>
      <c r="E5" s="45"/>
      <c r="F5" s="48"/>
      <c r="G5" s="41"/>
      <c r="H5" s="41"/>
      <c r="I5" s="41"/>
      <c r="J5" s="41"/>
      <c r="K5" s="5">
        <v>2</v>
      </c>
      <c r="L5" s="16">
        <v>5</v>
      </c>
      <c r="M5" s="5" t="s">
        <v>114</v>
      </c>
      <c r="N5" s="5" t="s">
        <v>115</v>
      </c>
      <c r="O5" s="5" t="s">
        <v>11</v>
      </c>
      <c r="P5" s="5" t="s">
        <v>5</v>
      </c>
      <c r="Q5" s="5">
        <v>5</v>
      </c>
      <c r="R5" s="5" t="s">
        <v>124</v>
      </c>
      <c r="S5" s="5" t="s">
        <v>125</v>
      </c>
      <c r="T5" s="8">
        <v>1</v>
      </c>
      <c r="U5" s="27">
        <v>44439</v>
      </c>
      <c r="V5" s="27">
        <v>44494</v>
      </c>
      <c r="W5" s="28">
        <v>105456610</v>
      </c>
      <c r="X5" s="13">
        <v>116.07</v>
      </c>
      <c r="Y5" s="5" t="s">
        <v>2</v>
      </c>
      <c r="Z5" s="5" t="s">
        <v>23</v>
      </c>
      <c r="AA5" s="5" t="s">
        <v>2</v>
      </c>
      <c r="AB5" s="5" t="s">
        <v>2</v>
      </c>
      <c r="AC5" s="5" t="s">
        <v>2</v>
      </c>
      <c r="AD5" s="5" t="s">
        <v>2</v>
      </c>
      <c r="AE5" s="5" t="s">
        <v>2</v>
      </c>
      <c r="AF5" s="5" t="s">
        <v>2</v>
      </c>
      <c r="AG5" s="5" t="s">
        <v>2</v>
      </c>
      <c r="AH5" s="5" t="s">
        <v>2</v>
      </c>
      <c r="AI5" s="5" t="s">
        <v>2</v>
      </c>
      <c r="AJ5" s="5" t="s">
        <v>13</v>
      </c>
      <c r="AK5" s="5" t="s">
        <v>1</v>
      </c>
      <c r="AL5" s="5" t="s">
        <v>144</v>
      </c>
      <c r="AM5" s="5" t="s">
        <v>2</v>
      </c>
      <c r="AN5" s="5" t="s">
        <v>13</v>
      </c>
      <c r="AO5" s="5" t="s">
        <v>1</v>
      </c>
      <c r="AP5" s="5" t="s">
        <v>1</v>
      </c>
      <c r="AQ5" s="5" t="s">
        <v>9</v>
      </c>
      <c r="AR5" s="5" t="s">
        <v>13</v>
      </c>
      <c r="AS5" s="5">
        <v>116.07</v>
      </c>
      <c r="AT5" s="5"/>
      <c r="AU5" s="5">
        <v>5</v>
      </c>
      <c r="AV5" s="5" t="s">
        <v>138</v>
      </c>
      <c r="AW5" s="15">
        <v>116.07</v>
      </c>
      <c r="AX5" s="8">
        <v>1</v>
      </c>
      <c r="AY5" s="13">
        <f t="shared" ref="AY5:AY9" si="0">AW5*AX5</f>
        <v>116.07</v>
      </c>
      <c r="AZ5" s="13" t="str">
        <f t="shared" ref="AZ5:AZ9" si="1">IF(AY5&gt;101.1,"SI","NO")</f>
        <v>SI</v>
      </c>
      <c r="BA5" s="14"/>
      <c r="BB5" s="41"/>
      <c r="BC5" s="41"/>
      <c r="BD5" s="41"/>
      <c r="BE5" s="41"/>
      <c r="BF5" s="41"/>
      <c r="BG5" s="41"/>
      <c r="BH5" s="41"/>
      <c r="BI5" s="48"/>
      <c r="BJ5" s="48"/>
      <c r="BK5" s="41"/>
      <c r="BL5" s="41"/>
      <c r="BM5" s="41"/>
      <c r="BN5" s="41"/>
      <c r="BO5" s="41"/>
      <c r="BP5" s="41"/>
      <c r="BQ5" s="41"/>
      <c r="BR5" s="41"/>
      <c r="BS5" s="41"/>
      <c r="BT5" s="41"/>
      <c r="BU5" s="41"/>
      <c r="BV5" s="41"/>
      <c r="BW5" s="42"/>
      <c r="BX5" s="41"/>
      <c r="BY5" s="41"/>
      <c r="BZ5" s="41"/>
      <c r="CA5" s="41"/>
    </row>
    <row r="6" spans="1:79" s="7" customFormat="1" ht="63" customHeight="1" x14ac:dyDescent="0.25">
      <c r="A6" s="43"/>
      <c r="B6" s="5"/>
      <c r="C6" s="8"/>
      <c r="D6" s="12"/>
      <c r="E6" s="45"/>
      <c r="F6" s="48"/>
      <c r="G6" s="41"/>
      <c r="H6" s="41"/>
      <c r="I6" s="41"/>
      <c r="J6" s="41"/>
      <c r="K6" s="5">
        <v>3</v>
      </c>
      <c r="L6" s="16">
        <v>29</v>
      </c>
      <c r="M6" s="5" t="s">
        <v>116</v>
      </c>
      <c r="N6" s="5" t="s">
        <v>118</v>
      </c>
      <c r="O6" s="5" t="s">
        <v>11</v>
      </c>
      <c r="P6" s="5" t="s">
        <v>5</v>
      </c>
      <c r="Q6" s="5">
        <v>29</v>
      </c>
      <c r="R6" s="5" t="s">
        <v>124</v>
      </c>
      <c r="S6" s="5" t="s">
        <v>125</v>
      </c>
      <c r="T6" s="8">
        <v>1</v>
      </c>
      <c r="U6" s="27">
        <v>44893</v>
      </c>
      <c r="V6" s="27">
        <v>44911</v>
      </c>
      <c r="W6" s="28">
        <v>106928242</v>
      </c>
      <c r="X6" s="13">
        <v>106.92</v>
      </c>
      <c r="Y6" s="5" t="s">
        <v>2</v>
      </c>
      <c r="Z6" s="5" t="s">
        <v>23</v>
      </c>
      <c r="AA6" s="5" t="s">
        <v>2</v>
      </c>
      <c r="AB6" s="5" t="s">
        <v>2</v>
      </c>
      <c r="AC6" s="5" t="s">
        <v>2</v>
      </c>
      <c r="AD6" s="5" t="s">
        <v>2</v>
      </c>
      <c r="AE6" s="5" t="s">
        <v>2</v>
      </c>
      <c r="AF6" s="5" t="s">
        <v>2</v>
      </c>
      <c r="AG6" s="5" t="s">
        <v>2</v>
      </c>
      <c r="AH6" s="5" t="s">
        <v>2</v>
      </c>
      <c r="AI6" s="5" t="s">
        <v>2</v>
      </c>
      <c r="AJ6" s="5" t="s">
        <v>13</v>
      </c>
      <c r="AK6" s="5" t="s">
        <v>1</v>
      </c>
      <c r="AL6" s="5" t="s">
        <v>144</v>
      </c>
      <c r="AM6" s="5" t="s">
        <v>2</v>
      </c>
      <c r="AN6" s="5" t="s">
        <v>2</v>
      </c>
      <c r="AO6" s="5" t="s">
        <v>1</v>
      </c>
      <c r="AP6" s="5" t="s">
        <v>1</v>
      </c>
      <c r="AQ6" s="5" t="s">
        <v>9</v>
      </c>
      <c r="AR6" s="5" t="s">
        <v>13</v>
      </c>
      <c r="AS6" s="5">
        <v>106.92</v>
      </c>
      <c r="AT6" s="5"/>
      <c r="AU6" s="5">
        <v>29</v>
      </c>
      <c r="AV6" s="5" t="s">
        <v>138</v>
      </c>
      <c r="AW6" s="15">
        <v>106.92</v>
      </c>
      <c r="AX6" s="8">
        <v>1</v>
      </c>
      <c r="AY6" s="13">
        <f t="shared" si="0"/>
        <v>106.92</v>
      </c>
      <c r="AZ6" s="13" t="str">
        <f t="shared" si="1"/>
        <v>SI</v>
      </c>
      <c r="BA6" s="14"/>
      <c r="BB6" s="41"/>
      <c r="BC6" s="41"/>
      <c r="BD6" s="41"/>
      <c r="BE6" s="41"/>
      <c r="BF6" s="41"/>
      <c r="BG6" s="41"/>
      <c r="BH6" s="41"/>
      <c r="BI6" s="48"/>
      <c r="BJ6" s="48"/>
      <c r="BK6" s="41"/>
      <c r="BL6" s="41"/>
      <c r="BM6" s="41"/>
      <c r="BN6" s="41"/>
      <c r="BO6" s="41"/>
      <c r="BP6" s="41"/>
      <c r="BQ6" s="41"/>
      <c r="BR6" s="41"/>
      <c r="BS6" s="41"/>
      <c r="BT6" s="41"/>
      <c r="BU6" s="41"/>
      <c r="BV6" s="41"/>
      <c r="BW6" s="42"/>
      <c r="BX6" s="41"/>
      <c r="BY6" s="41"/>
      <c r="BZ6" s="41"/>
      <c r="CA6" s="41"/>
    </row>
    <row r="7" spans="1:79" s="7" customFormat="1" ht="63" customHeight="1" x14ac:dyDescent="0.25">
      <c r="A7" s="43"/>
      <c r="B7" s="5"/>
      <c r="C7" s="8"/>
      <c r="D7" s="12"/>
      <c r="E7" s="45"/>
      <c r="F7" s="48"/>
      <c r="G7" s="41"/>
      <c r="H7" s="41"/>
      <c r="I7" s="41"/>
      <c r="J7" s="41"/>
      <c r="K7" s="5">
        <v>4</v>
      </c>
      <c r="L7" s="16">
        <v>65</v>
      </c>
      <c r="M7" s="5" t="s">
        <v>117</v>
      </c>
      <c r="N7" s="5" t="s">
        <v>119</v>
      </c>
      <c r="O7" s="5" t="s">
        <v>4</v>
      </c>
      <c r="P7" s="5" t="s">
        <v>5</v>
      </c>
      <c r="Q7" s="5">
        <v>65</v>
      </c>
      <c r="R7" s="5" t="s">
        <v>124</v>
      </c>
      <c r="S7" s="5" t="s">
        <v>125</v>
      </c>
      <c r="T7" s="8">
        <v>1</v>
      </c>
      <c r="U7" s="27">
        <v>45455</v>
      </c>
      <c r="V7" s="27">
        <v>45499</v>
      </c>
      <c r="W7" s="28">
        <v>105094950</v>
      </c>
      <c r="X7" s="13">
        <v>80.84</v>
      </c>
      <c r="Y7" s="5" t="s">
        <v>2</v>
      </c>
      <c r="Z7" s="5" t="s">
        <v>23</v>
      </c>
      <c r="AA7" s="5" t="s">
        <v>2</v>
      </c>
      <c r="AB7" s="5" t="s">
        <v>2</v>
      </c>
      <c r="AC7" s="5" t="s">
        <v>2</v>
      </c>
      <c r="AD7" s="5" t="s">
        <v>2</v>
      </c>
      <c r="AE7" s="5" t="s">
        <v>2</v>
      </c>
      <c r="AF7" s="5" t="s">
        <v>2</v>
      </c>
      <c r="AG7" s="5" t="s">
        <v>2</v>
      </c>
      <c r="AH7" s="5" t="s">
        <v>13</v>
      </c>
      <c r="AI7" s="5" t="s">
        <v>13</v>
      </c>
      <c r="AJ7" s="5" t="s">
        <v>13</v>
      </c>
      <c r="AK7" s="5" t="s">
        <v>1</v>
      </c>
      <c r="AL7" s="5"/>
      <c r="AM7" s="5" t="s">
        <v>13</v>
      </c>
      <c r="AN7" s="5" t="s">
        <v>2</v>
      </c>
      <c r="AO7" s="5" t="s">
        <v>1</v>
      </c>
      <c r="AP7" s="5" t="s">
        <v>1</v>
      </c>
      <c r="AQ7" s="5" t="s">
        <v>9</v>
      </c>
      <c r="AR7" s="5" t="s">
        <v>13</v>
      </c>
      <c r="AS7" s="5">
        <v>80.84</v>
      </c>
      <c r="AT7" s="5"/>
      <c r="AU7" s="5">
        <v>65</v>
      </c>
      <c r="AV7" s="5" t="s">
        <v>138</v>
      </c>
      <c r="AW7" s="15">
        <v>80.84</v>
      </c>
      <c r="AX7" s="8">
        <v>1</v>
      </c>
      <c r="AY7" s="13">
        <f t="shared" si="0"/>
        <v>80.84</v>
      </c>
      <c r="AZ7" s="13" t="str">
        <f t="shared" si="1"/>
        <v>NO</v>
      </c>
      <c r="BA7" s="14"/>
      <c r="BB7" s="41"/>
      <c r="BC7" s="41"/>
      <c r="BD7" s="41"/>
      <c r="BE7" s="41"/>
      <c r="BF7" s="41"/>
      <c r="BG7" s="41"/>
      <c r="BH7" s="41"/>
      <c r="BI7" s="48"/>
      <c r="BJ7" s="48"/>
      <c r="BK7" s="41"/>
      <c r="BL7" s="41"/>
      <c r="BM7" s="41"/>
      <c r="BN7" s="41"/>
      <c r="BO7" s="41"/>
      <c r="BP7" s="41"/>
      <c r="BQ7" s="41"/>
      <c r="BR7" s="41"/>
      <c r="BS7" s="41"/>
      <c r="BT7" s="41"/>
      <c r="BU7" s="41"/>
      <c r="BV7" s="41"/>
      <c r="BW7" s="42"/>
      <c r="BX7" s="41"/>
      <c r="BY7" s="41"/>
      <c r="BZ7" s="41"/>
      <c r="CA7" s="41"/>
    </row>
    <row r="8" spans="1:79" s="7" customFormat="1" ht="91.15" customHeight="1" x14ac:dyDescent="0.25">
      <c r="A8" s="43"/>
      <c r="B8" s="5"/>
      <c r="C8" s="8"/>
      <c r="D8" s="12"/>
      <c r="E8" s="45"/>
      <c r="F8" s="48"/>
      <c r="G8" s="41"/>
      <c r="H8" s="41"/>
      <c r="I8" s="41"/>
      <c r="J8" s="41"/>
      <c r="K8" s="5">
        <v>5</v>
      </c>
      <c r="L8" s="16">
        <v>72</v>
      </c>
      <c r="M8" s="5" t="s">
        <v>120</v>
      </c>
      <c r="N8" s="5" t="s">
        <v>121</v>
      </c>
      <c r="O8" s="5" t="s">
        <v>11</v>
      </c>
      <c r="P8" s="5" t="s">
        <v>5</v>
      </c>
      <c r="Q8" s="5">
        <v>72</v>
      </c>
      <c r="R8" s="5" t="s">
        <v>124</v>
      </c>
      <c r="S8" s="5" t="s">
        <v>125</v>
      </c>
      <c r="T8" s="8">
        <v>1</v>
      </c>
      <c r="U8" s="27">
        <v>45530</v>
      </c>
      <c r="V8" s="27">
        <v>45579</v>
      </c>
      <c r="W8" s="28">
        <v>91878342</v>
      </c>
      <c r="X8" s="13">
        <v>74.47</v>
      </c>
      <c r="Y8" s="5" t="s">
        <v>2</v>
      </c>
      <c r="Z8" s="5" t="s">
        <v>23</v>
      </c>
      <c r="AA8" s="5" t="s">
        <v>2</v>
      </c>
      <c r="AB8" s="5" t="s">
        <v>2</v>
      </c>
      <c r="AC8" s="5" t="s">
        <v>2</v>
      </c>
      <c r="AD8" s="5" t="s">
        <v>2</v>
      </c>
      <c r="AE8" s="5" t="s">
        <v>2</v>
      </c>
      <c r="AF8" s="5" t="s">
        <v>2</v>
      </c>
      <c r="AG8" s="5" t="s">
        <v>9</v>
      </c>
      <c r="AH8" s="5" t="s">
        <v>9</v>
      </c>
      <c r="AI8" s="5" t="s">
        <v>9</v>
      </c>
      <c r="AJ8" s="5" t="s">
        <v>13</v>
      </c>
      <c r="AK8" s="5" t="s">
        <v>8</v>
      </c>
      <c r="AL8" s="5" t="s">
        <v>141</v>
      </c>
      <c r="AM8" s="5" t="s">
        <v>2</v>
      </c>
      <c r="AN8" s="5" t="s">
        <v>13</v>
      </c>
      <c r="AO8" s="5" t="s">
        <v>8</v>
      </c>
      <c r="AP8" s="5" t="s">
        <v>8</v>
      </c>
      <c r="AQ8" s="5" t="s">
        <v>9</v>
      </c>
      <c r="AR8" s="5" t="s">
        <v>13</v>
      </c>
      <c r="AS8" s="5">
        <v>116.07</v>
      </c>
      <c r="AT8" s="5"/>
      <c r="AU8" s="5">
        <v>72</v>
      </c>
      <c r="AV8" s="5" t="s">
        <v>138</v>
      </c>
      <c r="AW8" s="15">
        <v>0</v>
      </c>
      <c r="AX8" s="8">
        <v>1</v>
      </c>
      <c r="AY8" s="13">
        <f t="shared" si="0"/>
        <v>0</v>
      </c>
      <c r="AZ8" s="13" t="str">
        <f t="shared" si="1"/>
        <v>NO</v>
      </c>
      <c r="BA8" s="14" t="s">
        <v>140</v>
      </c>
      <c r="BB8" s="41"/>
      <c r="BC8" s="41"/>
      <c r="BD8" s="41"/>
      <c r="BE8" s="41"/>
      <c r="BF8" s="41"/>
      <c r="BG8" s="41"/>
      <c r="BH8" s="41"/>
      <c r="BI8" s="48"/>
      <c r="BJ8" s="48"/>
      <c r="BK8" s="41"/>
      <c r="BL8" s="41"/>
      <c r="BM8" s="41"/>
      <c r="BN8" s="41"/>
      <c r="BO8" s="41"/>
      <c r="BP8" s="41"/>
      <c r="BQ8" s="41"/>
      <c r="BR8" s="41"/>
      <c r="BS8" s="41"/>
      <c r="BT8" s="41"/>
      <c r="BU8" s="41"/>
      <c r="BV8" s="41"/>
      <c r="BW8" s="42"/>
      <c r="BX8" s="41"/>
      <c r="BY8" s="41"/>
      <c r="BZ8" s="41"/>
      <c r="CA8" s="41"/>
    </row>
    <row r="9" spans="1:79" s="7" customFormat="1" ht="63" customHeight="1" x14ac:dyDescent="0.25">
      <c r="A9" s="43"/>
      <c r="B9" s="5"/>
      <c r="C9" s="8"/>
      <c r="D9" s="12"/>
      <c r="E9" s="46"/>
      <c r="F9" s="49"/>
      <c r="G9" s="41"/>
      <c r="H9" s="41"/>
      <c r="I9" s="41"/>
      <c r="J9" s="41"/>
      <c r="K9" s="5">
        <v>6</v>
      </c>
      <c r="L9" s="5">
        <v>79</v>
      </c>
      <c r="M9" s="5" t="s">
        <v>122</v>
      </c>
      <c r="N9" s="5" t="s">
        <v>123</v>
      </c>
      <c r="O9" s="5" t="s">
        <v>4</v>
      </c>
      <c r="P9" s="5" t="s">
        <v>5</v>
      </c>
      <c r="Q9" s="5">
        <v>79</v>
      </c>
      <c r="R9" s="5" t="s">
        <v>124</v>
      </c>
      <c r="S9" s="5" t="s">
        <v>125</v>
      </c>
      <c r="T9" s="8">
        <v>1</v>
      </c>
      <c r="U9" s="27">
        <v>45664</v>
      </c>
      <c r="V9" s="27">
        <v>45753</v>
      </c>
      <c r="W9" s="28">
        <v>108310000</v>
      </c>
      <c r="X9" s="29">
        <v>71.27</v>
      </c>
      <c r="Y9" s="5" t="s">
        <v>2</v>
      </c>
      <c r="Z9" s="5" t="s">
        <v>23</v>
      </c>
      <c r="AA9" s="5" t="s">
        <v>2</v>
      </c>
      <c r="AB9" s="5" t="s">
        <v>2</v>
      </c>
      <c r="AC9" s="5" t="s">
        <v>2</v>
      </c>
      <c r="AD9" s="5" t="s">
        <v>2</v>
      </c>
      <c r="AE9" s="5" t="s">
        <v>2</v>
      </c>
      <c r="AF9" s="5" t="s">
        <v>2</v>
      </c>
      <c r="AG9" s="5" t="s">
        <v>2</v>
      </c>
      <c r="AH9" s="5" t="s">
        <v>13</v>
      </c>
      <c r="AI9" s="5" t="s">
        <v>13</v>
      </c>
      <c r="AJ9" s="5" t="s">
        <v>13</v>
      </c>
      <c r="AK9" s="5" t="s">
        <v>1</v>
      </c>
      <c r="AL9" s="5"/>
      <c r="AM9" s="5" t="s">
        <v>13</v>
      </c>
      <c r="AN9" s="5" t="s">
        <v>2</v>
      </c>
      <c r="AO9" s="5" t="s">
        <v>1</v>
      </c>
      <c r="AP9" s="5" t="s">
        <v>1</v>
      </c>
      <c r="AQ9" s="5" t="s">
        <v>9</v>
      </c>
      <c r="AR9" s="5" t="s">
        <v>13</v>
      </c>
      <c r="AS9" s="5">
        <v>71.27</v>
      </c>
      <c r="AT9" s="5"/>
      <c r="AU9" s="5">
        <v>79</v>
      </c>
      <c r="AV9" s="5" t="s">
        <v>138</v>
      </c>
      <c r="AW9" s="15">
        <v>71.27</v>
      </c>
      <c r="AX9" s="8">
        <v>1</v>
      </c>
      <c r="AY9" s="13">
        <f t="shared" si="0"/>
        <v>71.27</v>
      </c>
      <c r="AZ9" s="13" t="str">
        <f t="shared" si="1"/>
        <v>NO</v>
      </c>
      <c r="BA9" s="14"/>
      <c r="BB9" s="41"/>
      <c r="BC9" s="41"/>
      <c r="BD9" s="41"/>
      <c r="BE9" s="41"/>
      <c r="BF9" s="41"/>
      <c r="BG9" s="41"/>
      <c r="BH9" s="41"/>
      <c r="BI9" s="49"/>
      <c r="BJ9" s="49"/>
      <c r="BK9" s="41"/>
      <c r="BL9" s="41"/>
      <c r="BM9" s="41"/>
      <c r="BN9" s="41"/>
      <c r="BO9" s="41"/>
      <c r="BP9" s="41"/>
      <c r="BQ9" s="41"/>
      <c r="BR9" s="41"/>
      <c r="BS9" s="41"/>
      <c r="BT9" s="41"/>
      <c r="BU9" s="41"/>
      <c r="BV9" s="41"/>
      <c r="BW9" s="42"/>
      <c r="BX9" s="41"/>
      <c r="BY9" s="41"/>
      <c r="BZ9" s="41"/>
      <c r="CA9" s="41"/>
    </row>
    <row r="10" spans="1:79" ht="51" x14ac:dyDescent="0.25">
      <c r="AX10" s="3" t="s">
        <v>78</v>
      </c>
      <c r="AY10" s="30">
        <f>SUMIF(AP4:AP9,"CUMPLE",AY4:AY9)</f>
        <v>404.40999999999997</v>
      </c>
      <c r="AZ10" s="3"/>
      <c r="BA10" s="3"/>
      <c r="BB10" s="3"/>
      <c r="BC10" s="3"/>
      <c r="BX10" s="10">
        <f>IF(BX4="CUMPLE",1,0)</f>
        <v>1</v>
      </c>
      <c r="BY10" s="10">
        <f>IF(BY4="CUMPLE",1,0)</f>
        <v>1</v>
      </c>
      <c r="CA10" s="11" t="s">
        <v>105</v>
      </c>
    </row>
    <row r="11" spans="1:79" x14ac:dyDescent="0.25">
      <c r="AS11" s="21"/>
      <c r="AY11" s="4" t="str">
        <f>IF(AY10&gt;=Inputs!$A$40,"CUMPLE","NO CUMPLE")</f>
        <v>CUMPLE</v>
      </c>
      <c r="AZ11" s="3"/>
      <c r="BA11" s="3"/>
      <c r="BB11" s="3"/>
      <c r="BC11" s="3"/>
    </row>
    <row r="12" spans="1:79" x14ac:dyDescent="0.25">
      <c r="AR12" s="20"/>
      <c r="AS12" s="21"/>
    </row>
    <row r="13" spans="1:79" x14ac:dyDescent="0.25">
      <c r="AR13" s="20"/>
      <c r="AS13" s="21"/>
    </row>
    <row r="14" spans="1:79" x14ac:dyDescent="0.25">
      <c r="AR14" s="20"/>
      <c r="AS14" s="21"/>
    </row>
    <row r="15" spans="1:79" x14ac:dyDescent="0.25">
      <c r="AR15" s="20"/>
      <c r="AS15" s="21"/>
    </row>
    <row r="16" spans="1:79" x14ac:dyDescent="0.25">
      <c r="AS16" s="22"/>
    </row>
  </sheetData>
  <dataConsolidate/>
  <mergeCells count="60">
    <mergeCell ref="BD4:BD9"/>
    <mergeCell ref="BE4:BE9"/>
    <mergeCell ref="BF4:BF9"/>
    <mergeCell ref="J4:J9"/>
    <mergeCell ref="BC4:BC9"/>
    <mergeCell ref="BG1:BW1"/>
    <mergeCell ref="BG2:BH2"/>
    <mergeCell ref="BI2:BJ2"/>
    <mergeCell ref="BJ4:BJ9"/>
    <mergeCell ref="BK4:BK9"/>
    <mergeCell ref="BG4:BG9"/>
    <mergeCell ref="BH4:BH9"/>
    <mergeCell ref="BI4:BI9"/>
    <mergeCell ref="BL4:BL9"/>
    <mergeCell ref="BM4:BM9"/>
    <mergeCell ref="BN4:BN9"/>
    <mergeCell ref="BO4:BO9"/>
    <mergeCell ref="BP4:BP9"/>
    <mergeCell ref="BQ4:BQ9"/>
    <mergeCell ref="BR4:BR9"/>
    <mergeCell ref="BS4:BS9"/>
    <mergeCell ref="S2:S3"/>
    <mergeCell ref="A2:A3"/>
    <mergeCell ref="B2:C2"/>
    <mergeCell ref="G2:I2"/>
    <mergeCell ref="K2:K3"/>
    <mergeCell ref="L2:L3"/>
    <mergeCell ref="D2:F2"/>
    <mergeCell ref="Q2:Q3"/>
    <mergeCell ref="J2:J3"/>
    <mergeCell ref="M2:M3"/>
    <mergeCell ref="N2:N3"/>
    <mergeCell ref="O2:O3"/>
    <mergeCell ref="P2:P3"/>
    <mergeCell ref="R2:R3"/>
    <mergeCell ref="BX2:CA2"/>
    <mergeCell ref="T2:T3"/>
    <mergeCell ref="U2:V2"/>
    <mergeCell ref="Y2:AL2"/>
    <mergeCell ref="AM2:AT2"/>
    <mergeCell ref="AU2:BC2"/>
    <mergeCell ref="W2:X2"/>
    <mergeCell ref="BQ2:BW2"/>
    <mergeCell ref="BD2:BF2"/>
    <mergeCell ref="BK2:BP2"/>
    <mergeCell ref="A4:A9"/>
    <mergeCell ref="G4:G9"/>
    <mergeCell ref="H4:H9"/>
    <mergeCell ref="I4:I9"/>
    <mergeCell ref="BB4:BB9"/>
    <mergeCell ref="E4:E9"/>
    <mergeCell ref="F4:F9"/>
    <mergeCell ref="BT4:BT9"/>
    <mergeCell ref="BU4:BU9"/>
    <mergeCell ref="CA4:CA9"/>
    <mergeCell ref="BV4:BV9"/>
    <mergeCell ref="BW4:BW9"/>
    <mergeCell ref="BX4:BX9"/>
    <mergeCell ref="BY4:BY9"/>
    <mergeCell ref="BZ4:BZ9"/>
  </mergeCells>
  <conditionalFormatting sqref="A10:G12">
    <cfRule type="cellIs" dxfId="926" priority="55" operator="equal">
      <formula>"no"</formula>
    </cfRule>
    <cfRule type="cellIs" dxfId="925" priority="51" operator="equal">
      <formula>"N/A"</formula>
    </cfRule>
    <cfRule type="cellIs" dxfId="924" priority="52" operator="equal">
      <formula>"cumple"</formula>
    </cfRule>
    <cfRule type="cellIs" dxfId="923" priority="53" operator="equal">
      <formula>"si"</formula>
    </cfRule>
    <cfRule type="cellIs" dxfId="922" priority="54" operator="equal">
      <formula>"no cumple"</formula>
    </cfRule>
  </conditionalFormatting>
  <conditionalFormatting sqref="B4:C9">
    <cfRule type="containsBlanks" dxfId="921" priority="66">
      <formula>LEN(TRIM(B4))=0</formula>
    </cfRule>
  </conditionalFormatting>
  <conditionalFormatting sqref="B5:C9">
    <cfRule type="cellIs" dxfId="920" priority="69" operator="equal">
      <formula>"si"</formula>
    </cfRule>
    <cfRule type="cellIs" dxfId="919" priority="71" operator="equal">
      <formula>"no"</formula>
    </cfRule>
    <cfRule type="cellIs" dxfId="918" priority="70" operator="equal">
      <formula>"no cumple"</formula>
    </cfRule>
    <cfRule type="cellIs" dxfId="917" priority="68" operator="equal">
      <formula>"cumple"</formula>
    </cfRule>
    <cfRule type="cellIs" dxfId="916" priority="67" operator="equal">
      <formula>"N/A"</formula>
    </cfRule>
  </conditionalFormatting>
  <conditionalFormatting sqref="D5:D9">
    <cfRule type="cellIs" dxfId="915" priority="65" operator="equal">
      <formula>"no"</formula>
    </cfRule>
    <cfRule type="cellIs" dxfId="914" priority="64" operator="equal">
      <formula>"no cumple"</formula>
    </cfRule>
    <cfRule type="cellIs" dxfId="913" priority="63" operator="equal">
      <formula>"si"</formula>
    </cfRule>
    <cfRule type="cellIs" dxfId="912" priority="61" operator="equal">
      <formula>"N/A"</formula>
    </cfRule>
    <cfRule type="cellIs" dxfId="911" priority="62" operator="equal">
      <formula>"cumple"</formula>
    </cfRule>
  </conditionalFormatting>
  <conditionalFormatting sqref="J2:J4">
    <cfRule type="cellIs" dxfId="910" priority="84" operator="equal">
      <formula>"no"</formula>
    </cfRule>
    <cfRule type="cellIs" dxfId="909" priority="83" operator="equal">
      <formula>"no cumple"</formula>
    </cfRule>
    <cfRule type="cellIs" dxfId="908" priority="82" operator="equal">
      <formula>"si"</formula>
    </cfRule>
    <cfRule type="cellIs" dxfId="907" priority="81" operator="equal">
      <formula>"cumple"</formula>
    </cfRule>
    <cfRule type="cellIs" dxfId="906" priority="80" operator="equal">
      <formula>"N/A"</formula>
    </cfRule>
  </conditionalFormatting>
  <conditionalFormatting sqref="J4">
    <cfRule type="containsBlanks" dxfId="905" priority="85">
      <formula>LEN(TRIM(J4))=0</formula>
    </cfRule>
  </conditionalFormatting>
  <conditionalFormatting sqref="K4:BE4 AQ4:AS9 Y5:AT8 K5:AK9 AM5:AS9 AU4:AU9 AY5:BA9">
    <cfRule type="containsBlanks" dxfId="904" priority="214">
      <formula>LEN(TRIM(K4))=0</formula>
    </cfRule>
  </conditionalFormatting>
  <conditionalFormatting sqref="Y5:AK9 BA5:BA9 AU2:AV2 BX2:BY2 CB2:XFD2 BW3">
    <cfRule type="cellIs" dxfId="903" priority="229" operator="equal">
      <formula>"si"</formula>
    </cfRule>
    <cfRule type="cellIs" dxfId="902" priority="230" operator="equal">
      <formula>"no cumple"</formula>
    </cfRule>
    <cfRule type="cellIs" dxfId="901" priority="231" operator="equal">
      <formula>"no"</formula>
    </cfRule>
    <cfRule type="cellIs" dxfId="900" priority="228" operator="equal">
      <formula>"cumple"</formula>
    </cfRule>
  </conditionalFormatting>
  <conditionalFormatting sqref="Z5:Z9">
    <cfRule type="cellIs" dxfId="899" priority="205" operator="equal">
      <formula>"cumple"</formula>
    </cfRule>
    <cfRule type="cellIs" dxfId="898" priority="206" operator="equal">
      <formula>"si"</formula>
    </cfRule>
    <cfRule type="cellIs" dxfId="897" priority="207" operator="equal">
      <formula>"no cumple"</formula>
    </cfRule>
    <cfRule type="cellIs" dxfId="896" priority="208" operator="equal">
      <formula>"no"</formula>
    </cfRule>
  </conditionalFormatting>
  <conditionalFormatting sqref="AH1:AI4 AJ3:AL4 Y5:AL8 AJ2:AN2">
    <cfRule type="cellIs" dxfId="895" priority="218" operator="equal">
      <formula>"no"</formula>
    </cfRule>
    <cfRule type="cellIs" dxfId="894" priority="217" operator="equal">
      <formula>"no cumple"</formula>
    </cfRule>
    <cfRule type="cellIs" dxfId="893" priority="216" operator="equal">
      <formula>"si"</formula>
    </cfRule>
    <cfRule type="cellIs" dxfId="892" priority="215" operator="equal">
      <formula>"cumple"</formula>
    </cfRule>
  </conditionalFormatting>
  <conditionalFormatting sqref="AH1:AI9 AJ4:AN8 AO4:AS9 AJ5:AK9 BA5:BA9 BX2:BY2 CB2:XFD2 BW3">
    <cfRule type="cellIs" dxfId="891" priority="226" operator="equal">
      <formula>"N/A"</formula>
    </cfRule>
  </conditionalFormatting>
  <conditionalFormatting sqref="AJ10:XFD1048576">
    <cfRule type="cellIs" dxfId="890" priority="24" operator="equal">
      <formula>"N/A"</formula>
    </cfRule>
  </conditionalFormatting>
  <conditionalFormatting sqref="AK5:AL9">
    <cfRule type="cellIs" dxfId="889" priority="164" operator="equal">
      <formula>"no cumple"</formula>
    </cfRule>
    <cfRule type="cellIs" dxfId="888" priority="165" operator="equal">
      <formula>"no"</formula>
    </cfRule>
    <cfRule type="cellIs" dxfId="887" priority="162" operator="equal">
      <formula>"cumple"</formula>
    </cfRule>
    <cfRule type="cellIs" dxfId="886" priority="163" operator="equal">
      <formula>"si"</formula>
    </cfRule>
  </conditionalFormatting>
  <conditionalFormatting sqref="AL5:AL9">
    <cfRule type="containsBlanks" dxfId="885" priority="161">
      <formula>LEN(TRIM(AL5))=0</formula>
    </cfRule>
  </conditionalFormatting>
  <conditionalFormatting sqref="AL9">
    <cfRule type="cellIs" dxfId="884" priority="184" operator="equal">
      <formula>"si"</formula>
    </cfRule>
    <cfRule type="cellIs" dxfId="883" priority="185" operator="equal">
      <formula>"no cumple"</formula>
    </cfRule>
    <cfRule type="cellIs" dxfId="882" priority="186" operator="equal">
      <formula>"no"</formula>
    </cfRule>
    <cfRule type="cellIs" dxfId="881" priority="187" operator="equal">
      <formula>"N/A"</formula>
    </cfRule>
    <cfRule type="containsBlanks" dxfId="880" priority="182">
      <formula>LEN(TRIM(AL9))=0</formula>
    </cfRule>
    <cfRule type="cellIs" dxfId="879" priority="183" operator="equal">
      <formula>"cumple"</formula>
    </cfRule>
  </conditionalFormatting>
  <conditionalFormatting sqref="AL5:AN9">
    <cfRule type="cellIs" dxfId="878" priority="166" operator="equal">
      <formula>"N/A"</formula>
    </cfRule>
  </conditionalFormatting>
  <conditionalFormatting sqref="AM4:AS9 BA4:BE4 A3:I4 A1:AG1 AJ1:BG1 BX1:XFD1 A2:E2 G2:I2 BK2 K2:W3 Y2:AG3 AU3:BF3 BI3:BS3 K4:AG4 K5:X16 Y10:AT10 I10:J12 AU10:BC18 AS11:AS15 Y11:AR16 AT11:AT16 A13:J1048576 AJ17:AL18 K17:AI1048576 AS18:AS1048576 AJ19:AR1048576 AT19:BC1048576">
    <cfRule type="cellIs" dxfId="877" priority="213" operator="equal">
      <formula>"no"</formula>
    </cfRule>
    <cfRule type="cellIs" dxfId="876" priority="212" operator="equal">
      <formula>"no cumple"</formula>
    </cfRule>
    <cfRule type="cellIs" dxfId="875" priority="211" operator="equal">
      <formula>"si"</formula>
    </cfRule>
    <cfRule type="cellIs" dxfId="874" priority="210" operator="equal">
      <formula>"cumple"</formula>
    </cfRule>
  </conditionalFormatting>
  <conditionalFormatting sqref="AO5:AS9">
    <cfRule type="containsBlanks" dxfId="873" priority="200">
      <formula>LEN(TRIM(AO5))=0</formula>
    </cfRule>
  </conditionalFormatting>
  <conditionalFormatting sqref="AS4:AS9">
    <cfRule type="cellIs" dxfId="872" priority="114" operator="equal">
      <formula>"N/A"</formula>
    </cfRule>
    <cfRule type="cellIs" dxfId="871" priority="119" operator="equal">
      <formula>"no"</formula>
    </cfRule>
    <cfRule type="cellIs" dxfId="870" priority="118" operator="equal">
      <formula>"no cumple"</formula>
    </cfRule>
    <cfRule type="cellIs" dxfId="869" priority="117" operator="equal">
      <formula>"si"</formula>
    </cfRule>
    <cfRule type="cellIs" dxfId="868" priority="116" operator="equal">
      <formula>"cumple"</formula>
    </cfRule>
    <cfRule type="containsBlanks" dxfId="867" priority="115">
      <formula>LEN(TRIM(AS4))=0</formula>
    </cfRule>
  </conditionalFormatting>
  <conditionalFormatting sqref="AT4:AT9">
    <cfRule type="containsBlanks" dxfId="866" priority="177">
      <formula>LEN(TRIM(AT4))=0</formula>
    </cfRule>
  </conditionalFormatting>
  <conditionalFormatting sqref="AT9">
    <cfRule type="containsBlanks" dxfId="865" priority="5">
      <formula>LEN(TRIM(AT9))=0</formula>
    </cfRule>
  </conditionalFormatting>
  <conditionalFormatting sqref="AT4:AZ9">
    <cfRule type="cellIs" dxfId="864" priority="178" operator="equal">
      <formula>"cumple"</formula>
    </cfRule>
    <cfRule type="cellIs" dxfId="863" priority="179" operator="equal">
      <formula>"si"</formula>
    </cfRule>
    <cfRule type="cellIs" dxfId="862" priority="180" operator="equal">
      <formula>"no cumple"</formula>
    </cfRule>
    <cfRule type="cellIs" dxfId="861" priority="181" operator="equal">
      <formula>"no"</formula>
    </cfRule>
  </conditionalFormatting>
  <conditionalFormatting sqref="AU4:AU9">
    <cfRule type="cellIs" dxfId="860" priority="3" operator="equal">
      <formula>"no cumple"</formula>
    </cfRule>
    <cfRule type="cellIs" dxfId="859" priority="4" operator="equal">
      <formula>"no"</formula>
    </cfRule>
    <cfRule type="cellIs" dxfId="858" priority="1" operator="equal">
      <formula>"cumple"</formula>
    </cfRule>
    <cfRule type="cellIs" dxfId="857" priority="2" operator="equal">
      <formula>"si"</formula>
    </cfRule>
  </conditionalFormatting>
  <conditionalFormatting sqref="AU5:AX9">
    <cfRule type="containsBlanks" dxfId="856" priority="144">
      <formula>LEN(TRIM(AU5))=0</formula>
    </cfRule>
  </conditionalFormatting>
  <conditionalFormatting sqref="AV1:AV1048576">
    <cfRule type="cellIs" dxfId="855" priority="142" operator="equal">
      <formula>"NINGUNO DE LOS REQUERIDOS"</formula>
    </cfRule>
  </conditionalFormatting>
  <conditionalFormatting sqref="AV5:AV9">
    <cfRule type="containsBlanks" dxfId="854" priority="78">
      <formula>LEN(TRIM(AV5))=0</formula>
    </cfRule>
  </conditionalFormatting>
  <conditionalFormatting sqref="BA4:BE4 AT4:AZ9 A3:I4 A1:AG1 AJ1:BG1 BX1:XFD1 A2:E2 G2:I2 AJ2:AV2 BK2 K2:W3 Y2:AG3 AJ3:BF3 BI3:BS3 K4:AG9 I10:AI12 A13:AI1048576">
    <cfRule type="cellIs" dxfId="853" priority="146" operator="equal">
      <formula>"N/A"</formula>
    </cfRule>
  </conditionalFormatting>
  <conditionalFormatting sqref="BD4:BF4 BO4:BP4 BT4:BW4">
    <cfRule type="containsBlanks" dxfId="852" priority="145">
      <formula>LEN(TRIM(BD4))=0</formula>
    </cfRule>
  </conditionalFormatting>
  <conditionalFormatting sqref="BD10:XFD1048576">
    <cfRule type="cellIs" dxfId="851" priority="25" operator="equal">
      <formula>"cumple"</formula>
    </cfRule>
    <cfRule type="cellIs" dxfId="850" priority="26" operator="equal">
      <formula>"si"</formula>
    </cfRule>
    <cfRule type="cellIs" dxfId="849" priority="27" operator="equal">
      <formula>"no cumple"</formula>
    </cfRule>
    <cfRule type="cellIs" dxfId="848" priority="28" operator="equal">
      <formula>"no"</formula>
    </cfRule>
  </conditionalFormatting>
  <conditionalFormatting sqref="BG2">
    <cfRule type="cellIs" dxfId="847" priority="35" operator="equal">
      <formula>"N/A"</formula>
    </cfRule>
    <cfRule type="cellIs" dxfId="846" priority="39" operator="equal">
      <formula>"no"</formula>
    </cfRule>
    <cfRule type="cellIs" dxfId="845" priority="38" operator="equal">
      <formula>"no cumple"</formula>
    </cfRule>
    <cfRule type="cellIs" dxfId="844" priority="37" operator="equal">
      <formula>"si"</formula>
    </cfRule>
    <cfRule type="cellIs" dxfId="843" priority="36" operator="equal">
      <formula>"cumple"</formula>
    </cfRule>
  </conditionalFormatting>
  <conditionalFormatting sqref="BG4">
    <cfRule type="cellIs" dxfId="842" priority="12" operator="equal">
      <formula>"N/A"</formula>
    </cfRule>
    <cfRule type="containsBlanks" dxfId="841" priority="13">
      <formula>LEN(TRIM(BG4))=0</formula>
    </cfRule>
    <cfRule type="cellIs" dxfId="840" priority="14" operator="equal">
      <formula>"cumple"</formula>
    </cfRule>
    <cfRule type="cellIs" dxfId="839" priority="15" operator="equal">
      <formula>"si"</formula>
    </cfRule>
    <cfRule type="cellIs" dxfId="838" priority="16" operator="equal">
      <formula>"no cumple"</formula>
    </cfRule>
    <cfRule type="cellIs" dxfId="837" priority="17" operator="equal">
      <formula>"no"</formula>
    </cfRule>
  </conditionalFormatting>
  <conditionalFormatting sqref="BH4">
    <cfRule type="containsBlanks" dxfId="836" priority="29">
      <formula>LEN(TRIM(BH4))=0</formula>
    </cfRule>
  </conditionalFormatting>
  <conditionalFormatting sqref="BI2">
    <cfRule type="cellIs" dxfId="835" priority="10" operator="equal">
      <formula>"no"</formula>
    </cfRule>
    <cfRule type="cellIs" dxfId="834" priority="9" operator="equal">
      <formula>"no cumple"</formula>
    </cfRule>
    <cfRule type="cellIs" dxfId="833" priority="8" operator="equal">
      <formula>"si"</formula>
    </cfRule>
    <cfRule type="cellIs" dxfId="832" priority="7" operator="equal">
      <formula>"cumple"</formula>
    </cfRule>
    <cfRule type="cellIs" dxfId="831" priority="6" operator="equal">
      <formula>"N/A"</formula>
    </cfRule>
  </conditionalFormatting>
  <conditionalFormatting sqref="BI4">
    <cfRule type="containsBlanks" dxfId="830" priority="73">
      <formula>LEN(TRIM(BI4))=0</formula>
    </cfRule>
    <cfRule type="cellIs" dxfId="829" priority="77" operator="equal">
      <formula>"no"</formula>
    </cfRule>
    <cfRule type="cellIs" dxfId="828" priority="76" operator="equal">
      <formula>"no cumple"</formula>
    </cfRule>
    <cfRule type="cellIs" dxfId="827" priority="75" operator="equal">
      <formula>"si"</formula>
    </cfRule>
    <cfRule type="cellIs" dxfId="826" priority="74" operator="equal">
      <formula>"cumple"</formula>
    </cfRule>
    <cfRule type="cellIs" dxfId="825" priority="72" operator="equal">
      <formula>"N/A"</formula>
    </cfRule>
  </conditionalFormatting>
  <conditionalFormatting sqref="BJ4">
    <cfRule type="containsBlanks" dxfId="824" priority="11">
      <formula>LEN(TRIM(BJ4))=0</formula>
    </cfRule>
  </conditionalFormatting>
  <conditionalFormatting sqref="BK4:BN4">
    <cfRule type="cellIs" dxfId="823" priority="105" operator="equal">
      <formula>"no"</formula>
    </cfRule>
    <cfRule type="cellIs" dxfId="822" priority="100" operator="equal">
      <formula>"N/A"</formula>
    </cfRule>
    <cfRule type="containsBlanks" dxfId="821" priority="101">
      <formula>LEN(TRIM(BK4))=0</formula>
    </cfRule>
    <cfRule type="cellIs" dxfId="820" priority="102" operator="equal">
      <formula>"cumple"</formula>
    </cfRule>
    <cfRule type="cellIs" dxfId="819" priority="103" operator="equal">
      <formula>"si"</formula>
    </cfRule>
    <cfRule type="cellIs" dxfId="818" priority="104" operator="equal">
      <formula>"no cumple"</formula>
    </cfRule>
  </conditionalFormatting>
  <conditionalFormatting sqref="BQ4:BS4">
    <cfRule type="cellIs" dxfId="817" priority="96" operator="equal">
      <formula>"cumple"</formula>
    </cfRule>
    <cfRule type="cellIs" dxfId="816" priority="97" operator="equal">
      <formula>"si"</formula>
    </cfRule>
    <cfRule type="cellIs" dxfId="815" priority="98" operator="equal">
      <formula>"no cumple"</formula>
    </cfRule>
    <cfRule type="cellIs" dxfId="814" priority="99" operator="equal">
      <formula>"no"</formula>
    </cfRule>
    <cfRule type="cellIs" dxfId="813" priority="94" operator="equal">
      <formula>"N/A"</formula>
    </cfRule>
    <cfRule type="containsBlanks" dxfId="812" priority="95">
      <formula>LEN(TRIM(BQ4))=0</formula>
    </cfRule>
  </conditionalFormatting>
  <conditionalFormatting sqref="BX3:XFD4">
    <cfRule type="cellIs" dxfId="811" priority="219" operator="equal">
      <formula>"N/A"</formula>
    </cfRule>
    <cfRule type="cellIs" dxfId="810" priority="220" operator="equal">
      <formula>"cumple"</formula>
    </cfRule>
    <cfRule type="cellIs" dxfId="809" priority="221" operator="equal">
      <formula>"si"</formula>
    </cfRule>
    <cfRule type="cellIs" dxfId="808" priority="222" operator="equal">
      <formula>"no cumple"</formula>
    </cfRule>
    <cfRule type="cellIs" dxfId="807" priority="223" operator="equal">
      <formula>"no"</formula>
    </cfRule>
  </conditionalFormatting>
  <conditionalFormatting sqref="BZ4">
    <cfRule type="cellIs" dxfId="806" priority="167" operator="equal">
      <formula>"RECHAZADO"</formula>
    </cfRule>
    <cfRule type="cellIs" dxfId="805" priority="224" operator="equal">
      <formula>"HABILITADO"</formula>
    </cfRule>
    <cfRule type="cellIs" dxfId="804" priority="225" operator="equal">
      <formula>"NO HABILITADO"</formula>
    </cfRule>
  </conditionalFormatting>
  <conditionalFormatting sqref="CB5:XFD9">
    <cfRule type="cellIs" dxfId="803" priority="121" operator="equal">
      <formula>"cumple"</formula>
    </cfRule>
    <cfRule type="cellIs" dxfId="802" priority="124" operator="equal">
      <formula>"no"</formula>
    </cfRule>
    <cfRule type="cellIs" dxfId="801" priority="123" operator="equal">
      <formula>"no cumple"</formula>
    </cfRule>
    <cfRule type="cellIs" dxfId="800" priority="122" operator="equal">
      <formula>"si"</formula>
    </cfRule>
    <cfRule type="cellIs" dxfId="799" priority="120" operator="equal">
      <formula>"N/A"</formula>
    </cfRule>
  </conditionalFormatting>
  <dataValidations count="1">
    <dataValidation type="list" allowBlank="1" showInputMessage="1" showErrorMessage="1" sqref="BV4" xr:uid="{AFAB2E52-0FD1-4C7F-96FF-6222159F519F}">
      <formula1>"10,5,0"</formula1>
    </dataValidation>
  </dataValidations>
  <pageMargins left="0.7" right="0.7" top="0.75" bottom="0.75" header="0.3" footer="0.3"/>
  <pageSetup scale="10" orientation="portrait" horizontalDpi="4294967293" r:id="rId1"/>
  <extLst>
    <ext xmlns:x14="http://schemas.microsoft.com/office/spreadsheetml/2009/9/main" uri="{CCE6A557-97BC-4b89-ADB6-D9C93CAAB3DF}">
      <x14:dataValidations xmlns:xm="http://schemas.microsoft.com/office/excel/2006/main" count="11">
        <x14:dataValidation type="list" allowBlank="1" showInputMessage="1" showErrorMessage="1" xr:uid="{E2965F3A-8F7F-47B5-8722-C9A75D32149E}">
          <x14:formula1>
            <xm:f>Inputs!$D$18:$D$20</xm:f>
          </x14:formula1>
          <xm:sqref>G4 AA4:AJ9 AM4:AN9 AQ4:AR9 BK4:BN4 BQ4:BS4 BI4</xm:sqref>
        </x14:dataValidation>
        <x14:dataValidation type="list" allowBlank="1" showInputMessage="1" showErrorMessage="1" xr:uid="{89170020-5ACE-4979-B3E9-814D2AFC3CA7}">
          <x14:formula1>
            <xm:f>Inputs!$B$18:$B$19</xm:f>
          </x14:formula1>
          <xm:sqref>H4 AO4:AP9</xm:sqref>
        </x14:dataValidation>
        <x14:dataValidation type="list" allowBlank="1" showInputMessage="1" showErrorMessage="1" xr:uid="{13E29E6F-00B9-41F0-AF60-AA62944FD32A}">
          <x14:formula1>
            <xm:f>Inputs!$F$18:$F$19</xm:f>
          </x14:formula1>
          <xm:sqref>O4:O9</xm:sqref>
        </x14:dataValidation>
        <x14:dataValidation type="list" allowBlank="1" showInputMessage="1" showErrorMessage="1" xr:uid="{6F9B3CCF-E4E8-4F18-9E51-AD76DFB3AE33}">
          <x14:formula1>
            <xm:f>Inputs!$G$18:$G$20</xm:f>
          </x14:formula1>
          <xm:sqref>P4:P9</xm:sqref>
        </x14:dataValidation>
        <x14:dataValidation type="list" allowBlank="1" showInputMessage="1" showErrorMessage="1" xr:uid="{6001724E-FA52-444B-A946-FDBF3D2A010F}">
          <x14:formula1>
            <xm:f>Inputs!$D$18:$D$19</xm:f>
          </x14:formula1>
          <xm:sqref>BD4 Y4:Y9</xm:sqref>
        </x14:dataValidation>
        <x14:dataValidation type="list" allowBlank="1" showInputMessage="1" showErrorMessage="1" xr:uid="{7F41760E-197D-4F49-978B-AFCD7CA021D1}">
          <x14:formula1>
            <xm:f>Inputs!$B$18:$B$20</xm:f>
          </x14:formula1>
          <xm:sqref>AK4:AK9 BU4</xm:sqref>
        </x14:dataValidation>
        <x14:dataValidation type="list" allowBlank="1" showInputMessage="1" showErrorMessage="1" xr:uid="{1BAF5CBB-9530-41F7-9EAC-0803C0B3F6F7}">
          <x14:formula1>
            <xm:f>Inputs!$E$18:$E$22</xm:f>
          </x14:formula1>
          <xm:sqref>D4:D9</xm:sqref>
        </x14:dataValidation>
        <x14:dataValidation type="list" allowBlank="1" showInputMessage="1" showErrorMessage="1" xr:uid="{D583AB77-A558-4B10-937B-10D0C850808C}">
          <x14:formula1>
            <xm:f>Inputs!$K$19:$K$32</xm:f>
          </x14:formula1>
          <xm:sqref>A4</xm:sqref>
        </x14:dataValidation>
        <x14:dataValidation type="list" allowBlank="1" showInputMessage="1" showErrorMessage="1" xr:uid="{44FC4CC7-0692-45B4-8ACA-C68020FE38F4}">
          <x14:formula1>
            <xm:f>Inputs!$E$24:$E$33</xm:f>
          </x14:formula1>
          <xm:sqref>Z4:Z9</xm:sqref>
        </x14:dataValidation>
        <x14:dataValidation type="list" allowBlank="1" showInputMessage="1" showErrorMessage="1" xr:uid="{F5DC7C82-7D7B-4AF8-A991-EF203366B62C}">
          <x14:formula1>
            <xm:f>Inputs!$C$8:$C$24</xm:f>
          </x14:formula1>
          <xm:sqref>AV4:AV9</xm:sqref>
        </x14:dataValidation>
        <x14:dataValidation type="list" allowBlank="1" showInputMessage="1" showErrorMessage="1" xr:uid="{0B11B291-103C-4BA1-9F39-EDB7A5C91D5C}">
          <x14:formula1>
            <xm:f>Inputs!$L$19:$L$23</xm:f>
          </x14:formula1>
          <xm:sqref>BG4:BG9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26E0DC-AAF7-4D96-BA62-65F75B92F035}">
  <dimension ref="A1:CA16"/>
  <sheetViews>
    <sheetView showGridLines="0" topLeftCell="BW3" zoomScale="70" zoomScaleNormal="70" workbookViewId="0">
      <selection activeCell="D5" sqref="D5"/>
    </sheetView>
  </sheetViews>
  <sheetFormatPr baseColWidth="10" defaultColWidth="11.42578125" defaultRowHeight="12.75" x14ac:dyDescent="0.25"/>
  <cols>
    <col min="1" max="1" width="13.7109375" style="6" customWidth="1"/>
    <col min="2" max="2" width="21.140625" style="6" customWidth="1"/>
    <col min="3" max="3" width="11.42578125" style="6"/>
    <col min="4" max="4" width="16.28515625" style="6" customWidth="1"/>
    <col min="5" max="5" width="17.42578125" style="6" customWidth="1"/>
    <col min="6" max="6" width="19.42578125" style="6" customWidth="1"/>
    <col min="7" max="7" width="17.140625" style="6" customWidth="1"/>
    <col min="8" max="8" width="15.5703125" style="6" customWidth="1"/>
    <col min="9" max="10" width="38.7109375" style="6" customWidth="1"/>
    <col min="11" max="11" width="16.7109375" style="6" customWidth="1"/>
    <col min="12" max="12" width="14.85546875" style="7" bestFit="1" customWidth="1"/>
    <col min="13" max="13" width="83.140625" style="6" customWidth="1"/>
    <col min="14" max="14" width="18.85546875" style="6" customWidth="1"/>
    <col min="15" max="16" width="11.42578125" style="7"/>
    <col min="17" max="17" width="18" style="7" customWidth="1"/>
    <col min="18" max="20" width="18.85546875" style="6" customWidth="1"/>
    <col min="21" max="22" width="11.42578125" style="6"/>
    <col min="23" max="23" width="17.28515625" style="6" bestFit="1" customWidth="1"/>
    <col min="24" max="24" width="19.140625" style="6" customWidth="1"/>
    <col min="25" max="25" width="16.85546875" style="7" customWidth="1"/>
    <col min="26" max="33" width="16.140625" style="6" customWidth="1"/>
    <col min="34" max="35" width="19.85546875" style="6" customWidth="1"/>
    <col min="36" max="37" width="16.140625" style="6" customWidth="1"/>
    <col min="38" max="38" width="43.28515625" style="6" customWidth="1"/>
    <col min="39" max="40" width="16" style="6" customWidth="1"/>
    <col min="41" max="43" width="16" style="7" customWidth="1"/>
    <col min="44" max="44" width="25.28515625" style="7" customWidth="1"/>
    <col min="45" max="45" width="19" style="7" customWidth="1"/>
    <col min="46" max="46" width="77.42578125" style="6" customWidth="1"/>
    <col min="47" max="48" width="15.42578125" style="6" customWidth="1"/>
    <col min="49" max="49" width="18.42578125" style="6" customWidth="1"/>
    <col min="50" max="50" width="11.42578125" style="6"/>
    <col min="51" max="52" width="17.28515625" style="6" customWidth="1"/>
    <col min="53" max="53" width="29.42578125" style="6" customWidth="1"/>
    <col min="54" max="54" width="17.28515625" style="6" customWidth="1"/>
    <col min="55" max="55" width="54.42578125" style="6" customWidth="1"/>
    <col min="56" max="56" width="16.42578125" style="6" customWidth="1"/>
    <col min="57" max="57" width="19.140625" style="6" customWidth="1"/>
    <col min="58" max="58" width="30.140625" style="6" customWidth="1"/>
    <col min="59" max="62" width="18.5703125" style="7" customWidth="1"/>
    <col min="63" max="63" width="18.5703125" style="6" customWidth="1"/>
    <col min="64" max="66" width="23.5703125" style="6" customWidth="1"/>
    <col min="67" max="67" width="9.42578125" style="6" bestFit="1" customWidth="1"/>
    <col min="68" max="68" width="67.42578125" style="6" customWidth="1"/>
    <col min="69" max="72" width="19.85546875" style="6" customWidth="1"/>
    <col min="73" max="73" width="23.85546875" style="6" customWidth="1"/>
    <col min="74" max="74" width="19.85546875" style="6" customWidth="1"/>
    <col min="75" max="75" width="18.5703125" style="6" customWidth="1"/>
    <col min="76" max="77" width="17.140625" style="6" customWidth="1"/>
    <col min="78" max="78" width="19.7109375" style="6" customWidth="1"/>
    <col min="79" max="79" width="91.140625" style="6" customWidth="1"/>
    <col min="80" max="16384" width="11.42578125" style="6"/>
  </cols>
  <sheetData>
    <row r="1" spans="1:79" ht="13.15" customHeight="1" x14ac:dyDescent="0.25">
      <c r="BD1" s="18"/>
      <c r="BE1" s="19"/>
      <c r="BF1" s="19"/>
      <c r="BG1" s="54" t="s">
        <v>85</v>
      </c>
      <c r="BH1" s="54"/>
      <c r="BI1" s="54"/>
      <c r="BJ1" s="54"/>
      <c r="BK1" s="54"/>
      <c r="BL1" s="54"/>
      <c r="BM1" s="54"/>
      <c r="BN1" s="54"/>
      <c r="BO1" s="54"/>
      <c r="BP1" s="54"/>
      <c r="BQ1" s="54"/>
      <c r="BR1" s="54"/>
      <c r="BS1" s="54"/>
      <c r="BT1" s="54"/>
      <c r="BU1" s="54"/>
      <c r="BV1" s="54"/>
      <c r="BW1" s="55"/>
    </row>
    <row r="2" spans="1:79" s="3" customFormat="1" ht="13.15" customHeight="1" x14ac:dyDescent="0.25">
      <c r="A2" s="51" t="s">
        <v>6</v>
      </c>
      <c r="B2" s="51" t="s">
        <v>30</v>
      </c>
      <c r="C2" s="51"/>
      <c r="D2" s="51" t="s">
        <v>31</v>
      </c>
      <c r="E2" s="51"/>
      <c r="F2" s="51"/>
      <c r="G2" s="51" t="s">
        <v>32</v>
      </c>
      <c r="H2" s="51"/>
      <c r="I2" s="51"/>
      <c r="J2" s="51" t="s">
        <v>98</v>
      </c>
      <c r="K2" s="51" t="s">
        <v>33</v>
      </c>
      <c r="L2" s="51" t="s">
        <v>34</v>
      </c>
      <c r="M2" s="51" t="s">
        <v>35</v>
      </c>
      <c r="N2" s="51" t="s">
        <v>36</v>
      </c>
      <c r="O2" s="51" t="s">
        <v>37</v>
      </c>
      <c r="P2" s="51" t="s">
        <v>38</v>
      </c>
      <c r="Q2" s="51" t="s">
        <v>39</v>
      </c>
      <c r="R2" s="51" t="s">
        <v>40</v>
      </c>
      <c r="S2" s="51" t="s">
        <v>41</v>
      </c>
      <c r="T2" s="51" t="s">
        <v>42</v>
      </c>
      <c r="U2" s="51" t="s">
        <v>43</v>
      </c>
      <c r="V2" s="51"/>
      <c r="W2" s="51" t="s">
        <v>44</v>
      </c>
      <c r="X2" s="51"/>
      <c r="Y2" s="51" t="s">
        <v>45</v>
      </c>
      <c r="Z2" s="51"/>
      <c r="AA2" s="51"/>
      <c r="AB2" s="51"/>
      <c r="AC2" s="51"/>
      <c r="AD2" s="51"/>
      <c r="AE2" s="51"/>
      <c r="AF2" s="51"/>
      <c r="AG2" s="51"/>
      <c r="AH2" s="51"/>
      <c r="AI2" s="51"/>
      <c r="AJ2" s="51"/>
      <c r="AK2" s="51"/>
      <c r="AL2" s="51"/>
      <c r="AM2" s="51" t="s">
        <v>128</v>
      </c>
      <c r="AN2" s="51"/>
      <c r="AO2" s="51"/>
      <c r="AP2" s="51"/>
      <c r="AQ2" s="51"/>
      <c r="AR2" s="51"/>
      <c r="AS2" s="51"/>
      <c r="AT2" s="51"/>
      <c r="AU2" s="51" t="s">
        <v>46</v>
      </c>
      <c r="AV2" s="51"/>
      <c r="AW2" s="51"/>
      <c r="AX2" s="51"/>
      <c r="AY2" s="51"/>
      <c r="AZ2" s="51"/>
      <c r="BA2" s="51"/>
      <c r="BB2" s="51"/>
      <c r="BC2" s="51"/>
      <c r="BD2" s="53" t="s">
        <v>99</v>
      </c>
      <c r="BE2" s="53"/>
      <c r="BF2" s="53"/>
      <c r="BG2" s="56" t="s">
        <v>104</v>
      </c>
      <c r="BH2" s="55"/>
      <c r="BI2" s="56" t="s">
        <v>20</v>
      </c>
      <c r="BJ2" s="55"/>
      <c r="BK2" s="52" t="s">
        <v>87</v>
      </c>
      <c r="BL2" s="52"/>
      <c r="BM2" s="52"/>
      <c r="BN2" s="52"/>
      <c r="BO2" s="52"/>
      <c r="BP2" s="52"/>
      <c r="BQ2" s="52" t="s">
        <v>92</v>
      </c>
      <c r="BR2" s="52"/>
      <c r="BS2" s="52"/>
      <c r="BT2" s="52"/>
      <c r="BU2" s="52"/>
      <c r="BV2" s="52"/>
      <c r="BW2" s="52"/>
      <c r="BX2" s="50" t="s">
        <v>47</v>
      </c>
      <c r="BY2" s="50"/>
      <c r="BZ2" s="50"/>
      <c r="CA2" s="50"/>
    </row>
    <row r="3" spans="1:79" s="3" customFormat="1" ht="242.25" x14ac:dyDescent="0.25">
      <c r="A3" s="51"/>
      <c r="B3" s="4" t="s">
        <v>48</v>
      </c>
      <c r="C3" s="4" t="s">
        <v>49</v>
      </c>
      <c r="D3" s="4" t="s">
        <v>50</v>
      </c>
      <c r="E3" s="4" t="s">
        <v>51</v>
      </c>
      <c r="F3" s="4" t="s">
        <v>52</v>
      </c>
      <c r="G3" s="4" t="s">
        <v>53</v>
      </c>
      <c r="H3" s="4" t="s">
        <v>54</v>
      </c>
      <c r="I3" s="4" t="s">
        <v>55</v>
      </c>
      <c r="J3" s="51"/>
      <c r="K3" s="51"/>
      <c r="L3" s="51"/>
      <c r="M3" s="51"/>
      <c r="N3" s="51"/>
      <c r="O3" s="51"/>
      <c r="P3" s="51"/>
      <c r="Q3" s="51"/>
      <c r="R3" s="51"/>
      <c r="S3" s="51"/>
      <c r="T3" s="51"/>
      <c r="U3" s="4" t="s">
        <v>56</v>
      </c>
      <c r="V3" s="4" t="s">
        <v>57</v>
      </c>
      <c r="W3" s="4" t="s">
        <v>58</v>
      </c>
      <c r="X3" s="4" t="s">
        <v>19</v>
      </c>
      <c r="Y3" s="4" t="s">
        <v>80</v>
      </c>
      <c r="Z3" s="4" t="s">
        <v>59</v>
      </c>
      <c r="AA3" s="4" t="s">
        <v>36</v>
      </c>
      <c r="AB3" s="4" t="s">
        <v>35</v>
      </c>
      <c r="AC3" s="4" t="s">
        <v>60</v>
      </c>
      <c r="AD3" s="4" t="s">
        <v>61</v>
      </c>
      <c r="AE3" s="4" t="s">
        <v>62</v>
      </c>
      <c r="AF3" s="4" t="s">
        <v>63</v>
      </c>
      <c r="AG3" s="4" t="s">
        <v>64</v>
      </c>
      <c r="AH3" s="4" t="s">
        <v>65</v>
      </c>
      <c r="AI3" s="4" t="s">
        <v>81</v>
      </c>
      <c r="AJ3" s="4" t="s">
        <v>66</v>
      </c>
      <c r="AK3" s="4" t="s">
        <v>45</v>
      </c>
      <c r="AL3" s="4" t="s">
        <v>67</v>
      </c>
      <c r="AM3" s="4" t="s">
        <v>126</v>
      </c>
      <c r="AN3" s="4" t="s">
        <v>127</v>
      </c>
      <c r="AO3" s="4" t="s">
        <v>68</v>
      </c>
      <c r="AP3" s="4" t="s">
        <v>69</v>
      </c>
      <c r="AQ3" s="4" t="s">
        <v>82</v>
      </c>
      <c r="AR3" s="4" t="s">
        <v>83</v>
      </c>
      <c r="AS3" s="4" t="s">
        <v>84</v>
      </c>
      <c r="AT3" s="4" t="s">
        <v>70</v>
      </c>
      <c r="AU3" s="4" t="s">
        <v>39</v>
      </c>
      <c r="AV3" s="4" t="s">
        <v>40</v>
      </c>
      <c r="AW3" s="4" t="s">
        <v>71</v>
      </c>
      <c r="AX3" s="4" t="s">
        <v>72</v>
      </c>
      <c r="AY3" s="4" t="s">
        <v>73</v>
      </c>
      <c r="AZ3" s="4" t="s">
        <v>139</v>
      </c>
      <c r="BA3" s="4" t="s">
        <v>70</v>
      </c>
      <c r="BB3" s="4" t="s">
        <v>74</v>
      </c>
      <c r="BC3" s="4" t="s">
        <v>75</v>
      </c>
      <c r="BD3" s="25" t="s">
        <v>100</v>
      </c>
      <c r="BE3" s="25" t="s">
        <v>51</v>
      </c>
      <c r="BF3" s="25" t="s">
        <v>70</v>
      </c>
      <c r="BG3" s="24" t="s">
        <v>143</v>
      </c>
      <c r="BH3" s="24" t="s">
        <v>86</v>
      </c>
      <c r="BI3" s="24" t="s">
        <v>20</v>
      </c>
      <c r="BJ3" s="24" t="s">
        <v>86</v>
      </c>
      <c r="BK3" s="24" t="s">
        <v>88</v>
      </c>
      <c r="BL3" s="24" t="s">
        <v>89</v>
      </c>
      <c r="BM3" s="24" t="s">
        <v>90</v>
      </c>
      <c r="BN3" s="24" t="s">
        <v>91</v>
      </c>
      <c r="BO3" s="24" t="s">
        <v>86</v>
      </c>
      <c r="BP3" s="24" t="s">
        <v>70</v>
      </c>
      <c r="BQ3" s="24" t="s">
        <v>93</v>
      </c>
      <c r="BR3" s="24" t="s">
        <v>94</v>
      </c>
      <c r="BS3" s="24" t="s">
        <v>95</v>
      </c>
      <c r="BT3" s="24" t="s">
        <v>96</v>
      </c>
      <c r="BU3" s="24" t="s">
        <v>97</v>
      </c>
      <c r="BV3" s="24" t="s">
        <v>86</v>
      </c>
      <c r="BW3" s="24" t="s">
        <v>101</v>
      </c>
      <c r="BX3" s="23" t="s">
        <v>76</v>
      </c>
      <c r="BY3" s="23" t="str">
        <f>BD2</f>
        <v>REQUISITOS ADICIONALES</v>
      </c>
      <c r="BZ3" s="23" t="s">
        <v>77</v>
      </c>
      <c r="CA3" s="23" t="s">
        <v>70</v>
      </c>
    </row>
    <row r="4" spans="1:79" s="7" customFormat="1" ht="66.599999999999994" customHeight="1" x14ac:dyDescent="0.25">
      <c r="A4" s="43" t="s">
        <v>107</v>
      </c>
      <c r="B4" s="5" t="s">
        <v>163</v>
      </c>
      <c r="C4" s="8">
        <v>1</v>
      </c>
      <c r="D4" s="12" t="s">
        <v>10</v>
      </c>
      <c r="E4" s="44" t="s">
        <v>1</v>
      </c>
      <c r="F4" s="47">
        <v>6</v>
      </c>
      <c r="G4" s="41" t="s">
        <v>2</v>
      </c>
      <c r="H4" s="41" t="s">
        <v>1</v>
      </c>
      <c r="I4" s="41"/>
      <c r="J4" s="41" t="s">
        <v>103</v>
      </c>
      <c r="K4" s="5">
        <v>1</v>
      </c>
      <c r="L4" s="37" t="s">
        <v>173</v>
      </c>
      <c r="M4" s="5" t="s">
        <v>174</v>
      </c>
      <c r="N4" s="5" t="s">
        <v>175</v>
      </c>
      <c r="O4" s="5" t="s">
        <v>4</v>
      </c>
      <c r="P4" s="5" t="s">
        <v>5</v>
      </c>
      <c r="Q4" s="5"/>
      <c r="R4" s="5" t="s">
        <v>176</v>
      </c>
      <c r="S4" s="5" t="s">
        <v>177</v>
      </c>
      <c r="T4" s="8">
        <v>1</v>
      </c>
      <c r="U4" s="27">
        <v>44056</v>
      </c>
      <c r="V4" s="27">
        <v>44116</v>
      </c>
      <c r="W4" s="28">
        <v>68699000</v>
      </c>
      <c r="X4" s="13">
        <v>78.260000000000005</v>
      </c>
      <c r="Y4" s="5" t="s">
        <v>2</v>
      </c>
      <c r="Z4" s="5" t="s">
        <v>25</v>
      </c>
      <c r="AA4" s="5" t="s">
        <v>2</v>
      </c>
      <c r="AB4" s="5" t="s">
        <v>2</v>
      </c>
      <c r="AC4" s="5" t="s">
        <v>2</v>
      </c>
      <c r="AD4" s="5" t="s">
        <v>2</v>
      </c>
      <c r="AE4" s="5" t="s">
        <v>2</v>
      </c>
      <c r="AF4" s="5" t="s">
        <v>2</v>
      </c>
      <c r="AG4" s="5" t="s">
        <v>2</v>
      </c>
      <c r="AH4" s="5" t="s">
        <v>13</v>
      </c>
      <c r="AI4" s="5" t="s">
        <v>13</v>
      </c>
      <c r="AJ4" s="5" t="s">
        <v>13</v>
      </c>
      <c r="AK4" s="5" t="s">
        <v>8</v>
      </c>
      <c r="AL4" s="5" t="s">
        <v>178</v>
      </c>
      <c r="AM4" s="5" t="s">
        <v>2</v>
      </c>
      <c r="AN4" s="5" t="s">
        <v>13</v>
      </c>
      <c r="AO4" s="5" t="s">
        <v>8</v>
      </c>
      <c r="AP4" s="5" t="s">
        <v>8</v>
      </c>
      <c r="AQ4" s="5" t="s">
        <v>9</v>
      </c>
      <c r="AR4" s="5" t="s">
        <v>13</v>
      </c>
      <c r="AS4" s="5">
        <v>78.260000000000005</v>
      </c>
      <c r="AT4" s="5"/>
      <c r="AU4" s="5">
        <v>110</v>
      </c>
      <c r="AV4" s="5" t="s">
        <v>138</v>
      </c>
      <c r="AW4" s="15">
        <v>0</v>
      </c>
      <c r="AX4" s="8">
        <v>1</v>
      </c>
      <c r="AY4" s="13">
        <f>AW4*AX4</f>
        <v>0</v>
      </c>
      <c r="AZ4" s="13" t="str">
        <f>IF(AY4&gt;101.1,"SI","NO")</f>
        <v>NO</v>
      </c>
      <c r="BA4" s="14" t="s">
        <v>140</v>
      </c>
      <c r="BB4" s="41" t="str">
        <f>AY11</f>
        <v>CUMPLE</v>
      </c>
      <c r="BC4" s="41"/>
      <c r="BD4" s="41" t="s">
        <v>2</v>
      </c>
      <c r="BE4" s="41" t="s">
        <v>1</v>
      </c>
      <c r="BF4" s="41"/>
      <c r="BG4" s="41">
        <v>4</v>
      </c>
      <c r="BH4" s="41">
        <f>IF(BG4=4,29.5,IF(BG4=3,25,IF(BG4=2,20,IF(BG4=1,15,0))))</f>
        <v>29.5</v>
      </c>
      <c r="BI4" s="47" t="s">
        <v>2</v>
      </c>
      <c r="BJ4" s="47">
        <f>IF(BI4="SI",0.25,0)</f>
        <v>0.25</v>
      </c>
      <c r="BK4" s="41"/>
      <c r="BL4" s="41"/>
      <c r="BM4" s="41"/>
      <c r="BN4" s="41"/>
      <c r="BO4" s="41">
        <v>0</v>
      </c>
      <c r="BP4" s="41"/>
      <c r="BQ4" s="41" t="s">
        <v>13</v>
      </c>
      <c r="BR4" s="41" t="s">
        <v>2</v>
      </c>
      <c r="BS4" s="41" t="s">
        <v>13</v>
      </c>
      <c r="BT4" s="41" t="s">
        <v>1</v>
      </c>
      <c r="BU4" s="41" t="s">
        <v>1</v>
      </c>
      <c r="BV4" s="41">
        <v>10</v>
      </c>
      <c r="BW4" s="42">
        <f>BV4+BO4+BJ4+BH4</f>
        <v>39.75</v>
      </c>
      <c r="BX4" s="41" t="str">
        <f>BB4</f>
        <v>CUMPLE</v>
      </c>
      <c r="BY4" s="41" t="str">
        <f>BE4</f>
        <v>CUMPLE</v>
      </c>
      <c r="BZ4" s="41" t="str">
        <f>IF(BX4="CUMPLE",IF(BY4="CUMPLE","HABILITADO","NO CUMPLE"),"NO CUMPLE")</f>
        <v>HABILITADO</v>
      </c>
      <c r="CA4" s="41" t="s">
        <v>179</v>
      </c>
    </row>
    <row r="5" spans="1:79" s="7" customFormat="1" ht="66.599999999999994" customHeight="1" x14ac:dyDescent="0.25">
      <c r="A5" s="43"/>
      <c r="B5" s="5"/>
      <c r="C5" s="8"/>
      <c r="D5" s="12"/>
      <c r="E5" s="45"/>
      <c r="F5" s="48"/>
      <c r="G5" s="41"/>
      <c r="H5" s="41"/>
      <c r="I5" s="41"/>
      <c r="J5" s="41"/>
      <c r="K5" s="5">
        <v>2</v>
      </c>
      <c r="L5" s="38">
        <v>4800012724</v>
      </c>
      <c r="M5" s="5" t="s">
        <v>180</v>
      </c>
      <c r="N5" s="5" t="s">
        <v>181</v>
      </c>
      <c r="O5" s="5" t="s">
        <v>11</v>
      </c>
      <c r="P5" s="5" t="s">
        <v>5</v>
      </c>
      <c r="Q5" s="5"/>
      <c r="R5" s="5" t="s">
        <v>182</v>
      </c>
      <c r="S5" s="5" t="s">
        <v>177</v>
      </c>
      <c r="T5" s="8">
        <v>1</v>
      </c>
      <c r="U5" s="27">
        <v>44475</v>
      </c>
      <c r="V5" s="27">
        <v>44550</v>
      </c>
      <c r="W5" s="28">
        <v>137392120</v>
      </c>
      <c r="X5" s="13">
        <v>151.22</v>
      </c>
      <c r="Y5" s="5" t="s">
        <v>2</v>
      </c>
      <c r="Z5" s="5" t="s">
        <v>23</v>
      </c>
      <c r="AA5" s="5" t="s">
        <v>2</v>
      </c>
      <c r="AB5" s="5" t="s">
        <v>2</v>
      </c>
      <c r="AC5" s="5" t="s">
        <v>2</v>
      </c>
      <c r="AD5" s="5" t="s">
        <v>2</v>
      </c>
      <c r="AE5" s="5" t="s">
        <v>2</v>
      </c>
      <c r="AF5" s="5" t="s">
        <v>2</v>
      </c>
      <c r="AG5" s="5" t="s">
        <v>2</v>
      </c>
      <c r="AH5" s="5" t="s">
        <v>9</v>
      </c>
      <c r="AI5" s="5" t="s">
        <v>9</v>
      </c>
      <c r="AJ5" s="5" t="s">
        <v>13</v>
      </c>
      <c r="AK5" s="5" t="s">
        <v>8</v>
      </c>
      <c r="AL5" s="5" t="s">
        <v>183</v>
      </c>
      <c r="AM5" s="5" t="s">
        <v>2</v>
      </c>
      <c r="AN5" s="5" t="s">
        <v>13</v>
      </c>
      <c r="AO5" s="5" t="s">
        <v>8</v>
      </c>
      <c r="AP5" s="5" t="s">
        <v>8</v>
      </c>
      <c r="AQ5" s="5" t="s">
        <v>9</v>
      </c>
      <c r="AR5" s="5" t="s">
        <v>13</v>
      </c>
      <c r="AS5" s="5">
        <v>151.22</v>
      </c>
      <c r="AT5" s="5"/>
      <c r="AU5" s="5">
        <v>130</v>
      </c>
      <c r="AV5" s="5" t="s">
        <v>138</v>
      </c>
      <c r="AW5" s="15">
        <v>0</v>
      </c>
      <c r="AX5" s="8">
        <v>1</v>
      </c>
      <c r="AY5" s="13">
        <f t="shared" ref="AY5:AY6" si="0">AW5*AX5</f>
        <v>0</v>
      </c>
      <c r="AZ5" s="13" t="str">
        <f t="shared" ref="AZ5:AZ6" si="1">IF(AY5&gt;101.1,"SI","NO")</f>
        <v>NO</v>
      </c>
      <c r="BA5" s="14" t="s">
        <v>140</v>
      </c>
      <c r="BB5" s="41"/>
      <c r="BC5" s="41"/>
      <c r="BD5" s="41"/>
      <c r="BE5" s="41"/>
      <c r="BF5" s="41"/>
      <c r="BG5" s="41"/>
      <c r="BH5" s="41"/>
      <c r="BI5" s="48"/>
      <c r="BJ5" s="48"/>
      <c r="BK5" s="41"/>
      <c r="BL5" s="41"/>
      <c r="BM5" s="41"/>
      <c r="BN5" s="41"/>
      <c r="BO5" s="41"/>
      <c r="BP5" s="41"/>
      <c r="BQ5" s="41"/>
      <c r="BR5" s="41"/>
      <c r="BS5" s="41"/>
      <c r="BT5" s="41"/>
      <c r="BU5" s="41"/>
      <c r="BV5" s="41"/>
      <c r="BW5" s="42"/>
      <c r="BX5" s="41"/>
      <c r="BY5" s="41"/>
      <c r="BZ5" s="41"/>
      <c r="CA5" s="41"/>
    </row>
    <row r="6" spans="1:79" s="7" customFormat="1" ht="66.599999999999994" customHeight="1" x14ac:dyDescent="0.25">
      <c r="A6" s="43"/>
      <c r="B6" s="5"/>
      <c r="C6" s="8"/>
      <c r="D6" s="12"/>
      <c r="E6" s="45"/>
      <c r="F6" s="48"/>
      <c r="G6" s="41"/>
      <c r="H6" s="41"/>
      <c r="I6" s="41"/>
      <c r="J6" s="41"/>
      <c r="K6" s="5">
        <v>3</v>
      </c>
      <c r="L6" s="38" t="s">
        <v>184</v>
      </c>
      <c r="M6" s="5" t="s">
        <v>185</v>
      </c>
      <c r="N6" s="5" t="s">
        <v>186</v>
      </c>
      <c r="O6" s="5" t="s">
        <v>4</v>
      </c>
      <c r="P6" s="5" t="s">
        <v>5</v>
      </c>
      <c r="Q6" s="5"/>
      <c r="R6" s="5" t="s">
        <v>182</v>
      </c>
      <c r="S6" s="5" t="s">
        <v>177</v>
      </c>
      <c r="T6" s="8">
        <v>1</v>
      </c>
      <c r="U6" s="27">
        <v>45107</v>
      </c>
      <c r="V6" s="27">
        <v>45290</v>
      </c>
      <c r="W6" s="28">
        <v>2442638863</v>
      </c>
      <c r="X6" s="13">
        <v>2105.7199999999998</v>
      </c>
      <c r="Y6" s="5" t="s">
        <v>2</v>
      </c>
      <c r="Z6" s="5" t="s">
        <v>24</v>
      </c>
      <c r="AA6" s="5" t="s">
        <v>2</v>
      </c>
      <c r="AB6" s="5" t="s">
        <v>2</v>
      </c>
      <c r="AC6" s="5" t="s">
        <v>2</v>
      </c>
      <c r="AD6" s="5" t="s">
        <v>2</v>
      </c>
      <c r="AE6" s="5" t="s">
        <v>2</v>
      </c>
      <c r="AF6" s="5" t="s">
        <v>2</v>
      </c>
      <c r="AG6" s="5" t="s">
        <v>2</v>
      </c>
      <c r="AH6" s="5" t="s">
        <v>13</v>
      </c>
      <c r="AI6" s="5" t="s">
        <v>13</v>
      </c>
      <c r="AJ6" s="5" t="s">
        <v>13</v>
      </c>
      <c r="AK6" s="5" t="s">
        <v>1</v>
      </c>
      <c r="AL6" s="5"/>
      <c r="AM6" s="5" t="s">
        <v>2</v>
      </c>
      <c r="AN6" s="5" t="s">
        <v>2</v>
      </c>
      <c r="AO6" s="5" t="s">
        <v>1</v>
      </c>
      <c r="AP6" s="5" t="s">
        <v>1</v>
      </c>
      <c r="AQ6" s="5" t="s">
        <v>9</v>
      </c>
      <c r="AR6" s="5" t="s">
        <v>13</v>
      </c>
      <c r="AS6" s="5">
        <v>2105.7199999999998</v>
      </c>
      <c r="AT6" s="5"/>
      <c r="AU6" s="5">
        <v>139</v>
      </c>
      <c r="AV6" s="5" t="s">
        <v>138</v>
      </c>
      <c r="AW6" s="15">
        <v>2105.7199999999998</v>
      </c>
      <c r="AX6" s="8">
        <v>1</v>
      </c>
      <c r="AY6" s="13">
        <f t="shared" si="0"/>
        <v>2105.7199999999998</v>
      </c>
      <c r="AZ6" s="13" t="str">
        <f t="shared" si="1"/>
        <v>SI</v>
      </c>
      <c r="BA6" s="14"/>
      <c r="BB6" s="41"/>
      <c r="BC6" s="41"/>
      <c r="BD6" s="41"/>
      <c r="BE6" s="41"/>
      <c r="BF6" s="41"/>
      <c r="BG6" s="41"/>
      <c r="BH6" s="41"/>
      <c r="BI6" s="48"/>
      <c r="BJ6" s="48"/>
      <c r="BK6" s="41"/>
      <c r="BL6" s="41"/>
      <c r="BM6" s="41"/>
      <c r="BN6" s="41"/>
      <c r="BO6" s="41"/>
      <c r="BP6" s="41"/>
      <c r="BQ6" s="41"/>
      <c r="BR6" s="41"/>
      <c r="BS6" s="41"/>
      <c r="BT6" s="41"/>
      <c r="BU6" s="41"/>
      <c r="BV6" s="41"/>
      <c r="BW6" s="42"/>
      <c r="BX6" s="41"/>
      <c r="BY6" s="41"/>
      <c r="BZ6" s="41"/>
      <c r="CA6" s="41"/>
    </row>
    <row r="7" spans="1:79" s="7" customFormat="1" ht="66.599999999999994" customHeight="1" x14ac:dyDescent="0.25">
      <c r="A7" s="43"/>
      <c r="B7" s="5"/>
      <c r="C7" s="8"/>
      <c r="D7" s="12"/>
      <c r="E7" s="45"/>
      <c r="F7" s="48"/>
      <c r="G7" s="41"/>
      <c r="H7" s="41"/>
      <c r="I7" s="41"/>
      <c r="J7" s="41"/>
      <c r="K7" s="5">
        <v>4</v>
      </c>
      <c r="L7" s="16"/>
      <c r="M7" s="5"/>
      <c r="N7" s="5"/>
      <c r="O7" s="5"/>
      <c r="P7" s="5"/>
      <c r="Q7" s="5"/>
      <c r="R7" s="5"/>
      <c r="S7" s="5"/>
      <c r="T7" s="8"/>
      <c r="U7" s="27"/>
      <c r="V7" s="27"/>
      <c r="W7" s="28"/>
      <c r="X7" s="13"/>
      <c r="Y7" s="5"/>
      <c r="Z7" s="5"/>
      <c r="AA7" s="5"/>
      <c r="AB7" s="5"/>
      <c r="AC7" s="5"/>
      <c r="AD7" s="5"/>
      <c r="AE7" s="5"/>
      <c r="AF7" s="5"/>
      <c r="AG7" s="5"/>
      <c r="AH7" s="5"/>
      <c r="AI7" s="5"/>
      <c r="AJ7" s="5"/>
      <c r="AK7" s="5"/>
      <c r="AL7" s="5"/>
      <c r="AM7" s="5"/>
      <c r="AN7" s="5"/>
      <c r="AO7" s="5"/>
      <c r="AP7" s="5"/>
      <c r="AQ7" s="5"/>
      <c r="AR7" s="5"/>
      <c r="AS7" s="5"/>
      <c r="AT7" s="5"/>
      <c r="AU7" s="5"/>
      <c r="AV7" s="5"/>
      <c r="AW7" s="15"/>
      <c r="AX7" s="8"/>
      <c r="AY7" s="13"/>
      <c r="AZ7" s="13"/>
      <c r="BA7" s="14"/>
      <c r="BB7" s="41"/>
      <c r="BC7" s="41"/>
      <c r="BD7" s="41"/>
      <c r="BE7" s="41"/>
      <c r="BF7" s="41"/>
      <c r="BG7" s="41"/>
      <c r="BH7" s="41"/>
      <c r="BI7" s="48"/>
      <c r="BJ7" s="48"/>
      <c r="BK7" s="41"/>
      <c r="BL7" s="41"/>
      <c r="BM7" s="41"/>
      <c r="BN7" s="41"/>
      <c r="BO7" s="41"/>
      <c r="BP7" s="41"/>
      <c r="BQ7" s="41"/>
      <c r="BR7" s="41"/>
      <c r="BS7" s="41"/>
      <c r="BT7" s="41"/>
      <c r="BU7" s="41"/>
      <c r="BV7" s="41"/>
      <c r="BW7" s="42"/>
      <c r="BX7" s="41"/>
      <c r="BY7" s="41"/>
      <c r="BZ7" s="41"/>
      <c r="CA7" s="41"/>
    </row>
    <row r="8" spans="1:79" s="7" customFormat="1" ht="66.599999999999994" customHeight="1" x14ac:dyDescent="0.25">
      <c r="A8" s="43"/>
      <c r="B8" s="5"/>
      <c r="C8" s="8"/>
      <c r="D8" s="12"/>
      <c r="E8" s="45"/>
      <c r="F8" s="48"/>
      <c r="G8" s="41"/>
      <c r="H8" s="41"/>
      <c r="I8" s="41"/>
      <c r="J8" s="41"/>
      <c r="K8" s="5">
        <v>5</v>
      </c>
      <c r="L8" s="16"/>
      <c r="M8" s="5"/>
      <c r="N8" s="5"/>
      <c r="O8" s="5"/>
      <c r="P8" s="5"/>
      <c r="Q8" s="5"/>
      <c r="R8" s="5"/>
      <c r="S8" s="5"/>
      <c r="T8" s="8"/>
      <c r="U8" s="27"/>
      <c r="V8" s="27"/>
      <c r="W8" s="28"/>
      <c r="X8" s="13"/>
      <c r="Y8" s="5"/>
      <c r="Z8" s="5"/>
      <c r="AA8" s="5"/>
      <c r="AB8" s="5"/>
      <c r="AC8" s="5"/>
      <c r="AD8" s="5"/>
      <c r="AE8" s="5"/>
      <c r="AF8" s="5"/>
      <c r="AG8" s="5"/>
      <c r="AH8" s="5"/>
      <c r="AI8" s="5"/>
      <c r="AJ8" s="5"/>
      <c r="AK8" s="5"/>
      <c r="AL8" s="5"/>
      <c r="AM8" s="5"/>
      <c r="AN8" s="5"/>
      <c r="AO8" s="5"/>
      <c r="AP8" s="5"/>
      <c r="AQ8" s="5"/>
      <c r="AR8" s="5"/>
      <c r="AS8" s="5"/>
      <c r="AT8" s="5"/>
      <c r="AU8" s="5"/>
      <c r="AV8" s="5"/>
      <c r="AW8" s="15"/>
      <c r="AX8" s="8"/>
      <c r="AY8" s="13"/>
      <c r="AZ8" s="13"/>
      <c r="BA8" s="14"/>
      <c r="BB8" s="41"/>
      <c r="BC8" s="41"/>
      <c r="BD8" s="41"/>
      <c r="BE8" s="41"/>
      <c r="BF8" s="41"/>
      <c r="BG8" s="41"/>
      <c r="BH8" s="41"/>
      <c r="BI8" s="48"/>
      <c r="BJ8" s="48"/>
      <c r="BK8" s="41"/>
      <c r="BL8" s="41"/>
      <c r="BM8" s="41"/>
      <c r="BN8" s="41"/>
      <c r="BO8" s="41"/>
      <c r="BP8" s="41"/>
      <c r="BQ8" s="41"/>
      <c r="BR8" s="41"/>
      <c r="BS8" s="41"/>
      <c r="BT8" s="41"/>
      <c r="BU8" s="41"/>
      <c r="BV8" s="41"/>
      <c r="BW8" s="42"/>
      <c r="BX8" s="41"/>
      <c r="BY8" s="41"/>
      <c r="BZ8" s="41"/>
      <c r="CA8" s="41"/>
    </row>
    <row r="9" spans="1:79" s="7" customFormat="1" ht="66.599999999999994" customHeight="1" x14ac:dyDescent="0.25">
      <c r="A9" s="43"/>
      <c r="B9" s="5"/>
      <c r="C9" s="8"/>
      <c r="D9" s="12"/>
      <c r="E9" s="46"/>
      <c r="F9" s="49"/>
      <c r="G9" s="41"/>
      <c r="H9" s="41"/>
      <c r="I9" s="41"/>
      <c r="J9" s="41"/>
      <c r="K9" s="5">
        <v>6</v>
      </c>
      <c r="L9" s="5"/>
      <c r="M9" s="5"/>
      <c r="N9" s="5"/>
      <c r="O9" s="5"/>
      <c r="P9" s="5"/>
      <c r="Q9" s="5"/>
      <c r="R9" s="5"/>
      <c r="S9" s="5"/>
      <c r="T9" s="8"/>
      <c r="U9" s="27"/>
      <c r="V9" s="27"/>
      <c r="W9" s="28"/>
      <c r="X9" s="29"/>
      <c r="Y9" s="5"/>
      <c r="Z9" s="5"/>
      <c r="AA9" s="5"/>
      <c r="AB9" s="5"/>
      <c r="AC9" s="5"/>
      <c r="AD9" s="5"/>
      <c r="AE9" s="5"/>
      <c r="AF9" s="5"/>
      <c r="AG9" s="5"/>
      <c r="AH9" s="5"/>
      <c r="AI9" s="5"/>
      <c r="AJ9" s="5"/>
      <c r="AK9" s="5"/>
      <c r="AL9" s="5"/>
      <c r="AM9" s="5"/>
      <c r="AN9" s="5"/>
      <c r="AO9" s="5"/>
      <c r="AP9" s="5"/>
      <c r="AQ9" s="5"/>
      <c r="AR9" s="5"/>
      <c r="AS9" s="5"/>
      <c r="AT9" s="5"/>
      <c r="AU9" s="5"/>
      <c r="AV9" s="5"/>
      <c r="AW9" s="15"/>
      <c r="AX9" s="8"/>
      <c r="AY9" s="13"/>
      <c r="AZ9" s="13"/>
      <c r="BA9" s="14"/>
      <c r="BB9" s="41"/>
      <c r="BC9" s="41"/>
      <c r="BD9" s="41"/>
      <c r="BE9" s="41"/>
      <c r="BF9" s="41"/>
      <c r="BG9" s="41"/>
      <c r="BH9" s="41"/>
      <c r="BI9" s="49"/>
      <c r="BJ9" s="49"/>
      <c r="BK9" s="41"/>
      <c r="BL9" s="41"/>
      <c r="BM9" s="41"/>
      <c r="BN9" s="41"/>
      <c r="BO9" s="41"/>
      <c r="BP9" s="41"/>
      <c r="BQ9" s="41"/>
      <c r="BR9" s="41"/>
      <c r="BS9" s="41"/>
      <c r="BT9" s="41"/>
      <c r="BU9" s="41"/>
      <c r="BV9" s="41"/>
      <c r="BW9" s="42"/>
      <c r="BX9" s="41"/>
      <c r="BY9" s="41"/>
      <c r="BZ9" s="41"/>
      <c r="CA9" s="41"/>
    </row>
    <row r="10" spans="1:79" ht="51" x14ac:dyDescent="0.25">
      <c r="AX10" s="3" t="s">
        <v>78</v>
      </c>
      <c r="AY10" s="30">
        <f>SUMIF(AP4:AP9,"CUMPLE",AY4:AY9)</f>
        <v>2105.7199999999998</v>
      </c>
      <c r="AZ10" s="3"/>
      <c r="BA10" s="3"/>
      <c r="BB10" s="3"/>
      <c r="BC10" s="3"/>
      <c r="BX10" s="10">
        <f>IF(BX4="CUMPLE",1,0)</f>
        <v>1</v>
      </c>
      <c r="BY10" s="10">
        <f>IF(BY4="CUMPLE",1,0)</f>
        <v>1</v>
      </c>
      <c r="CA10" s="11" t="s">
        <v>105</v>
      </c>
    </row>
    <row r="11" spans="1:79" x14ac:dyDescent="0.25">
      <c r="AS11" s="21"/>
      <c r="AY11" s="4" t="str">
        <f>IF(AY10&gt;=[1]Inputs!$A$40,"CUMPLE","NO CUMPLE")</f>
        <v>CUMPLE</v>
      </c>
      <c r="AZ11" s="3"/>
      <c r="BA11" s="3"/>
      <c r="BB11" s="3"/>
      <c r="BC11" s="3"/>
    </row>
    <row r="12" spans="1:79" x14ac:dyDescent="0.25">
      <c r="AR12" s="20"/>
      <c r="AS12" s="21"/>
    </row>
    <row r="13" spans="1:79" x14ac:dyDescent="0.25">
      <c r="AR13" s="20"/>
      <c r="AS13" s="21"/>
    </row>
    <row r="14" spans="1:79" x14ac:dyDescent="0.25">
      <c r="AR14" s="20"/>
      <c r="AS14" s="21"/>
    </row>
    <row r="15" spans="1:79" x14ac:dyDescent="0.25">
      <c r="AR15" s="20"/>
      <c r="AS15" s="21"/>
    </row>
    <row r="16" spans="1:79" x14ac:dyDescent="0.25">
      <c r="AS16" s="22"/>
    </row>
  </sheetData>
  <dataConsolidate/>
  <mergeCells count="60">
    <mergeCell ref="S2:S3"/>
    <mergeCell ref="T2:T3"/>
    <mergeCell ref="BG1:BW1"/>
    <mergeCell ref="A2:A3"/>
    <mergeCell ref="B2:C2"/>
    <mergeCell ref="D2:F2"/>
    <mergeCell ref="G2:I2"/>
    <mergeCell ref="J2:J3"/>
    <mergeCell ref="K2:K3"/>
    <mergeCell ref="L2:L3"/>
    <mergeCell ref="M2:M3"/>
    <mergeCell ref="N2:N3"/>
    <mergeCell ref="BX2:CA2"/>
    <mergeCell ref="A4:A9"/>
    <mergeCell ref="E4:E9"/>
    <mergeCell ref="F4:F9"/>
    <mergeCell ref="G4:G9"/>
    <mergeCell ref="H4:H9"/>
    <mergeCell ref="U2:V2"/>
    <mergeCell ref="W2:X2"/>
    <mergeCell ref="Y2:AL2"/>
    <mergeCell ref="AM2:AT2"/>
    <mergeCell ref="AU2:BC2"/>
    <mergeCell ref="BD2:BF2"/>
    <mergeCell ref="O2:O3"/>
    <mergeCell ref="P2:P3"/>
    <mergeCell ref="Q2:Q3"/>
    <mergeCell ref="R2:R3"/>
    <mergeCell ref="BE4:BE9"/>
    <mergeCell ref="BG2:BH2"/>
    <mergeCell ref="BI2:BJ2"/>
    <mergeCell ref="BK2:BP2"/>
    <mergeCell ref="BQ2:BW2"/>
    <mergeCell ref="BQ4:BQ9"/>
    <mergeCell ref="BF4:BF9"/>
    <mergeCell ref="BG4:BG9"/>
    <mergeCell ref="BH4:BH9"/>
    <mergeCell ref="BI4:BI9"/>
    <mergeCell ref="BJ4:BJ9"/>
    <mergeCell ref="BK4:BK9"/>
    <mergeCell ref="BL4:BL9"/>
    <mergeCell ref="BM4:BM9"/>
    <mergeCell ref="BN4:BN9"/>
    <mergeCell ref="BO4:BO9"/>
    <mergeCell ref="I4:I9"/>
    <mergeCell ref="J4:J9"/>
    <mergeCell ref="BB4:BB9"/>
    <mergeCell ref="BC4:BC9"/>
    <mergeCell ref="BD4:BD9"/>
    <mergeCell ref="BP4:BP9"/>
    <mergeCell ref="BX4:BX9"/>
    <mergeCell ref="BY4:BY9"/>
    <mergeCell ref="BZ4:BZ9"/>
    <mergeCell ref="CA4:CA9"/>
    <mergeCell ref="BR4:BR9"/>
    <mergeCell ref="BS4:BS9"/>
    <mergeCell ref="BT4:BT9"/>
    <mergeCell ref="BU4:BU9"/>
    <mergeCell ref="BV4:BV9"/>
    <mergeCell ref="BW4:BW9"/>
  </mergeCells>
  <conditionalFormatting sqref="A10:G12">
    <cfRule type="cellIs" dxfId="798" priority="36" operator="equal">
      <formula>"si"</formula>
    </cfRule>
    <cfRule type="cellIs" dxfId="797" priority="35" operator="equal">
      <formula>"cumple"</formula>
    </cfRule>
    <cfRule type="cellIs" dxfId="796" priority="34" operator="equal">
      <formula>"N/A"</formula>
    </cfRule>
    <cfRule type="cellIs" dxfId="795" priority="37" operator="equal">
      <formula>"no cumple"</formula>
    </cfRule>
    <cfRule type="cellIs" dxfId="794" priority="38" operator="equal">
      <formula>"no"</formula>
    </cfRule>
  </conditionalFormatting>
  <conditionalFormatting sqref="B4:C9">
    <cfRule type="containsBlanks" dxfId="793" priority="44">
      <formula>LEN(TRIM(B4))=0</formula>
    </cfRule>
  </conditionalFormatting>
  <conditionalFormatting sqref="B5:C9">
    <cfRule type="cellIs" dxfId="792" priority="45" operator="equal">
      <formula>"N/A"</formula>
    </cfRule>
    <cfRule type="cellIs" dxfId="791" priority="46" operator="equal">
      <formula>"cumple"</formula>
    </cfRule>
    <cfRule type="cellIs" dxfId="790" priority="47" operator="equal">
      <formula>"si"</formula>
    </cfRule>
    <cfRule type="cellIs" dxfId="789" priority="49" operator="equal">
      <formula>"no"</formula>
    </cfRule>
    <cfRule type="cellIs" dxfId="788" priority="48" operator="equal">
      <formula>"no cumple"</formula>
    </cfRule>
  </conditionalFormatting>
  <conditionalFormatting sqref="D5:D9">
    <cfRule type="cellIs" dxfId="787" priority="43" operator="equal">
      <formula>"no"</formula>
    </cfRule>
    <cfRule type="cellIs" dxfId="786" priority="41" operator="equal">
      <formula>"si"</formula>
    </cfRule>
    <cfRule type="cellIs" dxfId="785" priority="42" operator="equal">
      <formula>"no cumple"</formula>
    </cfRule>
    <cfRule type="cellIs" dxfId="784" priority="39" operator="equal">
      <formula>"N/A"</formula>
    </cfRule>
    <cfRule type="cellIs" dxfId="783" priority="40" operator="equal">
      <formula>"cumple"</formula>
    </cfRule>
  </conditionalFormatting>
  <conditionalFormatting sqref="J2:J4">
    <cfRule type="cellIs" dxfId="782" priority="59" operator="equal">
      <formula>"cumple"</formula>
    </cfRule>
    <cfRule type="cellIs" dxfId="781" priority="58" operator="equal">
      <formula>"N/A"</formula>
    </cfRule>
    <cfRule type="cellIs" dxfId="780" priority="62" operator="equal">
      <formula>"no"</formula>
    </cfRule>
    <cfRule type="cellIs" dxfId="779" priority="61" operator="equal">
      <formula>"no cumple"</formula>
    </cfRule>
    <cfRule type="cellIs" dxfId="778" priority="60" operator="equal">
      <formula>"si"</formula>
    </cfRule>
  </conditionalFormatting>
  <conditionalFormatting sqref="J4">
    <cfRule type="containsBlanks" dxfId="777" priority="63">
      <formula>LEN(TRIM(J4))=0</formula>
    </cfRule>
  </conditionalFormatting>
  <conditionalFormatting sqref="K4:AP4 AV4:BE4 AQ4:AS9 K5:X9 AM5:AP9 Y5:AL8 Y9:AK9 AT4:AT8 AU4:AU9 AY5:BA9">
    <cfRule type="containsBlanks" dxfId="776" priority="118">
      <formula>LEN(TRIM(K4))=0</formula>
    </cfRule>
  </conditionalFormatting>
  <conditionalFormatting sqref="Y5:AK9 BA5:BA9 AU2:AV2 BX2:BY2 CB2:XFD2 BW3">
    <cfRule type="cellIs" dxfId="775" priority="134" operator="equal">
      <formula>"no"</formula>
    </cfRule>
    <cfRule type="cellIs" dxfId="774" priority="131" operator="equal">
      <formula>"cumple"</formula>
    </cfRule>
    <cfRule type="cellIs" dxfId="773" priority="132" operator="equal">
      <formula>"si"</formula>
    </cfRule>
    <cfRule type="cellIs" dxfId="772" priority="133" operator="equal">
      <formula>"no cumple"</formula>
    </cfRule>
  </conditionalFormatting>
  <conditionalFormatting sqref="Z5:Z9">
    <cfRule type="cellIs" dxfId="771" priority="111" operator="equal">
      <formula>"si"</formula>
    </cfRule>
    <cfRule type="cellIs" dxfId="770" priority="112" operator="equal">
      <formula>"no cumple"</formula>
    </cfRule>
    <cfRule type="cellIs" dxfId="769" priority="113" operator="equal">
      <formula>"no"</formula>
    </cfRule>
    <cfRule type="cellIs" dxfId="768" priority="110" operator="equal">
      <formula>"cumple"</formula>
    </cfRule>
  </conditionalFormatting>
  <conditionalFormatting sqref="AH1:AI4 AJ3:AL4 Y5:AL8 AJ2:AN2">
    <cfRule type="cellIs" dxfId="767" priority="119" operator="equal">
      <formula>"cumple"</formula>
    </cfRule>
    <cfRule type="cellIs" dxfId="766" priority="121" operator="equal">
      <formula>"no cumple"</formula>
    </cfRule>
    <cfRule type="cellIs" dxfId="765" priority="122" operator="equal">
      <formula>"no"</formula>
    </cfRule>
    <cfRule type="cellIs" dxfId="764" priority="120" operator="equal">
      <formula>"si"</formula>
    </cfRule>
  </conditionalFormatting>
  <conditionalFormatting sqref="AH1:AI9 AL4:AN8 AJ4:AK9 AO4:AS9 BA5:BA9 BX2:BY2 CB2:XFD2 BW3">
    <cfRule type="cellIs" dxfId="763" priority="130" operator="equal">
      <formula>"N/A"</formula>
    </cfRule>
  </conditionalFormatting>
  <conditionalFormatting sqref="AJ10:XFD1048576">
    <cfRule type="cellIs" dxfId="762" priority="23" operator="equal">
      <formula>"N/A"</formula>
    </cfRule>
  </conditionalFormatting>
  <conditionalFormatting sqref="AK5:AL9">
    <cfRule type="cellIs" dxfId="761" priority="93" operator="equal">
      <formula>"si"</formula>
    </cfRule>
    <cfRule type="cellIs" dxfId="760" priority="95" operator="equal">
      <formula>"no"</formula>
    </cfRule>
    <cfRule type="cellIs" dxfId="759" priority="92" operator="equal">
      <formula>"cumple"</formula>
    </cfRule>
    <cfRule type="cellIs" dxfId="758" priority="94" operator="equal">
      <formula>"no cumple"</formula>
    </cfRule>
  </conditionalFormatting>
  <conditionalFormatting sqref="AL5:AL9">
    <cfRule type="containsBlanks" dxfId="757" priority="91">
      <formula>LEN(TRIM(AL5))=0</formula>
    </cfRule>
  </conditionalFormatting>
  <conditionalFormatting sqref="AL9">
    <cfRule type="cellIs" dxfId="756" priority="105" operator="equal">
      <formula>"si"</formula>
    </cfRule>
    <cfRule type="cellIs" dxfId="755" priority="106" operator="equal">
      <formula>"no cumple"</formula>
    </cfRule>
    <cfRule type="cellIs" dxfId="754" priority="107" operator="equal">
      <formula>"no"</formula>
    </cfRule>
    <cfRule type="cellIs" dxfId="753" priority="108" operator="equal">
      <formula>"N/A"</formula>
    </cfRule>
    <cfRule type="cellIs" dxfId="752" priority="104" operator="equal">
      <formula>"cumple"</formula>
    </cfRule>
    <cfRule type="containsBlanks" dxfId="751" priority="103">
      <formula>LEN(TRIM(AL9))=0</formula>
    </cfRule>
  </conditionalFormatting>
  <conditionalFormatting sqref="AL5:AN9">
    <cfRule type="cellIs" dxfId="750" priority="96" operator="equal">
      <formula>"N/A"</formula>
    </cfRule>
  </conditionalFormatting>
  <conditionalFormatting sqref="AM4:AS9 BA4:BE4 A3:I4 A1:AG1 AJ1:BG1 BX1:XFD1 A2:E2 G2:I2 BK2 K2:W3 Y2:AG3 AU3:BF3 BI3:BS3 K4:AG4 K5:X16 Y10:AT10 I10:J12 AU10:BC18 AS11:AS15 Y11:AR16 AT11:AT16 A13:J1048576 AJ17:AL18 K17:AI1048576 AS18:AS1048576 AJ19:AR1048576 AT19:BC1048576">
    <cfRule type="cellIs" dxfId="749" priority="117" operator="equal">
      <formula>"no"</formula>
    </cfRule>
    <cfRule type="cellIs" dxfId="748" priority="116" operator="equal">
      <formula>"no cumple"</formula>
    </cfRule>
    <cfRule type="cellIs" dxfId="747" priority="115" operator="equal">
      <formula>"si"</formula>
    </cfRule>
    <cfRule type="cellIs" dxfId="746" priority="114" operator="equal">
      <formula>"cumple"</formula>
    </cfRule>
  </conditionalFormatting>
  <conditionalFormatting sqref="AO5:AS9">
    <cfRule type="containsBlanks" dxfId="745" priority="109">
      <formula>LEN(TRIM(AO5))=0</formula>
    </cfRule>
  </conditionalFormatting>
  <conditionalFormatting sqref="AS4:AS9">
    <cfRule type="cellIs" dxfId="744" priority="78" operator="equal">
      <formula>"cumple"</formula>
    </cfRule>
    <cfRule type="cellIs" dxfId="743" priority="76" operator="equal">
      <formula>"N/A"</formula>
    </cfRule>
    <cfRule type="cellIs" dxfId="742" priority="79" operator="equal">
      <formula>"si"</formula>
    </cfRule>
    <cfRule type="cellIs" dxfId="741" priority="81" operator="equal">
      <formula>"no"</formula>
    </cfRule>
    <cfRule type="cellIs" dxfId="740" priority="80" operator="equal">
      <formula>"no cumple"</formula>
    </cfRule>
    <cfRule type="containsBlanks" dxfId="739" priority="77">
      <formula>LEN(TRIM(AS4))=0</formula>
    </cfRule>
  </conditionalFormatting>
  <conditionalFormatting sqref="AT4:AT9">
    <cfRule type="containsBlanks" dxfId="738" priority="98">
      <formula>LEN(TRIM(AT4))=0</formula>
    </cfRule>
  </conditionalFormatting>
  <conditionalFormatting sqref="AT9">
    <cfRule type="containsBlanks" dxfId="737" priority="10">
      <formula>LEN(TRIM(AT9))=0</formula>
    </cfRule>
  </conditionalFormatting>
  <conditionalFormatting sqref="AT4:AZ9">
    <cfRule type="cellIs" dxfId="736" priority="102" operator="equal">
      <formula>"no"</formula>
    </cfRule>
    <cfRule type="cellIs" dxfId="735" priority="101" operator="equal">
      <formula>"no cumple"</formula>
    </cfRule>
    <cfRule type="cellIs" dxfId="734" priority="99" operator="equal">
      <formula>"cumple"</formula>
    </cfRule>
    <cfRule type="cellIs" dxfId="733" priority="100" operator="equal">
      <formula>"si"</formula>
    </cfRule>
  </conditionalFormatting>
  <conditionalFormatting sqref="AU4:AU9">
    <cfRule type="cellIs" dxfId="732" priority="9" operator="equal">
      <formula>"no"</formula>
    </cfRule>
    <cfRule type="cellIs" dxfId="731" priority="8" operator="equal">
      <formula>"no cumple"</formula>
    </cfRule>
    <cfRule type="cellIs" dxfId="730" priority="7" operator="equal">
      <formula>"si"</formula>
    </cfRule>
    <cfRule type="cellIs" dxfId="729" priority="6" operator="equal">
      <formula>"cumple"</formula>
    </cfRule>
  </conditionalFormatting>
  <conditionalFormatting sqref="AU5:AX9">
    <cfRule type="containsBlanks" dxfId="728" priority="88">
      <formula>LEN(TRIM(AU5))=0</formula>
    </cfRule>
  </conditionalFormatting>
  <conditionalFormatting sqref="AV1:AV1048576">
    <cfRule type="cellIs" dxfId="727" priority="87" operator="equal">
      <formula>"NINGUNO DE LOS REQUERIDOS"</formula>
    </cfRule>
  </conditionalFormatting>
  <conditionalFormatting sqref="AV5:AV9">
    <cfRule type="containsBlanks" dxfId="726" priority="56">
      <formula>LEN(TRIM(AV5))=0</formula>
    </cfRule>
  </conditionalFormatting>
  <conditionalFormatting sqref="BA4">
    <cfRule type="cellIs" dxfId="725" priority="1" operator="equal">
      <formula>"N/A"</formula>
    </cfRule>
    <cfRule type="cellIs" dxfId="724" priority="5" operator="equal">
      <formula>"no"</formula>
    </cfRule>
    <cfRule type="cellIs" dxfId="723" priority="4" operator="equal">
      <formula>"no cumple"</formula>
    </cfRule>
    <cfRule type="cellIs" dxfId="722" priority="3" operator="equal">
      <formula>"si"</formula>
    </cfRule>
    <cfRule type="cellIs" dxfId="721" priority="2" operator="equal">
      <formula>"cumple"</formula>
    </cfRule>
  </conditionalFormatting>
  <conditionalFormatting sqref="BA4:BE4 AT4:AZ9 A3:I4 A1:AG1 AJ1:BG1 BX1:XFD1 A2:E2 G2:I2 AJ2:AV2 BK2 K2:W3 Y2:AG3 AJ3:BF3 BI3:BS3 K4:AG9 I10:AI12 A13:AI1048576">
    <cfRule type="cellIs" dxfId="720" priority="90" operator="equal">
      <formula>"N/A"</formula>
    </cfRule>
  </conditionalFormatting>
  <conditionalFormatting sqref="BD4:BF4 BO4:BP4 BT4:BW4">
    <cfRule type="containsBlanks" dxfId="719" priority="89">
      <formula>LEN(TRIM(BD4))=0</formula>
    </cfRule>
  </conditionalFormatting>
  <conditionalFormatting sqref="BD10:XFD1048576">
    <cfRule type="cellIs" dxfId="718" priority="25" operator="equal">
      <formula>"si"</formula>
    </cfRule>
    <cfRule type="cellIs" dxfId="717" priority="24" operator="equal">
      <formula>"cumple"</formula>
    </cfRule>
    <cfRule type="cellIs" dxfId="716" priority="27" operator="equal">
      <formula>"no"</formula>
    </cfRule>
    <cfRule type="cellIs" dxfId="715" priority="26" operator="equal">
      <formula>"no cumple"</formula>
    </cfRule>
  </conditionalFormatting>
  <conditionalFormatting sqref="BG2">
    <cfRule type="cellIs" dxfId="714" priority="30" operator="equal">
      <formula>"cumple"</formula>
    </cfRule>
    <cfRule type="cellIs" dxfId="713" priority="31" operator="equal">
      <formula>"si"</formula>
    </cfRule>
    <cfRule type="cellIs" dxfId="712" priority="32" operator="equal">
      <formula>"no cumple"</formula>
    </cfRule>
    <cfRule type="cellIs" dxfId="711" priority="33" operator="equal">
      <formula>"no"</formula>
    </cfRule>
    <cfRule type="cellIs" dxfId="710" priority="29" operator="equal">
      <formula>"N/A"</formula>
    </cfRule>
  </conditionalFormatting>
  <conditionalFormatting sqref="BG4">
    <cfRule type="cellIs" dxfId="709" priority="21" operator="equal">
      <formula>"no cumple"</formula>
    </cfRule>
    <cfRule type="cellIs" dxfId="708" priority="17" operator="equal">
      <formula>"N/A"</formula>
    </cfRule>
    <cfRule type="cellIs" dxfId="707" priority="22" operator="equal">
      <formula>"no"</formula>
    </cfRule>
    <cfRule type="cellIs" dxfId="706" priority="20" operator="equal">
      <formula>"si"</formula>
    </cfRule>
    <cfRule type="cellIs" dxfId="705" priority="19" operator="equal">
      <formula>"cumple"</formula>
    </cfRule>
    <cfRule type="containsBlanks" dxfId="704" priority="18">
      <formula>LEN(TRIM(BG4))=0</formula>
    </cfRule>
  </conditionalFormatting>
  <conditionalFormatting sqref="BH4">
    <cfRule type="containsBlanks" dxfId="703" priority="28">
      <formula>LEN(TRIM(BH4))=0</formula>
    </cfRule>
  </conditionalFormatting>
  <conditionalFormatting sqref="BI2">
    <cfRule type="cellIs" dxfId="702" priority="15" operator="equal">
      <formula>"no"</formula>
    </cfRule>
    <cfRule type="cellIs" dxfId="701" priority="14" operator="equal">
      <formula>"no cumple"</formula>
    </cfRule>
    <cfRule type="cellIs" dxfId="700" priority="13" operator="equal">
      <formula>"si"</formula>
    </cfRule>
    <cfRule type="cellIs" dxfId="699" priority="12" operator="equal">
      <formula>"cumple"</formula>
    </cfRule>
    <cfRule type="cellIs" dxfId="698" priority="11" operator="equal">
      <formula>"N/A"</formula>
    </cfRule>
  </conditionalFormatting>
  <conditionalFormatting sqref="BI4">
    <cfRule type="cellIs" dxfId="697" priority="50" operator="equal">
      <formula>"N/A"</formula>
    </cfRule>
    <cfRule type="containsBlanks" dxfId="696" priority="51">
      <formula>LEN(TRIM(BI4))=0</formula>
    </cfRule>
    <cfRule type="cellIs" dxfId="695" priority="52" operator="equal">
      <formula>"cumple"</formula>
    </cfRule>
    <cfRule type="cellIs" dxfId="694" priority="55" operator="equal">
      <formula>"no"</formula>
    </cfRule>
    <cfRule type="cellIs" dxfId="693" priority="54" operator="equal">
      <formula>"no cumple"</formula>
    </cfRule>
    <cfRule type="cellIs" dxfId="692" priority="53" operator="equal">
      <formula>"si"</formula>
    </cfRule>
  </conditionalFormatting>
  <conditionalFormatting sqref="BJ4">
    <cfRule type="containsBlanks" dxfId="691" priority="16">
      <formula>LEN(TRIM(BJ4))=0</formula>
    </cfRule>
  </conditionalFormatting>
  <conditionalFormatting sqref="BK4:BN4">
    <cfRule type="cellIs" dxfId="690" priority="72" operator="equal">
      <formula>"cumple"</formula>
    </cfRule>
    <cfRule type="cellIs" dxfId="689" priority="73" operator="equal">
      <formula>"si"</formula>
    </cfRule>
    <cfRule type="cellIs" dxfId="688" priority="74" operator="equal">
      <formula>"no cumple"</formula>
    </cfRule>
    <cfRule type="cellIs" dxfId="687" priority="75" operator="equal">
      <formula>"no"</formula>
    </cfRule>
    <cfRule type="cellIs" dxfId="686" priority="70" operator="equal">
      <formula>"N/A"</formula>
    </cfRule>
    <cfRule type="containsBlanks" dxfId="685" priority="71">
      <formula>LEN(TRIM(BK4))=0</formula>
    </cfRule>
  </conditionalFormatting>
  <conditionalFormatting sqref="BQ4:BS4">
    <cfRule type="containsBlanks" dxfId="684" priority="65">
      <formula>LEN(TRIM(BQ4))=0</formula>
    </cfRule>
    <cfRule type="cellIs" dxfId="683" priority="64" operator="equal">
      <formula>"N/A"</formula>
    </cfRule>
    <cfRule type="cellIs" dxfId="682" priority="68" operator="equal">
      <formula>"no cumple"</formula>
    </cfRule>
    <cfRule type="cellIs" dxfId="681" priority="69" operator="equal">
      <formula>"no"</formula>
    </cfRule>
    <cfRule type="cellIs" dxfId="680" priority="67" operator="equal">
      <formula>"si"</formula>
    </cfRule>
    <cfRule type="cellIs" dxfId="679" priority="66" operator="equal">
      <formula>"cumple"</formula>
    </cfRule>
  </conditionalFormatting>
  <conditionalFormatting sqref="BX3:XFD4">
    <cfRule type="cellIs" dxfId="678" priority="123" operator="equal">
      <formula>"N/A"</formula>
    </cfRule>
    <cfRule type="cellIs" dxfId="677" priority="125" operator="equal">
      <formula>"si"</formula>
    </cfRule>
    <cfRule type="cellIs" dxfId="676" priority="126" operator="equal">
      <formula>"no cumple"</formula>
    </cfRule>
    <cfRule type="cellIs" dxfId="675" priority="127" operator="equal">
      <formula>"no"</formula>
    </cfRule>
    <cfRule type="cellIs" dxfId="674" priority="124" operator="equal">
      <formula>"cumple"</formula>
    </cfRule>
  </conditionalFormatting>
  <conditionalFormatting sqref="BZ4">
    <cfRule type="cellIs" dxfId="673" priority="97" operator="equal">
      <formula>"RECHAZADO"</formula>
    </cfRule>
    <cfRule type="cellIs" dxfId="672" priority="128" operator="equal">
      <formula>"HABILITADO"</formula>
    </cfRule>
    <cfRule type="cellIs" dxfId="671" priority="129" operator="equal">
      <formula>"NO HABILITADO"</formula>
    </cfRule>
  </conditionalFormatting>
  <conditionalFormatting sqref="CB5:XFD9">
    <cfRule type="cellIs" dxfId="670" priority="82" operator="equal">
      <formula>"N/A"</formula>
    </cfRule>
    <cfRule type="cellIs" dxfId="669" priority="83" operator="equal">
      <formula>"cumple"</formula>
    </cfRule>
    <cfRule type="cellIs" dxfId="668" priority="84" operator="equal">
      <formula>"si"</formula>
    </cfRule>
    <cfRule type="cellIs" dxfId="667" priority="85" operator="equal">
      <formula>"no cumple"</formula>
    </cfRule>
    <cfRule type="cellIs" dxfId="666" priority="86" operator="equal">
      <formula>"no"</formula>
    </cfRule>
  </conditionalFormatting>
  <dataValidations count="1">
    <dataValidation type="list" allowBlank="1" showInputMessage="1" showErrorMessage="1" sqref="BV4" xr:uid="{9C734DF7-E025-43EF-B302-59A972132A1F}">
      <formula1>"10,5,0"</formula1>
    </dataValidation>
  </dataValidations>
  <pageMargins left="0.7" right="0.7" top="0.75" bottom="0.75" header="0.3" footer="0.3"/>
  <pageSetup scale="10" orientation="portrait" horizontalDpi="4294967293"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723AE8-3308-449E-8150-C30AEDD9290D}">
  <dimension ref="A1:CA16"/>
  <sheetViews>
    <sheetView showGridLines="0" topLeftCell="BY3" zoomScale="70" zoomScaleNormal="70" workbookViewId="0">
      <selection activeCell="CA4" sqref="CA4:CA9"/>
    </sheetView>
  </sheetViews>
  <sheetFormatPr baseColWidth="10" defaultColWidth="11.42578125" defaultRowHeight="12.75" x14ac:dyDescent="0.25"/>
  <cols>
    <col min="1" max="1" width="13.7109375" style="6" customWidth="1"/>
    <col min="2" max="2" width="21.140625" style="6" customWidth="1"/>
    <col min="3" max="3" width="11.42578125" style="6"/>
    <col min="4" max="4" width="16.28515625" style="6" customWidth="1"/>
    <col min="5" max="5" width="17.42578125" style="6" customWidth="1"/>
    <col min="6" max="6" width="19.42578125" style="6" customWidth="1"/>
    <col min="7" max="7" width="17.140625" style="6" customWidth="1"/>
    <col min="8" max="8" width="15.5703125" style="6" customWidth="1"/>
    <col min="9" max="10" width="38.7109375" style="6" customWidth="1"/>
    <col min="11" max="11" width="16.7109375" style="6" customWidth="1"/>
    <col min="12" max="12" width="14.85546875" style="7" bestFit="1" customWidth="1"/>
    <col min="13" max="13" width="83.140625" style="6" customWidth="1"/>
    <col min="14" max="14" width="18.85546875" style="6" customWidth="1"/>
    <col min="15" max="16" width="11.42578125" style="7"/>
    <col min="17" max="17" width="18" style="7" customWidth="1"/>
    <col min="18" max="20" width="18.85546875" style="6" customWidth="1"/>
    <col min="21" max="22" width="11.42578125" style="6"/>
    <col min="23" max="23" width="17.28515625" style="6" bestFit="1" customWidth="1"/>
    <col min="24" max="24" width="19.140625" style="6" customWidth="1"/>
    <col min="25" max="25" width="16.85546875" style="7" customWidth="1"/>
    <col min="26" max="33" width="16.140625" style="6" customWidth="1"/>
    <col min="34" max="35" width="19.85546875" style="6" customWidth="1"/>
    <col min="36" max="37" width="16.140625" style="6" customWidth="1"/>
    <col min="38" max="38" width="43.28515625" style="6" customWidth="1"/>
    <col min="39" max="40" width="16" style="6" customWidth="1"/>
    <col min="41" max="43" width="16" style="7" customWidth="1"/>
    <col min="44" max="44" width="25.28515625" style="7" customWidth="1"/>
    <col min="45" max="45" width="19" style="7" customWidth="1"/>
    <col min="46" max="46" width="77.42578125" style="6" customWidth="1"/>
    <col min="47" max="48" width="15.42578125" style="6" customWidth="1"/>
    <col min="49" max="49" width="18.42578125" style="6" customWidth="1"/>
    <col min="50" max="50" width="11.42578125" style="6"/>
    <col min="51" max="52" width="17.28515625" style="6" customWidth="1"/>
    <col min="53" max="53" width="29.42578125" style="6" customWidth="1"/>
    <col min="54" max="54" width="17.28515625" style="6" customWidth="1"/>
    <col min="55" max="55" width="54.42578125" style="6" customWidth="1"/>
    <col min="56" max="56" width="16.42578125" style="6" customWidth="1"/>
    <col min="57" max="57" width="19.140625" style="6" customWidth="1"/>
    <col min="58" max="58" width="30.140625" style="6" customWidth="1"/>
    <col min="59" max="62" width="18.5703125" style="7" customWidth="1"/>
    <col min="63" max="63" width="18.5703125" style="6" customWidth="1"/>
    <col min="64" max="66" width="23.5703125" style="6" customWidth="1"/>
    <col min="67" max="67" width="9.42578125" style="6" bestFit="1" customWidth="1"/>
    <col min="68" max="68" width="67.42578125" style="6" customWidth="1"/>
    <col min="69" max="72" width="19.85546875" style="6" customWidth="1"/>
    <col min="73" max="73" width="23.85546875" style="6" customWidth="1"/>
    <col min="74" max="74" width="19.85546875" style="6" customWidth="1"/>
    <col min="75" max="75" width="18.5703125" style="6" customWidth="1"/>
    <col min="76" max="77" width="17.140625" style="6" customWidth="1"/>
    <col min="78" max="78" width="19.7109375" style="6" customWidth="1"/>
    <col min="79" max="79" width="91.140625" style="6" customWidth="1"/>
    <col min="80" max="16384" width="11.42578125" style="6"/>
  </cols>
  <sheetData>
    <row r="1" spans="1:79" ht="13.15" customHeight="1" x14ac:dyDescent="0.25">
      <c r="BD1" s="18"/>
      <c r="BE1" s="19"/>
      <c r="BF1" s="19"/>
      <c r="BG1" s="54" t="s">
        <v>85</v>
      </c>
      <c r="BH1" s="54"/>
      <c r="BI1" s="54"/>
      <c r="BJ1" s="54"/>
      <c r="BK1" s="54"/>
      <c r="BL1" s="54"/>
      <c r="BM1" s="54"/>
      <c r="BN1" s="54"/>
      <c r="BO1" s="54"/>
      <c r="BP1" s="54"/>
      <c r="BQ1" s="54"/>
      <c r="BR1" s="54"/>
      <c r="BS1" s="54"/>
      <c r="BT1" s="54"/>
      <c r="BU1" s="54"/>
      <c r="BV1" s="54"/>
      <c r="BW1" s="55"/>
    </row>
    <row r="2" spans="1:79" s="3" customFormat="1" ht="13.15" customHeight="1" x14ac:dyDescent="0.25">
      <c r="A2" s="51" t="s">
        <v>6</v>
      </c>
      <c r="B2" s="51" t="s">
        <v>30</v>
      </c>
      <c r="C2" s="51"/>
      <c r="D2" s="51" t="s">
        <v>31</v>
      </c>
      <c r="E2" s="51"/>
      <c r="F2" s="51"/>
      <c r="G2" s="51" t="s">
        <v>32</v>
      </c>
      <c r="H2" s="51"/>
      <c r="I2" s="51"/>
      <c r="J2" s="51" t="s">
        <v>98</v>
      </c>
      <c r="K2" s="51" t="s">
        <v>33</v>
      </c>
      <c r="L2" s="51" t="s">
        <v>34</v>
      </c>
      <c r="M2" s="51" t="s">
        <v>35</v>
      </c>
      <c r="N2" s="51" t="s">
        <v>36</v>
      </c>
      <c r="O2" s="51" t="s">
        <v>37</v>
      </c>
      <c r="P2" s="51" t="s">
        <v>38</v>
      </c>
      <c r="Q2" s="51" t="s">
        <v>39</v>
      </c>
      <c r="R2" s="51" t="s">
        <v>40</v>
      </c>
      <c r="S2" s="51" t="s">
        <v>41</v>
      </c>
      <c r="T2" s="51" t="s">
        <v>42</v>
      </c>
      <c r="U2" s="51" t="s">
        <v>43</v>
      </c>
      <c r="V2" s="51"/>
      <c r="W2" s="51" t="s">
        <v>44</v>
      </c>
      <c r="X2" s="51"/>
      <c r="Y2" s="51" t="s">
        <v>45</v>
      </c>
      <c r="Z2" s="51"/>
      <c r="AA2" s="51"/>
      <c r="AB2" s="51"/>
      <c r="AC2" s="51"/>
      <c r="AD2" s="51"/>
      <c r="AE2" s="51"/>
      <c r="AF2" s="51"/>
      <c r="AG2" s="51"/>
      <c r="AH2" s="51"/>
      <c r="AI2" s="51"/>
      <c r="AJ2" s="51"/>
      <c r="AK2" s="51"/>
      <c r="AL2" s="51"/>
      <c r="AM2" s="51" t="s">
        <v>128</v>
      </c>
      <c r="AN2" s="51"/>
      <c r="AO2" s="51"/>
      <c r="AP2" s="51"/>
      <c r="AQ2" s="51"/>
      <c r="AR2" s="51"/>
      <c r="AS2" s="51"/>
      <c r="AT2" s="51"/>
      <c r="AU2" s="51" t="s">
        <v>46</v>
      </c>
      <c r="AV2" s="51"/>
      <c r="AW2" s="51"/>
      <c r="AX2" s="51"/>
      <c r="AY2" s="51"/>
      <c r="AZ2" s="51"/>
      <c r="BA2" s="51"/>
      <c r="BB2" s="51"/>
      <c r="BC2" s="51"/>
      <c r="BD2" s="53" t="s">
        <v>99</v>
      </c>
      <c r="BE2" s="53"/>
      <c r="BF2" s="53"/>
      <c r="BG2" s="56" t="s">
        <v>104</v>
      </c>
      <c r="BH2" s="55"/>
      <c r="BI2" s="56" t="s">
        <v>20</v>
      </c>
      <c r="BJ2" s="55"/>
      <c r="BK2" s="52" t="s">
        <v>87</v>
      </c>
      <c r="BL2" s="52"/>
      <c r="BM2" s="52"/>
      <c r="BN2" s="52"/>
      <c r="BO2" s="52"/>
      <c r="BP2" s="52"/>
      <c r="BQ2" s="52" t="s">
        <v>92</v>
      </c>
      <c r="BR2" s="52"/>
      <c r="BS2" s="52"/>
      <c r="BT2" s="52"/>
      <c r="BU2" s="52"/>
      <c r="BV2" s="52"/>
      <c r="BW2" s="52"/>
      <c r="BX2" s="50" t="s">
        <v>47</v>
      </c>
      <c r="BY2" s="50"/>
      <c r="BZ2" s="50"/>
      <c r="CA2" s="50"/>
    </row>
    <row r="3" spans="1:79" s="3" customFormat="1" ht="242.25" x14ac:dyDescent="0.25">
      <c r="A3" s="51"/>
      <c r="B3" s="4" t="s">
        <v>48</v>
      </c>
      <c r="C3" s="4" t="s">
        <v>49</v>
      </c>
      <c r="D3" s="4" t="s">
        <v>50</v>
      </c>
      <c r="E3" s="4" t="s">
        <v>51</v>
      </c>
      <c r="F3" s="4" t="s">
        <v>52</v>
      </c>
      <c r="G3" s="4" t="s">
        <v>53</v>
      </c>
      <c r="H3" s="4" t="s">
        <v>54</v>
      </c>
      <c r="I3" s="4" t="s">
        <v>55</v>
      </c>
      <c r="J3" s="51"/>
      <c r="K3" s="51"/>
      <c r="L3" s="51"/>
      <c r="M3" s="51"/>
      <c r="N3" s="51"/>
      <c r="O3" s="51"/>
      <c r="P3" s="51"/>
      <c r="Q3" s="51"/>
      <c r="R3" s="51"/>
      <c r="S3" s="51"/>
      <c r="T3" s="51"/>
      <c r="U3" s="4" t="s">
        <v>56</v>
      </c>
      <c r="V3" s="4" t="s">
        <v>57</v>
      </c>
      <c r="W3" s="4" t="s">
        <v>58</v>
      </c>
      <c r="X3" s="4" t="s">
        <v>19</v>
      </c>
      <c r="Y3" s="4" t="s">
        <v>80</v>
      </c>
      <c r="Z3" s="4" t="s">
        <v>59</v>
      </c>
      <c r="AA3" s="4" t="s">
        <v>36</v>
      </c>
      <c r="AB3" s="4" t="s">
        <v>35</v>
      </c>
      <c r="AC3" s="4" t="s">
        <v>60</v>
      </c>
      <c r="AD3" s="4" t="s">
        <v>61</v>
      </c>
      <c r="AE3" s="4" t="s">
        <v>62</v>
      </c>
      <c r="AF3" s="4" t="s">
        <v>63</v>
      </c>
      <c r="AG3" s="4" t="s">
        <v>64</v>
      </c>
      <c r="AH3" s="4" t="s">
        <v>65</v>
      </c>
      <c r="AI3" s="4" t="s">
        <v>81</v>
      </c>
      <c r="AJ3" s="4" t="s">
        <v>66</v>
      </c>
      <c r="AK3" s="4" t="s">
        <v>45</v>
      </c>
      <c r="AL3" s="4" t="s">
        <v>67</v>
      </c>
      <c r="AM3" s="4" t="s">
        <v>126</v>
      </c>
      <c r="AN3" s="4" t="s">
        <v>127</v>
      </c>
      <c r="AO3" s="4" t="s">
        <v>68</v>
      </c>
      <c r="AP3" s="4" t="s">
        <v>69</v>
      </c>
      <c r="AQ3" s="4" t="s">
        <v>82</v>
      </c>
      <c r="AR3" s="4" t="s">
        <v>83</v>
      </c>
      <c r="AS3" s="4" t="s">
        <v>84</v>
      </c>
      <c r="AT3" s="4" t="s">
        <v>70</v>
      </c>
      <c r="AU3" s="4" t="s">
        <v>39</v>
      </c>
      <c r="AV3" s="4" t="s">
        <v>40</v>
      </c>
      <c r="AW3" s="4" t="s">
        <v>71</v>
      </c>
      <c r="AX3" s="4" t="s">
        <v>72</v>
      </c>
      <c r="AY3" s="4" t="s">
        <v>73</v>
      </c>
      <c r="AZ3" s="4" t="s">
        <v>139</v>
      </c>
      <c r="BA3" s="4" t="s">
        <v>70</v>
      </c>
      <c r="BB3" s="4" t="s">
        <v>74</v>
      </c>
      <c r="BC3" s="4" t="s">
        <v>75</v>
      </c>
      <c r="BD3" s="25" t="s">
        <v>100</v>
      </c>
      <c r="BE3" s="25" t="s">
        <v>51</v>
      </c>
      <c r="BF3" s="25" t="s">
        <v>70</v>
      </c>
      <c r="BG3" s="24" t="s">
        <v>143</v>
      </c>
      <c r="BH3" s="24" t="s">
        <v>86</v>
      </c>
      <c r="BI3" s="24" t="s">
        <v>20</v>
      </c>
      <c r="BJ3" s="24" t="s">
        <v>86</v>
      </c>
      <c r="BK3" s="24" t="s">
        <v>88</v>
      </c>
      <c r="BL3" s="24" t="s">
        <v>89</v>
      </c>
      <c r="BM3" s="24" t="s">
        <v>90</v>
      </c>
      <c r="BN3" s="24" t="s">
        <v>91</v>
      </c>
      <c r="BO3" s="24" t="s">
        <v>86</v>
      </c>
      <c r="BP3" s="24" t="s">
        <v>70</v>
      </c>
      <c r="BQ3" s="24" t="s">
        <v>93</v>
      </c>
      <c r="BR3" s="24" t="s">
        <v>94</v>
      </c>
      <c r="BS3" s="24" t="s">
        <v>95</v>
      </c>
      <c r="BT3" s="24" t="s">
        <v>96</v>
      </c>
      <c r="BU3" s="24" t="s">
        <v>97</v>
      </c>
      <c r="BV3" s="24" t="s">
        <v>86</v>
      </c>
      <c r="BW3" s="24" t="s">
        <v>101</v>
      </c>
      <c r="BX3" s="23" t="s">
        <v>76</v>
      </c>
      <c r="BY3" s="23" t="str">
        <f>BD2</f>
        <v>REQUISITOS ADICIONALES</v>
      </c>
      <c r="BZ3" s="23" t="s">
        <v>77</v>
      </c>
      <c r="CA3" s="23" t="s">
        <v>70</v>
      </c>
    </row>
    <row r="4" spans="1:79" s="7" customFormat="1" ht="66.599999999999994" customHeight="1" x14ac:dyDescent="0.25">
      <c r="A4" s="43" t="s">
        <v>108</v>
      </c>
      <c r="B4" s="5" t="s">
        <v>187</v>
      </c>
      <c r="C4" s="8">
        <v>1</v>
      </c>
      <c r="D4" s="12" t="s">
        <v>3</v>
      </c>
      <c r="E4" s="44" t="s">
        <v>1</v>
      </c>
      <c r="F4" s="47">
        <v>6</v>
      </c>
      <c r="G4" s="41" t="s">
        <v>2</v>
      </c>
      <c r="H4" s="41" t="s">
        <v>1</v>
      </c>
      <c r="I4" s="41"/>
      <c r="J4" s="41" t="s">
        <v>103</v>
      </c>
      <c r="K4" s="5">
        <v>1</v>
      </c>
      <c r="L4" s="37" t="s">
        <v>188</v>
      </c>
      <c r="M4" s="5" t="s">
        <v>189</v>
      </c>
      <c r="N4" s="5" t="s">
        <v>190</v>
      </c>
      <c r="O4" s="5" t="s">
        <v>11</v>
      </c>
      <c r="P4" s="5" t="s">
        <v>5</v>
      </c>
      <c r="Q4" s="5"/>
      <c r="R4" s="5">
        <v>72101500</v>
      </c>
      <c r="S4" s="5" t="s">
        <v>191</v>
      </c>
      <c r="T4" s="8">
        <v>1</v>
      </c>
      <c r="U4" s="27">
        <v>43389</v>
      </c>
      <c r="V4" s="27">
        <v>43858</v>
      </c>
      <c r="W4" s="28">
        <v>6683000000</v>
      </c>
      <c r="X4" s="13">
        <v>7613.32</v>
      </c>
      <c r="Y4" s="5" t="s">
        <v>2</v>
      </c>
      <c r="Z4" s="5" t="s">
        <v>23</v>
      </c>
      <c r="AA4" s="5" t="s">
        <v>2</v>
      </c>
      <c r="AB4" s="5" t="s">
        <v>2</v>
      </c>
      <c r="AC4" s="5" t="s">
        <v>2</v>
      </c>
      <c r="AD4" s="5" t="s">
        <v>2</v>
      </c>
      <c r="AE4" s="5" t="s">
        <v>2</v>
      </c>
      <c r="AF4" s="5" t="s">
        <v>2</v>
      </c>
      <c r="AG4" s="5" t="s">
        <v>2</v>
      </c>
      <c r="AH4" s="5" t="s">
        <v>2</v>
      </c>
      <c r="AI4" s="5" t="s">
        <v>2</v>
      </c>
      <c r="AJ4" s="5" t="s">
        <v>13</v>
      </c>
      <c r="AK4" s="5" t="s">
        <v>1</v>
      </c>
      <c r="AL4" s="5" t="s">
        <v>144</v>
      </c>
      <c r="AM4" s="5" t="s">
        <v>2</v>
      </c>
      <c r="AN4" s="5" t="s">
        <v>13</v>
      </c>
      <c r="AO4" s="5" t="s">
        <v>1</v>
      </c>
      <c r="AP4" s="5" t="s">
        <v>1</v>
      </c>
      <c r="AQ4" s="5" t="s">
        <v>2</v>
      </c>
      <c r="AR4" s="5" t="s">
        <v>2</v>
      </c>
      <c r="AS4" s="5">
        <v>211.01</v>
      </c>
      <c r="AT4" s="5"/>
      <c r="AU4" s="5">
        <v>8</v>
      </c>
      <c r="AV4" s="5" t="s">
        <v>138</v>
      </c>
      <c r="AW4" s="15">
        <v>211.01</v>
      </c>
      <c r="AX4" s="8">
        <v>1</v>
      </c>
      <c r="AY4" s="13">
        <f>AW4*AX4</f>
        <v>211.01</v>
      </c>
      <c r="AZ4" s="13" t="str">
        <f>IF(AY4&gt;101.1,"SI","NO")</f>
        <v>SI</v>
      </c>
      <c r="BA4" s="14"/>
      <c r="BB4" s="41" t="str">
        <f>AY11</f>
        <v>CUMPLE</v>
      </c>
      <c r="BC4" s="41"/>
      <c r="BD4" s="41" t="s">
        <v>2</v>
      </c>
      <c r="BE4" s="41" t="s">
        <v>1</v>
      </c>
      <c r="BF4" s="41"/>
      <c r="BG4" s="41">
        <v>4</v>
      </c>
      <c r="BH4" s="41">
        <f>IF(BG4=4,29.5,IF(BG4=3,25,IF(BG4=2,20,IF(BG4=1,15,0))))</f>
        <v>29.5</v>
      </c>
      <c r="BI4" s="47" t="s">
        <v>2</v>
      </c>
      <c r="BJ4" s="47">
        <f>IF(BI4="SI",0.25,0)</f>
        <v>0.25</v>
      </c>
      <c r="BK4" s="41" t="s">
        <v>2</v>
      </c>
      <c r="BL4" s="41"/>
      <c r="BM4" s="41"/>
      <c r="BN4" s="41"/>
      <c r="BO4" s="41">
        <v>0.25</v>
      </c>
      <c r="BP4" s="41"/>
      <c r="BQ4" s="41" t="s">
        <v>13</v>
      </c>
      <c r="BR4" s="41" t="s">
        <v>2</v>
      </c>
      <c r="BS4" s="41" t="s">
        <v>13</v>
      </c>
      <c r="BT4" s="41" t="s">
        <v>1</v>
      </c>
      <c r="BU4" s="41" t="s">
        <v>1</v>
      </c>
      <c r="BV4" s="41">
        <v>10</v>
      </c>
      <c r="BW4" s="42">
        <f>BV4+BO4+BJ4+BH4</f>
        <v>40</v>
      </c>
      <c r="BX4" s="41" t="str">
        <f>BB4</f>
        <v>CUMPLE</v>
      </c>
      <c r="BY4" s="41" t="str">
        <f>BE4</f>
        <v>CUMPLE</v>
      </c>
      <c r="BZ4" s="41" t="str">
        <f>IF(BX4="CUMPLE",IF(BY4="CUMPLE","HABILITADO","NO CUMPLE"),"NO CUMPLE")</f>
        <v>HABILITADO</v>
      </c>
      <c r="CA4" s="41" t="s">
        <v>144</v>
      </c>
    </row>
    <row r="5" spans="1:79" s="7" customFormat="1" ht="66.599999999999994" customHeight="1" x14ac:dyDescent="0.25">
      <c r="A5" s="43"/>
      <c r="B5" s="5"/>
      <c r="C5" s="8"/>
      <c r="D5" s="12"/>
      <c r="E5" s="45"/>
      <c r="F5" s="48"/>
      <c r="G5" s="41"/>
      <c r="H5" s="41"/>
      <c r="I5" s="41"/>
      <c r="J5" s="41"/>
      <c r="K5" s="5">
        <v>2</v>
      </c>
      <c r="L5" s="38" t="s">
        <v>192</v>
      </c>
      <c r="M5" s="5" t="s">
        <v>193</v>
      </c>
      <c r="N5" s="5" t="s">
        <v>194</v>
      </c>
      <c r="O5" s="5" t="s">
        <v>11</v>
      </c>
      <c r="P5" s="5" t="s">
        <v>5</v>
      </c>
      <c r="Q5" s="5"/>
      <c r="R5" s="5">
        <v>72101500</v>
      </c>
      <c r="S5" s="5" t="s">
        <v>191</v>
      </c>
      <c r="T5" s="8">
        <v>1</v>
      </c>
      <c r="U5" s="27">
        <v>42416</v>
      </c>
      <c r="V5" s="27">
        <v>43019</v>
      </c>
      <c r="W5" s="28">
        <v>2683000000</v>
      </c>
      <c r="X5" s="13">
        <v>3636.89</v>
      </c>
      <c r="Y5" s="5" t="s">
        <v>2</v>
      </c>
      <c r="Z5" s="5" t="s">
        <v>23</v>
      </c>
      <c r="AA5" s="5" t="s">
        <v>2</v>
      </c>
      <c r="AB5" s="5" t="s">
        <v>2</v>
      </c>
      <c r="AC5" s="5" t="s">
        <v>2</v>
      </c>
      <c r="AD5" s="5" t="s">
        <v>2</v>
      </c>
      <c r="AE5" s="5" t="s">
        <v>2</v>
      </c>
      <c r="AF5" s="5" t="s">
        <v>2</v>
      </c>
      <c r="AG5" s="5" t="s">
        <v>2</v>
      </c>
      <c r="AH5" s="5" t="s">
        <v>2</v>
      </c>
      <c r="AI5" s="5" t="s">
        <v>2</v>
      </c>
      <c r="AJ5" s="5" t="s">
        <v>13</v>
      </c>
      <c r="AK5" s="5" t="s">
        <v>1</v>
      </c>
      <c r="AL5" s="5" t="s">
        <v>144</v>
      </c>
      <c r="AM5" s="5" t="s">
        <v>2</v>
      </c>
      <c r="AN5" s="5" t="s">
        <v>13</v>
      </c>
      <c r="AO5" s="5" t="s">
        <v>1</v>
      </c>
      <c r="AP5" s="5" t="s">
        <v>1</v>
      </c>
      <c r="AQ5" s="5" t="s">
        <v>2</v>
      </c>
      <c r="AR5" s="5" t="s">
        <v>2</v>
      </c>
      <c r="AS5" s="5">
        <v>209.82</v>
      </c>
      <c r="AT5" s="5"/>
      <c r="AU5" s="5">
        <v>9</v>
      </c>
      <c r="AV5" s="5" t="s">
        <v>138</v>
      </c>
      <c r="AW5" s="15">
        <v>209.82</v>
      </c>
      <c r="AX5" s="8">
        <v>1</v>
      </c>
      <c r="AY5" s="13">
        <f t="shared" ref="AY5" si="0">AW5*AX5</f>
        <v>209.82</v>
      </c>
      <c r="AZ5" s="13" t="str">
        <f t="shared" ref="AZ5" si="1">IF(AY5&gt;101.1,"SI","NO")</f>
        <v>SI</v>
      </c>
      <c r="BA5" s="14"/>
      <c r="BB5" s="41"/>
      <c r="BC5" s="41"/>
      <c r="BD5" s="41"/>
      <c r="BE5" s="41"/>
      <c r="BF5" s="41"/>
      <c r="BG5" s="41"/>
      <c r="BH5" s="41"/>
      <c r="BI5" s="48"/>
      <c r="BJ5" s="48"/>
      <c r="BK5" s="41"/>
      <c r="BL5" s="41"/>
      <c r="BM5" s="41"/>
      <c r="BN5" s="41"/>
      <c r="BO5" s="41"/>
      <c r="BP5" s="41"/>
      <c r="BQ5" s="41"/>
      <c r="BR5" s="41"/>
      <c r="BS5" s="41"/>
      <c r="BT5" s="41"/>
      <c r="BU5" s="41"/>
      <c r="BV5" s="41"/>
      <c r="BW5" s="42"/>
      <c r="BX5" s="41"/>
      <c r="BY5" s="41"/>
      <c r="BZ5" s="41"/>
      <c r="CA5" s="41"/>
    </row>
    <row r="6" spans="1:79" s="7" customFormat="1" x14ac:dyDescent="0.25">
      <c r="A6" s="43"/>
      <c r="B6" s="5"/>
      <c r="C6" s="8"/>
      <c r="D6" s="12"/>
      <c r="E6" s="45"/>
      <c r="F6" s="48"/>
      <c r="G6" s="41"/>
      <c r="H6" s="41"/>
      <c r="I6" s="41"/>
      <c r="J6" s="41"/>
      <c r="K6" s="5">
        <v>3</v>
      </c>
      <c r="L6" s="38"/>
      <c r="M6" s="5"/>
      <c r="N6" s="5"/>
      <c r="O6" s="5"/>
      <c r="P6" s="5"/>
      <c r="Q6" s="5"/>
      <c r="R6" s="5"/>
      <c r="S6" s="5"/>
      <c r="T6" s="8"/>
      <c r="U6" s="27"/>
      <c r="V6" s="27"/>
      <c r="W6" s="28"/>
      <c r="X6" s="13"/>
      <c r="Y6" s="5"/>
      <c r="Z6" s="5"/>
      <c r="AA6" s="5"/>
      <c r="AB6" s="5"/>
      <c r="AC6" s="5"/>
      <c r="AD6" s="5"/>
      <c r="AE6" s="5"/>
      <c r="AF6" s="5"/>
      <c r="AG6" s="5"/>
      <c r="AH6" s="5"/>
      <c r="AI6" s="5"/>
      <c r="AJ6" s="5"/>
      <c r="AK6" s="5"/>
      <c r="AL6" s="5"/>
      <c r="AM6" s="5"/>
      <c r="AN6" s="5"/>
      <c r="AO6" s="5"/>
      <c r="AP6" s="5"/>
      <c r="AQ6" s="5"/>
      <c r="AR6" s="5"/>
      <c r="AS6" s="5"/>
      <c r="AT6" s="5"/>
      <c r="AU6" s="5"/>
      <c r="AV6" s="5"/>
      <c r="AW6" s="15"/>
      <c r="AX6" s="8"/>
      <c r="AY6" s="13"/>
      <c r="AZ6" s="13"/>
      <c r="BA6" s="14"/>
      <c r="BB6" s="41"/>
      <c r="BC6" s="41"/>
      <c r="BD6" s="41"/>
      <c r="BE6" s="41"/>
      <c r="BF6" s="41"/>
      <c r="BG6" s="41"/>
      <c r="BH6" s="41"/>
      <c r="BI6" s="48"/>
      <c r="BJ6" s="48"/>
      <c r="BK6" s="41"/>
      <c r="BL6" s="41"/>
      <c r="BM6" s="41"/>
      <c r="BN6" s="41"/>
      <c r="BO6" s="41"/>
      <c r="BP6" s="41"/>
      <c r="BQ6" s="41"/>
      <c r="BR6" s="41"/>
      <c r="BS6" s="41"/>
      <c r="BT6" s="41"/>
      <c r="BU6" s="41"/>
      <c r="BV6" s="41"/>
      <c r="BW6" s="42"/>
      <c r="BX6" s="41"/>
      <c r="BY6" s="41"/>
      <c r="BZ6" s="41"/>
      <c r="CA6" s="41"/>
    </row>
    <row r="7" spans="1:79" s="7" customFormat="1" x14ac:dyDescent="0.25">
      <c r="A7" s="43"/>
      <c r="B7" s="5"/>
      <c r="C7" s="8"/>
      <c r="D7" s="12"/>
      <c r="E7" s="45"/>
      <c r="F7" s="48"/>
      <c r="G7" s="41"/>
      <c r="H7" s="41"/>
      <c r="I7" s="41"/>
      <c r="J7" s="41"/>
      <c r="K7" s="5">
        <v>4</v>
      </c>
      <c r="L7" s="16"/>
      <c r="M7" s="5"/>
      <c r="N7" s="5"/>
      <c r="O7" s="5"/>
      <c r="P7" s="5"/>
      <c r="Q7" s="5"/>
      <c r="R7" s="5"/>
      <c r="S7" s="5"/>
      <c r="T7" s="8"/>
      <c r="U7" s="27"/>
      <c r="V7" s="27"/>
      <c r="W7" s="28"/>
      <c r="X7" s="13"/>
      <c r="Y7" s="5"/>
      <c r="Z7" s="5"/>
      <c r="AA7" s="5"/>
      <c r="AB7" s="5"/>
      <c r="AC7" s="5"/>
      <c r="AD7" s="5"/>
      <c r="AE7" s="5"/>
      <c r="AF7" s="5"/>
      <c r="AG7" s="5"/>
      <c r="AH7" s="5"/>
      <c r="AI7" s="5"/>
      <c r="AJ7" s="5"/>
      <c r="AK7" s="5"/>
      <c r="AL7" s="5"/>
      <c r="AM7" s="5"/>
      <c r="AN7" s="5"/>
      <c r="AO7" s="5"/>
      <c r="AP7" s="5"/>
      <c r="AQ7" s="5"/>
      <c r="AR7" s="5"/>
      <c r="AS7" s="5"/>
      <c r="AT7" s="5"/>
      <c r="AU7" s="5"/>
      <c r="AV7" s="5"/>
      <c r="AW7" s="15"/>
      <c r="AX7" s="8"/>
      <c r="AY7" s="13"/>
      <c r="AZ7" s="13"/>
      <c r="BA7" s="14"/>
      <c r="BB7" s="41"/>
      <c r="BC7" s="41"/>
      <c r="BD7" s="41"/>
      <c r="BE7" s="41"/>
      <c r="BF7" s="41"/>
      <c r="BG7" s="41"/>
      <c r="BH7" s="41"/>
      <c r="BI7" s="48"/>
      <c r="BJ7" s="48"/>
      <c r="BK7" s="41"/>
      <c r="BL7" s="41"/>
      <c r="BM7" s="41"/>
      <c r="BN7" s="41"/>
      <c r="BO7" s="41"/>
      <c r="BP7" s="41"/>
      <c r="BQ7" s="41"/>
      <c r="BR7" s="41"/>
      <c r="BS7" s="41"/>
      <c r="BT7" s="41"/>
      <c r="BU7" s="41"/>
      <c r="BV7" s="41"/>
      <c r="BW7" s="42"/>
      <c r="BX7" s="41"/>
      <c r="BY7" s="41"/>
      <c r="BZ7" s="41"/>
      <c r="CA7" s="41"/>
    </row>
    <row r="8" spans="1:79" s="7" customFormat="1" x14ac:dyDescent="0.25">
      <c r="A8" s="43"/>
      <c r="B8" s="5"/>
      <c r="C8" s="8"/>
      <c r="D8" s="12"/>
      <c r="E8" s="45"/>
      <c r="F8" s="48"/>
      <c r="G8" s="41"/>
      <c r="H8" s="41"/>
      <c r="I8" s="41"/>
      <c r="J8" s="41"/>
      <c r="K8" s="5">
        <v>5</v>
      </c>
      <c r="L8" s="16"/>
      <c r="M8" s="5"/>
      <c r="N8" s="5"/>
      <c r="O8" s="5"/>
      <c r="P8" s="5"/>
      <c r="Q8" s="5"/>
      <c r="R8" s="5"/>
      <c r="S8" s="5"/>
      <c r="T8" s="8"/>
      <c r="U8" s="27"/>
      <c r="V8" s="27"/>
      <c r="W8" s="28"/>
      <c r="X8" s="13"/>
      <c r="Y8" s="5"/>
      <c r="Z8" s="5"/>
      <c r="AA8" s="5"/>
      <c r="AB8" s="5"/>
      <c r="AC8" s="5"/>
      <c r="AD8" s="5"/>
      <c r="AE8" s="5"/>
      <c r="AF8" s="5"/>
      <c r="AG8" s="5"/>
      <c r="AH8" s="5"/>
      <c r="AI8" s="5"/>
      <c r="AJ8" s="5"/>
      <c r="AK8" s="5"/>
      <c r="AL8" s="5"/>
      <c r="AM8" s="5"/>
      <c r="AN8" s="5"/>
      <c r="AO8" s="5"/>
      <c r="AP8" s="5"/>
      <c r="AQ8" s="5"/>
      <c r="AR8" s="5"/>
      <c r="AS8" s="5"/>
      <c r="AT8" s="5"/>
      <c r="AU8" s="5"/>
      <c r="AV8" s="5"/>
      <c r="AW8" s="15"/>
      <c r="AX8" s="8"/>
      <c r="AY8" s="13"/>
      <c r="AZ8" s="13"/>
      <c r="BA8" s="14"/>
      <c r="BB8" s="41"/>
      <c r="BC8" s="41"/>
      <c r="BD8" s="41"/>
      <c r="BE8" s="41"/>
      <c r="BF8" s="41"/>
      <c r="BG8" s="41"/>
      <c r="BH8" s="41"/>
      <c r="BI8" s="48"/>
      <c r="BJ8" s="48"/>
      <c r="BK8" s="41"/>
      <c r="BL8" s="41"/>
      <c r="BM8" s="41"/>
      <c r="BN8" s="41"/>
      <c r="BO8" s="41"/>
      <c r="BP8" s="41"/>
      <c r="BQ8" s="41"/>
      <c r="BR8" s="41"/>
      <c r="BS8" s="41"/>
      <c r="BT8" s="41"/>
      <c r="BU8" s="41"/>
      <c r="BV8" s="41"/>
      <c r="BW8" s="42"/>
      <c r="BX8" s="41"/>
      <c r="BY8" s="41"/>
      <c r="BZ8" s="41"/>
      <c r="CA8" s="41"/>
    </row>
    <row r="9" spans="1:79" s="7" customFormat="1" x14ac:dyDescent="0.25">
      <c r="A9" s="43"/>
      <c r="B9" s="5"/>
      <c r="C9" s="8"/>
      <c r="D9" s="12"/>
      <c r="E9" s="46"/>
      <c r="F9" s="49"/>
      <c r="G9" s="41"/>
      <c r="H9" s="41"/>
      <c r="I9" s="41"/>
      <c r="J9" s="41"/>
      <c r="K9" s="5">
        <v>6</v>
      </c>
      <c r="L9" s="5"/>
      <c r="M9" s="5"/>
      <c r="N9" s="5"/>
      <c r="O9" s="5"/>
      <c r="P9" s="5"/>
      <c r="Q9" s="5"/>
      <c r="R9" s="5"/>
      <c r="S9" s="5"/>
      <c r="T9" s="8"/>
      <c r="U9" s="27"/>
      <c r="V9" s="27"/>
      <c r="W9" s="28"/>
      <c r="X9" s="29"/>
      <c r="Y9" s="5"/>
      <c r="Z9" s="5"/>
      <c r="AA9" s="5"/>
      <c r="AB9" s="5"/>
      <c r="AC9" s="5"/>
      <c r="AD9" s="5"/>
      <c r="AE9" s="5"/>
      <c r="AF9" s="5"/>
      <c r="AG9" s="5"/>
      <c r="AH9" s="5"/>
      <c r="AI9" s="5"/>
      <c r="AJ9" s="5"/>
      <c r="AK9" s="5"/>
      <c r="AL9" s="5"/>
      <c r="AM9" s="5"/>
      <c r="AN9" s="5"/>
      <c r="AO9" s="5"/>
      <c r="AP9" s="5"/>
      <c r="AQ9" s="5"/>
      <c r="AR9" s="5"/>
      <c r="AS9" s="5"/>
      <c r="AT9" s="5"/>
      <c r="AU9" s="5"/>
      <c r="AV9" s="5"/>
      <c r="AW9" s="15"/>
      <c r="AX9" s="8"/>
      <c r="AY9" s="13"/>
      <c r="AZ9" s="13"/>
      <c r="BA9" s="14"/>
      <c r="BB9" s="41"/>
      <c r="BC9" s="41"/>
      <c r="BD9" s="41"/>
      <c r="BE9" s="41"/>
      <c r="BF9" s="41"/>
      <c r="BG9" s="41"/>
      <c r="BH9" s="41"/>
      <c r="BI9" s="49"/>
      <c r="BJ9" s="49"/>
      <c r="BK9" s="41"/>
      <c r="BL9" s="41"/>
      <c r="BM9" s="41"/>
      <c r="BN9" s="41"/>
      <c r="BO9" s="41"/>
      <c r="BP9" s="41"/>
      <c r="BQ9" s="41"/>
      <c r="BR9" s="41"/>
      <c r="BS9" s="41"/>
      <c r="BT9" s="41"/>
      <c r="BU9" s="41"/>
      <c r="BV9" s="41"/>
      <c r="BW9" s="42"/>
      <c r="BX9" s="41"/>
      <c r="BY9" s="41"/>
      <c r="BZ9" s="41"/>
      <c r="CA9" s="41"/>
    </row>
    <row r="10" spans="1:79" ht="51" x14ac:dyDescent="0.25">
      <c r="AX10" s="3" t="s">
        <v>78</v>
      </c>
      <c r="AY10" s="30">
        <f>SUMIF(AP4:AP9,"CUMPLE",AY4:AY9)</f>
        <v>420.83</v>
      </c>
      <c r="AZ10" s="3"/>
      <c r="BA10" s="3"/>
      <c r="BB10" s="3"/>
      <c r="BC10" s="3"/>
      <c r="BX10" s="10">
        <f>IF(BX4="CUMPLE",1,0)</f>
        <v>1</v>
      </c>
      <c r="BY10" s="10">
        <f>IF(BY4="CUMPLE",1,0)</f>
        <v>1</v>
      </c>
      <c r="CA10" s="11" t="s">
        <v>105</v>
      </c>
    </row>
    <row r="11" spans="1:79" x14ac:dyDescent="0.25">
      <c r="AS11" s="21"/>
      <c r="AY11" s="4" t="str">
        <f>IF(AY10&gt;=[2]Inputs!$A$40,"CUMPLE","NO CUMPLE")</f>
        <v>CUMPLE</v>
      </c>
      <c r="AZ11" s="3"/>
      <c r="BA11" s="3"/>
      <c r="BB11" s="3"/>
      <c r="BC11" s="3"/>
    </row>
    <row r="12" spans="1:79" x14ac:dyDescent="0.25">
      <c r="AR12" s="20"/>
      <c r="AS12" s="21"/>
    </row>
    <row r="13" spans="1:79" x14ac:dyDescent="0.25">
      <c r="AR13" s="20"/>
      <c r="AS13" s="21"/>
    </row>
    <row r="14" spans="1:79" x14ac:dyDescent="0.25">
      <c r="AR14" s="20"/>
      <c r="AS14" s="21"/>
    </row>
    <row r="15" spans="1:79" x14ac:dyDescent="0.25">
      <c r="AR15" s="20"/>
      <c r="AS15" s="21"/>
    </row>
    <row r="16" spans="1:79" x14ac:dyDescent="0.25">
      <c r="AS16" s="22"/>
    </row>
  </sheetData>
  <dataConsolidate/>
  <mergeCells count="60">
    <mergeCell ref="S2:S3"/>
    <mergeCell ref="T2:T3"/>
    <mergeCell ref="BG1:BW1"/>
    <mergeCell ref="A2:A3"/>
    <mergeCell ref="B2:C2"/>
    <mergeCell ref="D2:F2"/>
    <mergeCell ref="G2:I2"/>
    <mergeCell ref="J2:J3"/>
    <mergeCell ref="K2:K3"/>
    <mergeCell ref="L2:L3"/>
    <mergeCell ref="M2:M3"/>
    <mergeCell ref="N2:N3"/>
    <mergeCell ref="BX2:CA2"/>
    <mergeCell ref="A4:A9"/>
    <mergeCell ref="E4:E9"/>
    <mergeCell ref="F4:F9"/>
    <mergeCell ref="G4:G9"/>
    <mergeCell ref="H4:H9"/>
    <mergeCell ref="U2:V2"/>
    <mergeCell ref="W2:X2"/>
    <mergeCell ref="Y2:AL2"/>
    <mergeCell ref="AM2:AT2"/>
    <mergeCell ref="AU2:BC2"/>
    <mergeCell ref="BD2:BF2"/>
    <mergeCell ref="O2:O3"/>
    <mergeCell ref="P2:P3"/>
    <mergeCell ref="Q2:Q3"/>
    <mergeCell ref="R2:R3"/>
    <mergeCell ref="BE4:BE9"/>
    <mergeCell ref="BG2:BH2"/>
    <mergeCell ref="BI2:BJ2"/>
    <mergeCell ref="BK2:BP2"/>
    <mergeCell ref="BQ2:BW2"/>
    <mergeCell ref="BQ4:BQ9"/>
    <mergeCell ref="BF4:BF9"/>
    <mergeCell ref="BG4:BG9"/>
    <mergeCell ref="BH4:BH9"/>
    <mergeCell ref="BI4:BI9"/>
    <mergeCell ref="BJ4:BJ9"/>
    <mergeCell ref="BK4:BK9"/>
    <mergeCell ref="BL4:BL9"/>
    <mergeCell ref="BM4:BM9"/>
    <mergeCell ref="BN4:BN9"/>
    <mergeCell ref="BO4:BO9"/>
    <mergeCell ref="I4:I9"/>
    <mergeCell ref="J4:J9"/>
    <mergeCell ref="BB4:BB9"/>
    <mergeCell ref="BC4:BC9"/>
    <mergeCell ref="BD4:BD9"/>
    <mergeCell ref="BP4:BP9"/>
    <mergeCell ref="BX4:BX9"/>
    <mergeCell ref="BY4:BY9"/>
    <mergeCell ref="BZ4:BZ9"/>
    <mergeCell ref="CA4:CA9"/>
    <mergeCell ref="BR4:BR9"/>
    <mergeCell ref="BS4:BS9"/>
    <mergeCell ref="BT4:BT9"/>
    <mergeCell ref="BU4:BU9"/>
    <mergeCell ref="BV4:BV9"/>
    <mergeCell ref="BW4:BW9"/>
  </mergeCells>
  <conditionalFormatting sqref="A10:G12">
    <cfRule type="cellIs" dxfId="665" priority="71" operator="equal">
      <formula>"si"</formula>
    </cfRule>
    <cfRule type="cellIs" dxfId="664" priority="70" operator="equal">
      <formula>"cumple"</formula>
    </cfRule>
    <cfRule type="cellIs" dxfId="663" priority="69" operator="equal">
      <formula>"N/A"</formula>
    </cfRule>
    <cfRule type="cellIs" dxfId="662" priority="72" operator="equal">
      <formula>"no cumple"</formula>
    </cfRule>
    <cfRule type="cellIs" dxfId="661" priority="73" operator="equal">
      <formula>"no"</formula>
    </cfRule>
  </conditionalFormatting>
  <conditionalFormatting sqref="B4:C9">
    <cfRule type="containsBlanks" dxfId="660" priority="79">
      <formula>LEN(TRIM(B4))=0</formula>
    </cfRule>
  </conditionalFormatting>
  <conditionalFormatting sqref="B5:C9">
    <cfRule type="cellIs" dxfId="659" priority="83" operator="equal">
      <formula>"no cumple"</formula>
    </cfRule>
    <cfRule type="cellIs" dxfId="658" priority="84" operator="equal">
      <formula>"no"</formula>
    </cfRule>
    <cfRule type="cellIs" dxfId="657" priority="80" operator="equal">
      <formula>"N/A"</formula>
    </cfRule>
    <cfRule type="cellIs" dxfId="656" priority="81" operator="equal">
      <formula>"cumple"</formula>
    </cfRule>
    <cfRule type="cellIs" dxfId="655" priority="82" operator="equal">
      <formula>"si"</formula>
    </cfRule>
  </conditionalFormatting>
  <conditionalFormatting sqref="D5:D9">
    <cfRule type="cellIs" dxfId="654" priority="74" operator="equal">
      <formula>"N/A"</formula>
    </cfRule>
    <cfRule type="cellIs" dxfId="653" priority="75" operator="equal">
      <formula>"cumple"</formula>
    </cfRule>
    <cfRule type="cellIs" dxfId="652" priority="76" operator="equal">
      <formula>"si"</formula>
    </cfRule>
    <cfRule type="cellIs" dxfId="651" priority="77" operator="equal">
      <formula>"no cumple"</formula>
    </cfRule>
    <cfRule type="cellIs" dxfId="650" priority="78" operator="equal">
      <formula>"no"</formula>
    </cfRule>
  </conditionalFormatting>
  <conditionalFormatting sqref="J2:J4">
    <cfRule type="cellIs" dxfId="649" priority="93" operator="equal">
      <formula>"N/A"</formula>
    </cfRule>
    <cfRule type="cellIs" dxfId="648" priority="94" operator="equal">
      <formula>"cumple"</formula>
    </cfRule>
    <cfRule type="cellIs" dxfId="647" priority="95" operator="equal">
      <formula>"si"</formula>
    </cfRule>
    <cfRule type="cellIs" dxfId="646" priority="96" operator="equal">
      <formula>"no cumple"</formula>
    </cfRule>
    <cfRule type="cellIs" dxfId="645" priority="97" operator="equal">
      <formula>"no"</formula>
    </cfRule>
  </conditionalFormatting>
  <conditionalFormatting sqref="J4">
    <cfRule type="containsBlanks" dxfId="644" priority="98">
      <formula>LEN(TRIM(J4))=0</formula>
    </cfRule>
  </conditionalFormatting>
  <conditionalFormatting sqref="K4:AP4 AV4:BE4 AQ4:AS9 K5:AK9 AM5:AP9 AT4:AT8 AU4:AU9 AY5:BA9">
    <cfRule type="containsBlanks" dxfId="643" priority="153">
      <formula>LEN(TRIM(K4))=0</formula>
    </cfRule>
  </conditionalFormatting>
  <conditionalFormatting sqref="Y5:AK9 BA5:BA9 AU2:AV2 BX2:BY2 CB2:XFD2 BW3">
    <cfRule type="cellIs" dxfId="642" priority="166" operator="equal">
      <formula>"cumple"</formula>
    </cfRule>
    <cfRule type="cellIs" dxfId="641" priority="169" operator="equal">
      <formula>"no"</formula>
    </cfRule>
    <cfRule type="cellIs" dxfId="640" priority="168" operator="equal">
      <formula>"no cumple"</formula>
    </cfRule>
    <cfRule type="cellIs" dxfId="639" priority="167" operator="equal">
      <formula>"si"</formula>
    </cfRule>
  </conditionalFormatting>
  <conditionalFormatting sqref="Z5:Z9">
    <cfRule type="cellIs" dxfId="638" priority="148" operator="equal">
      <formula>"no"</formula>
    </cfRule>
    <cfRule type="cellIs" dxfId="637" priority="147" operator="equal">
      <formula>"no cumple"</formula>
    </cfRule>
    <cfRule type="cellIs" dxfId="636" priority="146" operator="equal">
      <formula>"si"</formula>
    </cfRule>
    <cfRule type="cellIs" dxfId="635" priority="145" operator="equal">
      <formula>"cumple"</formula>
    </cfRule>
  </conditionalFormatting>
  <conditionalFormatting sqref="AH1:AI4 AJ3:AL4 Y5:AL8 AJ2:AN2">
    <cfRule type="cellIs" dxfId="634" priority="157" operator="equal">
      <formula>"no"</formula>
    </cfRule>
    <cfRule type="cellIs" dxfId="633" priority="154" operator="equal">
      <formula>"cumple"</formula>
    </cfRule>
    <cfRule type="cellIs" dxfId="632" priority="155" operator="equal">
      <formula>"si"</formula>
    </cfRule>
    <cfRule type="cellIs" dxfId="631" priority="156" operator="equal">
      <formula>"no cumple"</formula>
    </cfRule>
  </conditionalFormatting>
  <conditionalFormatting sqref="AH1:AI9 AL4:AN8 AJ4:AK9 AO4:AS9 BA5:BA9 BX2:BY2 CB2:XFD2 BW3">
    <cfRule type="cellIs" dxfId="630" priority="165" operator="equal">
      <formula>"N/A"</formula>
    </cfRule>
  </conditionalFormatting>
  <conditionalFormatting sqref="AJ10:XFD1048576">
    <cfRule type="cellIs" dxfId="629" priority="58" operator="equal">
      <formula>"N/A"</formula>
    </cfRule>
  </conditionalFormatting>
  <conditionalFormatting sqref="AK5:AL9">
    <cfRule type="cellIs" dxfId="628" priority="127" operator="equal">
      <formula>"cumple"</formula>
    </cfRule>
    <cfRule type="cellIs" dxfId="627" priority="128" operator="equal">
      <formula>"si"</formula>
    </cfRule>
    <cfRule type="cellIs" dxfId="626" priority="129" operator="equal">
      <formula>"no cumple"</formula>
    </cfRule>
    <cfRule type="cellIs" dxfId="625" priority="130" operator="equal">
      <formula>"no"</formula>
    </cfRule>
  </conditionalFormatting>
  <conditionalFormatting sqref="AL4">
    <cfRule type="cellIs" dxfId="624" priority="33" operator="equal">
      <formula>"no cumple"</formula>
    </cfRule>
    <cfRule type="cellIs" dxfId="623" priority="34" operator="equal">
      <formula>"no"</formula>
    </cfRule>
    <cfRule type="cellIs" dxfId="622" priority="32" operator="equal">
      <formula>"si"</formula>
    </cfRule>
    <cfRule type="cellIs" dxfId="621" priority="35" operator="equal">
      <formula>"N/A"</formula>
    </cfRule>
    <cfRule type="cellIs" dxfId="620" priority="31" operator="equal">
      <formula>"cumple"</formula>
    </cfRule>
  </conditionalFormatting>
  <conditionalFormatting sqref="AL4:AL9">
    <cfRule type="containsBlanks" dxfId="619" priority="30">
      <formula>LEN(TRIM(AL4))=0</formula>
    </cfRule>
  </conditionalFormatting>
  <conditionalFormatting sqref="AL5">
    <cfRule type="cellIs" dxfId="618" priority="3" operator="equal">
      <formula>"si"</formula>
    </cfRule>
    <cfRule type="cellIs" dxfId="617" priority="4" operator="equal">
      <formula>"no cumple"</formula>
    </cfRule>
    <cfRule type="cellIs" dxfId="616" priority="5" operator="equal">
      <formula>"no"</formula>
    </cfRule>
    <cfRule type="cellIs" dxfId="615" priority="6" operator="equal">
      <formula>"N/A"</formula>
    </cfRule>
    <cfRule type="cellIs" dxfId="614" priority="2" operator="equal">
      <formula>"cumple"</formula>
    </cfRule>
    <cfRule type="containsBlanks" dxfId="613" priority="1">
      <formula>LEN(TRIM(AL5))=0</formula>
    </cfRule>
  </conditionalFormatting>
  <conditionalFormatting sqref="AL5:AL9">
    <cfRule type="containsBlanks" dxfId="612" priority="138">
      <formula>LEN(TRIM(AL5))=0</formula>
    </cfRule>
  </conditionalFormatting>
  <conditionalFormatting sqref="AL9">
    <cfRule type="cellIs" dxfId="611" priority="143" operator="equal">
      <formula>"N/A"</formula>
    </cfRule>
    <cfRule type="cellIs" dxfId="610" priority="142" operator="equal">
      <formula>"no"</formula>
    </cfRule>
    <cfRule type="cellIs" dxfId="609" priority="139" operator="equal">
      <formula>"cumple"</formula>
    </cfRule>
    <cfRule type="cellIs" dxfId="608" priority="140" operator="equal">
      <formula>"si"</formula>
    </cfRule>
    <cfRule type="cellIs" dxfId="607" priority="141" operator="equal">
      <formula>"no cumple"</formula>
    </cfRule>
  </conditionalFormatting>
  <conditionalFormatting sqref="AL5:AN9">
    <cfRule type="cellIs" dxfId="606" priority="131" operator="equal">
      <formula>"N/A"</formula>
    </cfRule>
  </conditionalFormatting>
  <conditionalFormatting sqref="AM4:AS9 BA4:BE4 A3:I4 A1:AG1 AJ1:BG1 BX1:XFD1 A2:E2 G2:I2 BK2 K2:W3 Y2:AG3 AU3:BF3 BI3:BS3 K4:AG4 K5:X16 Y10:AT10 I10:J12 AU10:BC18 AS11:AS15 Y11:AR16 AT11:AT16 A13:J1048576 AJ17:AL18 K17:AI1048576 AS18:AS1048576 AJ19:AR1048576 AT19:BC1048576">
    <cfRule type="cellIs" dxfId="605" priority="149" operator="equal">
      <formula>"cumple"</formula>
    </cfRule>
    <cfRule type="cellIs" dxfId="604" priority="150" operator="equal">
      <formula>"si"</formula>
    </cfRule>
    <cfRule type="cellIs" dxfId="603" priority="151" operator="equal">
      <formula>"no cumple"</formula>
    </cfRule>
    <cfRule type="cellIs" dxfId="602" priority="152" operator="equal">
      <formula>"no"</formula>
    </cfRule>
  </conditionalFormatting>
  <conditionalFormatting sqref="AO5:AS9">
    <cfRule type="containsBlanks" dxfId="601" priority="144">
      <formula>LEN(TRIM(AO5))=0</formula>
    </cfRule>
  </conditionalFormatting>
  <conditionalFormatting sqref="AS4:AS9">
    <cfRule type="cellIs" dxfId="600" priority="116" operator="equal">
      <formula>"no"</formula>
    </cfRule>
    <cfRule type="cellIs" dxfId="599" priority="115" operator="equal">
      <formula>"no cumple"</formula>
    </cfRule>
    <cfRule type="cellIs" dxfId="598" priority="114" operator="equal">
      <formula>"si"</formula>
    </cfRule>
    <cfRule type="cellIs" dxfId="597" priority="113" operator="equal">
      <formula>"cumple"</formula>
    </cfRule>
    <cfRule type="cellIs" dxfId="596" priority="111" operator="equal">
      <formula>"N/A"</formula>
    </cfRule>
    <cfRule type="containsBlanks" dxfId="595" priority="112">
      <formula>LEN(TRIM(AS4))=0</formula>
    </cfRule>
  </conditionalFormatting>
  <conditionalFormatting sqref="AT4">
    <cfRule type="cellIs" dxfId="594" priority="29" operator="equal">
      <formula>"N/A"</formula>
    </cfRule>
    <cfRule type="cellIs" dxfId="593" priority="22" operator="equal">
      <formula>"si"</formula>
    </cfRule>
    <cfRule type="containsBlanks" dxfId="592" priority="20">
      <formula>LEN(TRIM(AT4))=0</formula>
    </cfRule>
    <cfRule type="cellIs" dxfId="591" priority="21" operator="equal">
      <formula>"cumple"</formula>
    </cfRule>
    <cfRule type="cellIs" dxfId="590" priority="23" operator="equal">
      <formula>"no cumple"</formula>
    </cfRule>
    <cfRule type="cellIs" dxfId="589" priority="24" operator="equal">
      <formula>"no"</formula>
    </cfRule>
  </conditionalFormatting>
  <conditionalFormatting sqref="AT4:AT5">
    <cfRule type="cellIs" dxfId="588" priority="18" operator="equal">
      <formula>"N/A"</formula>
    </cfRule>
  </conditionalFormatting>
  <conditionalFormatting sqref="AT4:AT9">
    <cfRule type="containsBlanks" dxfId="587" priority="133">
      <formula>LEN(TRIM(AT4))=0</formula>
    </cfRule>
  </conditionalFormatting>
  <conditionalFormatting sqref="AT5">
    <cfRule type="cellIs" dxfId="586" priority="7" operator="equal">
      <formula>"N/A"</formula>
    </cfRule>
    <cfRule type="containsBlanks" dxfId="585" priority="8">
      <formula>LEN(TRIM(AT5))=0</formula>
    </cfRule>
    <cfRule type="cellIs" dxfId="584" priority="9" operator="equal">
      <formula>"cumple"</formula>
    </cfRule>
    <cfRule type="cellIs" dxfId="583" priority="10" operator="equal">
      <formula>"si"</formula>
    </cfRule>
    <cfRule type="cellIs" dxfId="582" priority="11" operator="equal">
      <formula>"no cumple"</formula>
    </cfRule>
    <cfRule type="cellIs" dxfId="581" priority="12" operator="equal">
      <formula>"no"</formula>
    </cfRule>
    <cfRule type="containsBlanks" dxfId="580" priority="13">
      <formula>LEN(TRIM(AT5))=0</formula>
    </cfRule>
    <cfRule type="cellIs" dxfId="579" priority="14" operator="equal">
      <formula>"cumple"</formula>
    </cfRule>
    <cfRule type="cellIs" dxfId="578" priority="15" operator="equal">
      <formula>"si"</formula>
    </cfRule>
    <cfRule type="cellIs" dxfId="577" priority="16" operator="equal">
      <formula>"no cumple"</formula>
    </cfRule>
    <cfRule type="cellIs" dxfId="576" priority="17" operator="equal">
      <formula>"no"</formula>
    </cfRule>
  </conditionalFormatting>
  <conditionalFormatting sqref="AT9">
    <cfRule type="containsBlanks" dxfId="575" priority="45">
      <formula>LEN(TRIM(AT9))=0</formula>
    </cfRule>
  </conditionalFormatting>
  <conditionalFormatting sqref="AT4:AZ9">
    <cfRule type="cellIs" dxfId="574" priority="135" operator="equal">
      <formula>"si"</formula>
    </cfRule>
    <cfRule type="cellIs" dxfId="573" priority="137" operator="equal">
      <formula>"no"</formula>
    </cfRule>
    <cfRule type="cellIs" dxfId="572" priority="136" operator="equal">
      <formula>"no cumple"</formula>
    </cfRule>
    <cfRule type="cellIs" dxfId="571" priority="134" operator="equal">
      <formula>"cumple"</formula>
    </cfRule>
  </conditionalFormatting>
  <conditionalFormatting sqref="AU4:AU9">
    <cfRule type="cellIs" dxfId="570" priority="41" operator="equal">
      <formula>"cumple"</formula>
    </cfRule>
    <cfRule type="cellIs" dxfId="569" priority="42" operator="equal">
      <formula>"si"</formula>
    </cfRule>
    <cfRule type="cellIs" dxfId="568" priority="43" operator="equal">
      <formula>"no cumple"</formula>
    </cfRule>
    <cfRule type="cellIs" dxfId="567" priority="44" operator="equal">
      <formula>"no"</formula>
    </cfRule>
  </conditionalFormatting>
  <conditionalFormatting sqref="AU5:AX9">
    <cfRule type="containsBlanks" dxfId="566" priority="123">
      <formula>LEN(TRIM(AU5))=0</formula>
    </cfRule>
  </conditionalFormatting>
  <conditionalFormatting sqref="AV1:AV1048576">
    <cfRule type="cellIs" dxfId="565" priority="122" operator="equal">
      <formula>"NINGUNO DE LOS REQUERIDOS"</formula>
    </cfRule>
  </conditionalFormatting>
  <conditionalFormatting sqref="AV5:AV9">
    <cfRule type="containsBlanks" dxfId="564" priority="91">
      <formula>LEN(TRIM(AV5))=0</formula>
    </cfRule>
  </conditionalFormatting>
  <conditionalFormatting sqref="BA4">
    <cfRule type="cellIs" dxfId="563" priority="39" operator="equal">
      <formula>"no cumple"</formula>
    </cfRule>
    <cfRule type="cellIs" dxfId="562" priority="40" operator="equal">
      <formula>"no"</formula>
    </cfRule>
    <cfRule type="cellIs" dxfId="561" priority="36" operator="equal">
      <formula>"N/A"</formula>
    </cfRule>
    <cfRule type="cellIs" dxfId="560" priority="37" operator="equal">
      <formula>"cumple"</formula>
    </cfRule>
    <cfRule type="cellIs" dxfId="559" priority="38" operator="equal">
      <formula>"si"</formula>
    </cfRule>
  </conditionalFormatting>
  <conditionalFormatting sqref="BA4:BE4 AT4:AZ9 A3:I4 A1:AG1 AJ1:BG1 BX1:XFD1 A2:E2 G2:I2 AJ2:AV2 BK2 K2:W3 Y2:AG3 AJ3:BF3 BI3:BS3 K4:AG9 I10:AI12 A13:AI1048576">
    <cfRule type="cellIs" dxfId="558" priority="125" operator="equal">
      <formula>"N/A"</formula>
    </cfRule>
  </conditionalFormatting>
  <conditionalFormatting sqref="BD4:BF4 BO4:BP4 BT4:BW4">
    <cfRule type="containsBlanks" dxfId="557" priority="124">
      <formula>LEN(TRIM(BD4))=0</formula>
    </cfRule>
  </conditionalFormatting>
  <conditionalFormatting sqref="BD10:XFD1048576">
    <cfRule type="cellIs" dxfId="556" priority="59" operator="equal">
      <formula>"cumple"</formula>
    </cfRule>
    <cfRule type="cellIs" dxfId="555" priority="62" operator="equal">
      <formula>"no"</formula>
    </cfRule>
    <cfRule type="cellIs" dxfId="554" priority="60" operator="equal">
      <formula>"si"</formula>
    </cfRule>
    <cfRule type="cellIs" dxfId="553" priority="61" operator="equal">
      <formula>"no cumple"</formula>
    </cfRule>
  </conditionalFormatting>
  <conditionalFormatting sqref="BG2">
    <cfRule type="cellIs" dxfId="552" priority="66" operator="equal">
      <formula>"si"</formula>
    </cfRule>
    <cfRule type="cellIs" dxfId="551" priority="68" operator="equal">
      <formula>"no"</formula>
    </cfRule>
    <cfRule type="cellIs" dxfId="550" priority="67" operator="equal">
      <formula>"no cumple"</formula>
    </cfRule>
    <cfRule type="cellIs" dxfId="549" priority="65" operator="equal">
      <formula>"cumple"</formula>
    </cfRule>
    <cfRule type="cellIs" dxfId="548" priority="64" operator="equal">
      <formula>"N/A"</formula>
    </cfRule>
  </conditionalFormatting>
  <conditionalFormatting sqref="BG4">
    <cfRule type="cellIs" dxfId="547" priority="57" operator="equal">
      <formula>"no"</formula>
    </cfRule>
    <cfRule type="cellIs" dxfId="546" priority="56" operator="equal">
      <formula>"no cumple"</formula>
    </cfRule>
    <cfRule type="cellIs" dxfId="545" priority="55" operator="equal">
      <formula>"si"</formula>
    </cfRule>
    <cfRule type="cellIs" dxfId="544" priority="54" operator="equal">
      <formula>"cumple"</formula>
    </cfRule>
    <cfRule type="containsBlanks" dxfId="543" priority="53">
      <formula>LEN(TRIM(BG4))=0</formula>
    </cfRule>
    <cfRule type="cellIs" dxfId="542" priority="52" operator="equal">
      <formula>"N/A"</formula>
    </cfRule>
  </conditionalFormatting>
  <conditionalFormatting sqref="BH4">
    <cfRule type="containsBlanks" dxfId="541" priority="63">
      <formula>LEN(TRIM(BH4))=0</formula>
    </cfRule>
  </conditionalFormatting>
  <conditionalFormatting sqref="BI2">
    <cfRule type="cellIs" dxfId="540" priority="48" operator="equal">
      <formula>"si"</formula>
    </cfRule>
    <cfRule type="cellIs" dxfId="539" priority="46" operator="equal">
      <formula>"N/A"</formula>
    </cfRule>
    <cfRule type="cellIs" dxfId="538" priority="47" operator="equal">
      <formula>"cumple"</formula>
    </cfRule>
    <cfRule type="cellIs" dxfId="537" priority="50" operator="equal">
      <formula>"no"</formula>
    </cfRule>
    <cfRule type="cellIs" dxfId="536" priority="49" operator="equal">
      <formula>"no cumple"</formula>
    </cfRule>
  </conditionalFormatting>
  <conditionalFormatting sqref="BI4">
    <cfRule type="cellIs" dxfId="535" priority="87" operator="equal">
      <formula>"cumple"</formula>
    </cfRule>
    <cfRule type="cellIs" dxfId="534" priority="88" operator="equal">
      <formula>"si"</formula>
    </cfRule>
    <cfRule type="cellIs" dxfId="533" priority="90" operator="equal">
      <formula>"no"</formula>
    </cfRule>
    <cfRule type="containsBlanks" dxfId="532" priority="86">
      <formula>LEN(TRIM(BI4))=0</formula>
    </cfRule>
    <cfRule type="cellIs" dxfId="531" priority="85" operator="equal">
      <formula>"N/A"</formula>
    </cfRule>
    <cfRule type="cellIs" dxfId="530" priority="89" operator="equal">
      <formula>"no cumple"</formula>
    </cfRule>
  </conditionalFormatting>
  <conditionalFormatting sqref="BJ4">
    <cfRule type="containsBlanks" dxfId="529" priority="51">
      <formula>LEN(TRIM(BJ4))=0</formula>
    </cfRule>
  </conditionalFormatting>
  <conditionalFormatting sqref="BK4:BN4">
    <cfRule type="containsBlanks" dxfId="528" priority="106">
      <formula>LEN(TRIM(BK4))=0</formula>
    </cfRule>
    <cfRule type="cellIs" dxfId="527" priority="107" operator="equal">
      <formula>"cumple"</formula>
    </cfRule>
    <cfRule type="cellIs" dxfId="526" priority="110" operator="equal">
      <formula>"no"</formula>
    </cfRule>
    <cfRule type="cellIs" dxfId="525" priority="109" operator="equal">
      <formula>"no cumple"</formula>
    </cfRule>
    <cfRule type="cellIs" dxfId="524" priority="108" operator="equal">
      <formula>"si"</formula>
    </cfRule>
    <cfRule type="cellIs" dxfId="523" priority="105" operator="equal">
      <formula>"N/A"</formula>
    </cfRule>
  </conditionalFormatting>
  <conditionalFormatting sqref="BQ4:BS4">
    <cfRule type="cellIs" dxfId="522" priority="99" operator="equal">
      <formula>"N/A"</formula>
    </cfRule>
    <cfRule type="containsBlanks" dxfId="521" priority="100">
      <formula>LEN(TRIM(BQ4))=0</formula>
    </cfRule>
    <cfRule type="cellIs" dxfId="520" priority="101" operator="equal">
      <formula>"cumple"</formula>
    </cfRule>
    <cfRule type="cellIs" dxfId="519" priority="102" operator="equal">
      <formula>"si"</formula>
    </cfRule>
    <cfRule type="cellIs" dxfId="518" priority="104" operator="equal">
      <formula>"no"</formula>
    </cfRule>
    <cfRule type="cellIs" dxfId="517" priority="103" operator="equal">
      <formula>"no cumple"</formula>
    </cfRule>
  </conditionalFormatting>
  <conditionalFormatting sqref="BX3:XFD4">
    <cfRule type="cellIs" dxfId="516" priority="162" operator="equal">
      <formula>"no"</formula>
    </cfRule>
    <cfRule type="cellIs" dxfId="515" priority="159" operator="equal">
      <formula>"cumple"</formula>
    </cfRule>
    <cfRule type="cellIs" dxfId="514" priority="160" operator="equal">
      <formula>"si"</formula>
    </cfRule>
    <cfRule type="cellIs" dxfId="513" priority="161" operator="equal">
      <formula>"no cumple"</formula>
    </cfRule>
    <cfRule type="cellIs" dxfId="512" priority="158" operator="equal">
      <formula>"N/A"</formula>
    </cfRule>
  </conditionalFormatting>
  <conditionalFormatting sqref="BZ4">
    <cfRule type="cellIs" dxfId="511" priority="132" operator="equal">
      <formula>"RECHAZADO"</formula>
    </cfRule>
    <cfRule type="cellIs" dxfId="510" priority="163" operator="equal">
      <formula>"HABILITADO"</formula>
    </cfRule>
    <cfRule type="cellIs" dxfId="509" priority="164" operator="equal">
      <formula>"NO HABILITADO"</formula>
    </cfRule>
  </conditionalFormatting>
  <conditionalFormatting sqref="CB5:XFD9">
    <cfRule type="cellIs" dxfId="508" priority="121" operator="equal">
      <formula>"no"</formula>
    </cfRule>
    <cfRule type="cellIs" dxfId="507" priority="119" operator="equal">
      <formula>"si"</formula>
    </cfRule>
    <cfRule type="cellIs" dxfId="506" priority="120" operator="equal">
      <formula>"no cumple"</formula>
    </cfRule>
    <cfRule type="cellIs" dxfId="505" priority="117" operator="equal">
      <formula>"N/A"</formula>
    </cfRule>
    <cfRule type="cellIs" dxfId="504" priority="118" operator="equal">
      <formula>"cumple"</formula>
    </cfRule>
  </conditionalFormatting>
  <dataValidations count="1">
    <dataValidation type="list" allowBlank="1" showInputMessage="1" showErrorMessage="1" sqref="BV4" xr:uid="{6ED61D0D-EFFA-4FC6-83AD-410D47D5E053}">
      <formula1>"10,5,0"</formula1>
    </dataValidation>
  </dataValidations>
  <pageMargins left="0.7" right="0.7" top="0.75" bottom="0.75" header="0.3" footer="0.3"/>
  <pageSetup scale="10" orientation="portrait" horizontalDpi="4294967293"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330E0A-0147-4E45-AA4E-93BF3B25A28A}">
  <dimension ref="A1:CA16"/>
  <sheetViews>
    <sheetView showGridLines="0" topLeftCell="BY1" zoomScale="70" zoomScaleNormal="70" workbookViewId="0">
      <selection activeCell="CA10" sqref="CA10"/>
    </sheetView>
  </sheetViews>
  <sheetFormatPr baseColWidth="10" defaultColWidth="11.42578125" defaultRowHeight="12.75" x14ac:dyDescent="0.25"/>
  <cols>
    <col min="1" max="1" width="13.7109375" style="6" customWidth="1"/>
    <col min="2" max="2" width="21.140625" style="6" customWidth="1"/>
    <col min="3" max="3" width="11.42578125" style="6"/>
    <col min="4" max="4" width="16.28515625" style="6" customWidth="1"/>
    <col min="5" max="5" width="17.42578125" style="6" customWidth="1"/>
    <col min="6" max="6" width="19.42578125" style="6" customWidth="1"/>
    <col min="7" max="7" width="17.140625" style="6" customWidth="1"/>
    <col min="8" max="8" width="15.5703125" style="6" customWidth="1"/>
    <col min="9" max="10" width="38.7109375" style="6" customWidth="1"/>
    <col min="11" max="11" width="16.7109375" style="6" customWidth="1"/>
    <col min="12" max="12" width="14.85546875" style="7" bestFit="1" customWidth="1"/>
    <col min="13" max="13" width="83.140625" style="6" customWidth="1"/>
    <col min="14" max="14" width="18.85546875" style="6" customWidth="1"/>
    <col min="15" max="16" width="11.42578125" style="7"/>
    <col min="17" max="17" width="18" style="7" customWidth="1"/>
    <col min="18" max="20" width="18.85546875" style="6" customWidth="1"/>
    <col min="21" max="22" width="11.42578125" style="6"/>
    <col min="23" max="23" width="17.28515625" style="6" bestFit="1" customWidth="1"/>
    <col min="24" max="24" width="19.140625" style="6" customWidth="1"/>
    <col min="25" max="25" width="16.85546875" style="7" customWidth="1"/>
    <col min="26" max="33" width="16.140625" style="6" customWidth="1"/>
    <col min="34" max="35" width="19.85546875" style="6" customWidth="1"/>
    <col min="36" max="37" width="16.140625" style="6" customWidth="1"/>
    <col min="38" max="38" width="43.28515625" style="6" customWidth="1"/>
    <col min="39" max="40" width="16" style="6" customWidth="1"/>
    <col min="41" max="43" width="16" style="7" customWidth="1"/>
    <col min="44" max="44" width="25.28515625" style="7" customWidth="1"/>
    <col min="45" max="45" width="19" style="7" customWidth="1"/>
    <col min="46" max="46" width="77.42578125" style="6" customWidth="1"/>
    <col min="47" max="48" width="15.42578125" style="6" customWidth="1"/>
    <col min="49" max="49" width="18.42578125" style="6" customWidth="1"/>
    <col min="50" max="50" width="11.42578125" style="6"/>
    <col min="51" max="52" width="17.28515625" style="6" customWidth="1"/>
    <col min="53" max="53" width="29.42578125" style="6" customWidth="1"/>
    <col min="54" max="54" width="17.28515625" style="6" customWidth="1"/>
    <col min="55" max="55" width="54.42578125" style="6" customWidth="1"/>
    <col min="56" max="56" width="16.42578125" style="6" customWidth="1"/>
    <col min="57" max="57" width="19.140625" style="6" customWidth="1"/>
    <col min="58" max="58" width="30.140625" style="6" customWidth="1"/>
    <col min="59" max="62" width="18.5703125" style="7" customWidth="1"/>
    <col min="63" max="63" width="18.5703125" style="6" customWidth="1"/>
    <col min="64" max="66" width="23.5703125" style="6" customWidth="1"/>
    <col min="67" max="67" width="9.42578125" style="6" bestFit="1" customWidth="1"/>
    <col min="68" max="68" width="67.42578125" style="6" customWidth="1"/>
    <col min="69" max="72" width="19.85546875" style="6" customWidth="1"/>
    <col min="73" max="73" width="23.85546875" style="6" customWidth="1"/>
    <col min="74" max="74" width="19.85546875" style="6" customWidth="1"/>
    <col min="75" max="75" width="18.5703125" style="6" customWidth="1"/>
    <col min="76" max="77" width="17.140625" style="6" customWidth="1"/>
    <col min="78" max="78" width="19.7109375" style="6" customWidth="1"/>
    <col min="79" max="79" width="91.140625" style="6" customWidth="1"/>
    <col min="80" max="16384" width="11.42578125" style="6"/>
  </cols>
  <sheetData>
    <row r="1" spans="1:79" ht="13.15" customHeight="1" x14ac:dyDescent="0.25">
      <c r="BD1" s="18"/>
      <c r="BE1" s="19"/>
      <c r="BF1" s="19"/>
      <c r="BG1" s="54" t="s">
        <v>85</v>
      </c>
      <c r="BH1" s="54"/>
      <c r="BI1" s="54"/>
      <c r="BJ1" s="54"/>
      <c r="BK1" s="54"/>
      <c r="BL1" s="54"/>
      <c r="BM1" s="54"/>
      <c r="BN1" s="54"/>
      <c r="BO1" s="54"/>
      <c r="BP1" s="54"/>
      <c r="BQ1" s="54"/>
      <c r="BR1" s="54"/>
      <c r="BS1" s="54"/>
      <c r="BT1" s="54"/>
      <c r="BU1" s="54"/>
      <c r="BV1" s="54"/>
      <c r="BW1" s="55"/>
    </row>
    <row r="2" spans="1:79" s="3" customFormat="1" ht="13.15" customHeight="1" x14ac:dyDescent="0.25">
      <c r="A2" s="51" t="s">
        <v>6</v>
      </c>
      <c r="B2" s="51" t="s">
        <v>30</v>
      </c>
      <c r="C2" s="51"/>
      <c r="D2" s="51" t="s">
        <v>31</v>
      </c>
      <c r="E2" s="51"/>
      <c r="F2" s="51"/>
      <c r="G2" s="51" t="s">
        <v>32</v>
      </c>
      <c r="H2" s="51"/>
      <c r="I2" s="51"/>
      <c r="J2" s="51" t="s">
        <v>98</v>
      </c>
      <c r="K2" s="51" t="s">
        <v>33</v>
      </c>
      <c r="L2" s="51" t="s">
        <v>34</v>
      </c>
      <c r="M2" s="51" t="s">
        <v>35</v>
      </c>
      <c r="N2" s="51" t="s">
        <v>36</v>
      </c>
      <c r="O2" s="51" t="s">
        <v>37</v>
      </c>
      <c r="P2" s="51" t="s">
        <v>38</v>
      </c>
      <c r="Q2" s="51" t="s">
        <v>39</v>
      </c>
      <c r="R2" s="51" t="s">
        <v>40</v>
      </c>
      <c r="S2" s="51" t="s">
        <v>41</v>
      </c>
      <c r="T2" s="51" t="s">
        <v>42</v>
      </c>
      <c r="U2" s="51" t="s">
        <v>43</v>
      </c>
      <c r="V2" s="51"/>
      <c r="W2" s="51" t="s">
        <v>44</v>
      </c>
      <c r="X2" s="51"/>
      <c r="Y2" s="51" t="s">
        <v>45</v>
      </c>
      <c r="Z2" s="51"/>
      <c r="AA2" s="51"/>
      <c r="AB2" s="51"/>
      <c r="AC2" s="51"/>
      <c r="AD2" s="51"/>
      <c r="AE2" s="51"/>
      <c r="AF2" s="51"/>
      <c r="AG2" s="51"/>
      <c r="AH2" s="51"/>
      <c r="AI2" s="51"/>
      <c r="AJ2" s="51"/>
      <c r="AK2" s="51"/>
      <c r="AL2" s="51"/>
      <c r="AM2" s="51" t="s">
        <v>128</v>
      </c>
      <c r="AN2" s="51"/>
      <c r="AO2" s="51"/>
      <c r="AP2" s="51"/>
      <c r="AQ2" s="51"/>
      <c r="AR2" s="51"/>
      <c r="AS2" s="51"/>
      <c r="AT2" s="51"/>
      <c r="AU2" s="51" t="s">
        <v>46</v>
      </c>
      <c r="AV2" s="51"/>
      <c r="AW2" s="51"/>
      <c r="AX2" s="51"/>
      <c r="AY2" s="51"/>
      <c r="AZ2" s="51"/>
      <c r="BA2" s="51"/>
      <c r="BB2" s="51"/>
      <c r="BC2" s="51"/>
      <c r="BD2" s="53" t="s">
        <v>99</v>
      </c>
      <c r="BE2" s="53"/>
      <c r="BF2" s="53"/>
      <c r="BG2" s="56" t="s">
        <v>104</v>
      </c>
      <c r="BH2" s="55"/>
      <c r="BI2" s="56" t="s">
        <v>20</v>
      </c>
      <c r="BJ2" s="55"/>
      <c r="BK2" s="52" t="s">
        <v>87</v>
      </c>
      <c r="BL2" s="52"/>
      <c r="BM2" s="52"/>
      <c r="BN2" s="52"/>
      <c r="BO2" s="52"/>
      <c r="BP2" s="52"/>
      <c r="BQ2" s="52" t="s">
        <v>92</v>
      </c>
      <c r="BR2" s="52"/>
      <c r="BS2" s="52"/>
      <c r="BT2" s="52"/>
      <c r="BU2" s="52"/>
      <c r="BV2" s="52"/>
      <c r="BW2" s="52"/>
      <c r="BX2" s="50" t="s">
        <v>47</v>
      </c>
      <c r="BY2" s="50"/>
      <c r="BZ2" s="50"/>
      <c r="CA2" s="50"/>
    </row>
    <row r="3" spans="1:79" s="3" customFormat="1" ht="242.25" x14ac:dyDescent="0.25">
      <c r="A3" s="51"/>
      <c r="B3" s="4" t="s">
        <v>48</v>
      </c>
      <c r="C3" s="4" t="s">
        <v>49</v>
      </c>
      <c r="D3" s="4" t="s">
        <v>50</v>
      </c>
      <c r="E3" s="4" t="s">
        <v>51</v>
      </c>
      <c r="F3" s="4" t="s">
        <v>52</v>
      </c>
      <c r="G3" s="4" t="s">
        <v>53</v>
      </c>
      <c r="H3" s="4" t="s">
        <v>54</v>
      </c>
      <c r="I3" s="4" t="s">
        <v>55</v>
      </c>
      <c r="J3" s="51"/>
      <c r="K3" s="51"/>
      <c r="L3" s="51"/>
      <c r="M3" s="51"/>
      <c r="N3" s="51"/>
      <c r="O3" s="51"/>
      <c r="P3" s="51"/>
      <c r="Q3" s="51"/>
      <c r="R3" s="51"/>
      <c r="S3" s="51"/>
      <c r="T3" s="51"/>
      <c r="U3" s="4" t="s">
        <v>56</v>
      </c>
      <c r="V3" s="4" t="s">
        <v>57</v>
      </c>
      <c r="W3" s="4" t="s">
        <v>58</v>
      </c>
      <c r="X3" s="4" t="s">
        <v>19</v>
      </c>
      <c r="Y3" s="4" t="s">
        <v>80</v>
      </c>
      <c r="Z3" s="4" t="s">
        <v>59</v>
      </c>
      <c r="AA3" s="4" t="s">
        <v>36</v>
      </c>
      <c r="AB3" s="4" t="s">
        <v>35</v>
      </c>
      <c r="AC3" s="4" t="s">
        <v>60</v>
      </c>
      <c r="AD3" s="4" t="s">
        <v>61</v>
      </c>
      <c r="AE3" s="4" t="s">
        <v>62</v>
      </c>
      <c r="AF3" s="4" t="s">
        <v>63</v>
      </c>
      <c r="AG3" s="4" t="s">
        <v>64</v>
      </c>
      <c r="AH3" s="4" t="s">
        <v>65</v>
      </c>
      <c r="AI3" s="4" t="s">
        <v>81</v>
      </c>
      <c r="AJ3" s="4" t="s">
        <v>66</v>
      </c>
      <c r="AK3" s="4" t="s">
        <v>45</v>
      </c>
      <c r="AL3" s="4" t="s">
        <v>67</v>
      </c>
      <c r="AM3" s="4" t="s">
        <v>126</v>
      </c>
      <c r="AN3" s="4" t="s">
        <v>127</v>
      </c>
      <c r="AO3" s="4" t="s">
        <v>68</v>
      </c>
      <c r="AP3" s="4" t="s">
        <v>69</v>
      </c>
      <c r="AQ3" s="4" t="s">
        <v>82</v>
      </c>
      <c r="AR3" s="4" t="s">
        <v>83</v>
      </c>
      <c r="AS3" s="4" t="s">
        <v>84</v>
      </c>
      <c r="AT3" s="4" t="s">
        <v>70</v>
      </c>
      <c r="AU3" s="4" t="s">
        <v>39</v>
      </c>
      <c r="AV3" s="4" t="s">
        <v>40</v>
      </c>
      <c r="AW3" s="4" t="s">
        <v>71</v>
      </c>
      <c r="AX3" s="4" t="s">
        <v>72</v>
      </c>
      <c r="AY3" s="4" t="s">
        <v>73</v>
      </c>
      <c r="AZ3" s="4" t="s">
        <v>139</v>
      </c>
      <c r="BA3" s="4" t="s">
        <v>70</v>
      </c>
      <c r="BB3" s="4" t="s">
        <v>74</v>
      </c>
      <c r="BC3" s="4" t="s">
        <v>75</v>
      </c>
      <c r="BD3" s="25" t="s">
        <v>100</v>
      </c>
      <c r="BE3" s="25" t="s">
        <v>51</v>
      </c>
      <c r="BF3" s="25" t="s">
        <v>70</v>
      </c>
      <c r="BG3" s="24" t="s">
        <v>143</v>
      </c>
      <c r="BH3" s="24" t="s">
        <v>86</v>
      </c>
      <c r="BI3" s="24" t="s">
        <v>20</v>
      </c>
      <c r="BJ3" s="24" t="s">
        <v>86</v>
      </c>
      <c r="BK3" s="24" t="s">
        <v>88</v>
      </c>
      <c r="BL3" s="24" t="s">
        <v>89</v>
      </c>
      <c r="BM3" s="24" t="s">
        <v>90</v>
      </c>
      <c r="BN3" s="24" t="s">
        <v>91</v>
      </c>
      <c r="BO3" s="24" t="s">
        <v>86</v>
      </c>
      <c r="BP3" s="24" t="s">
        <v>70</v>
      </c>
      <c r="BQ3" s="24" t="s">
        <v>93</v>
      </c>
      <c r="BR3" s="24" t="s">
        <v>94</v>
      </c>
      <c r="BS3" s="24" t="s">
        <v>95</v>
      </c>
      <c r="BT3" s="24" t="s">
        <v>96</v>
      </c>
      <c r="BU3" s="24" t="s">
        <v>97</v>
      </c>
      <c r="BV3" s="24" t="s">
        <v>86</v>
      </c>
      <c r="BW3" s="24" t="s">
        <v>101</v>
      </c>
      <c r="BX3" s="23" t="s">
        <v>76</v>
      </c>
      <c r="BY3" s="23" t="str">
        <f>BD2</f>
        <v>REQUISITOS ADICIONALES</v>
      </c>
      <c r="BZ3" s="23" t="s">
        <v>77</v>
      </c>
      <c r="CA3" s="23" t="s">
        <v>70</v>
      </c>
    </row>
    <row r="4" spans="1:79" s="7" customFormat="1" ht="66.599999999999994" customHeight="1" x14ac:dyDescent="0.25">
      <c r="A4" s="43" t="s">
        <v>195</v>
      </c>
      <c r="B4" s="5" t="s">
        <v>165</v>
      </c>
      <c r="C4" s="8">
        <v>1</v>
      </c>
      <c r="D4" s="12" t="s">
        <v>10</v>
      </c>
      <c r="E4" s="44" t="s">
        <v>1</v>
      </c>
      <c r="F4" s="47">
        <v>6</v>
      </c>
      <c r="G4" s="41" t="s">
        <v>2</v>
      </c>
      <c r="H4" s="41" t="s">
        <v>1</v>
      </c>
      <c r="I4" s="41"/>
      <c r="J4" s="41" t="s">
        <v>103</v>
      </c>
      <c r="K4" s="5">
        <v>1</v>
      </c>
      <c r="L4" s="37" t="s">
        <v>196</v>
      </c>
      <c r="M4" s="5" t="s">
        <v>197</v>
      </c>
      <c r="N4" s="5" t="s">
        <v>198</v>
      </c>
      <c r="O4" s="5" t="s">
        <v>11</v>
      </c>
      <c r="P4" s="5" t="s">
        <v>5</v>
      </c>
      <c r="Q4" s="5"/>
      <c r="R4" s="5" t="s">
        <v>199</v>
      </c>
      <c r="S4" s="5" t="s">
        <v>200</v>
      </c>
      <c r="T4" s="8">
        <v>1</v>
      </c>
      <c r="U4" s="27">
        <v>44931</v>
      </c>
      <c r="V4" s="27">
        <v>45257</v>
      </c>
      <c r="W4" s="28">
        <v>181912538</v>
      </c>
      <c r="X4" s="13">
        <v>156.82</v>
      </c>
      <c r="Y4" s="5" t="s">
        <v>2</v>
      </c>
      <c r="Z4" s="5" t="s">
        <v>23</v>
      </c>
      <c r="AA4" s="5" t="s">
        <v>2</v>
      </c>
      <c r="AB4" s="5" t="s">
        <v>2</v>
      </c>
      <c r="AC4" s="5" t="s">
        <v>2</v>
      </c>
      <c r="AD4" s="5" t="s">
        <v>2</v>
      </c>
      <c r="AE4" s="5" t="s">
        <v>2</v>
      </c>
      <c r="AF4" s="5" t="s">
        <v>2</v>
      </c>
      <c r="AG4" s="5" t="s">
        <v>2</v>
      </c>
      <c r="AH4" s="5" t="s">
        <v>2</v>
      </c>
      <c r="AI4" s="5" t="s">
        <v>2</v>
      </c>
      <c r="AJ4" s="5" t="s">
        <v>13</v>
      </c>
      <c r="AK4" s="5" t="s">
        <v>1</v>
      </c>
      <c r="AL4" s="5" t="s">
        <v>201</v>
      </c>
      <c r="AM4" s="5" t="s">
        <v>2</v>
      </c>
      <c r="AN4" s="5" t="s">
        <v>13</v>
      </c>
      <c r="AO4" s="5" t="s">
        <v>1</v>
      </c>
      <c r="AP4" s="5" t="s">
        <v>1</v>
      </c>
      <c r="AQ4" s="5" t="s">
        <v>9</v>
      </c>
      <c r="AR4" s="5" t="s">
        <v>13</v>
      </c>
      <c r="AS4" s="5">
        <v>156.82</v>
      </c>
      <c r="AT4" s="5"/>
      <c r="AU4" s="5">
        <v>95</v>
      </c>
      <c r="AV4" s="5" t="s">
        <v>138</v>
      </c>
      <c r="AW4" s="15">
        <v>156.82</v>
      </c>
      <c r="AX4" s="8">
        <v>1</v>
      </c>
      <c r="AY4" s="13">
        <f>AW4*AX4</f>
        <v>156.82</v>
      </c>
      <c r="AZ4" s="13" t="str">
        <f>IF(AY4&gt;101.1,"SI","NO")</f>
        <v>SI</v>
      </c>
      <c r="BA4" s="14" t="s">
        <v>140</v>
      </c>
      <c r="BB4" s="41" t="str">
        <f>AY11</f>
        <v>CUMPLE</v>
      </c>
      <c r="BC4" s="41"/>
      <c r="BD4" s="41" t="s">
        <v>2</v>
      </c>
      <c r="BE4" s="41" t="s">
        <v>1</v>
      </c>
      <c r="BF4" s="41"/>
      <c r="BG4" s="41">
        <v>4</v>
      </c>
      <c r="BH4" s="41">
        <f>IF(BG4=4,29.5,IF(BG4=3,25,IF(BG4=2,20,IF(BG4=1,15,0))))</f>
        <v>29.5</v>
      </c>
      <c r="BI4" s="47" t="s">
        <v>2</v>
      </c>
      <c r="BJ4" s="47">
        <f>IF(BI4="SI",0.25,0)</f>
        <v>0.25</v>
      </c>
      <c r="BK4" s="41"/>
      <c r="BL4" s="41" t="s">
        <v>2</v>
      </c>
      <c r="BM4" s="41"/>
      <c r="BN4" s="41"/>
      <c r="BO4" s="41">
        <v>0.25</v>
      </c>
      <c r="BP4" s="41"/>
      <c r="BQ4" s="41" t="s">
        <v>13</v>
      </c>
      <c r="BR4" s="41" t="s">
        <v>2</v>
      </c>
      <c r="BS4" s="41" t="s">
        <v>13</v>
      </c>
      <c r="BT4" s="41" t="s">
        <v>1</v>
      </c>
      <c r="BU4" s="41" t="s">
        <v>1</v>
      </c>
      <c r="BV4" s="41">
        <v>10</v>
      </c>
      <c r="BW4" s="42">
        <f>BV4+BO4+BJ4+BH4</f>
        <v>40</v>
      </c>
      <c r="BX4" s="41" t="str">
        <f>BB4</f>
        <v>CUMPLE</v>
      </c>
      <c r="BY4" s="41" t="str">
        <f>BE4</f>
        <v>CUMPLE</v>
      </c>
      <c r="BZ4" s="41" t="str">
        <f>IF(BX4="CUMPLE",IF(BY4="CUMPLE","HABILITADO","NO CUMPLE"),"NO CUMPLE")</f>
        <v>HABILITADO</v>
      </c>
      <c r="CA4" s="41" t="s">
        <v>145</v>
      </c>
    </row>
    <row r="5" spans="1:79" s="7" customFormat="1" ht="66.599999999999994" customHeight="1" x14ac:dyDescent="0.25">
      <c r="A5" s="43"/>
      <c r="B5" s="5"/>
      <c r="C5" s="8"/>
      <c r="D5" s="12"/>
      <c r="E5" s="45"/>
      <c r="F5" s="48"/>
      <c r="G5" s="41"/>
      <c r="H5" s="41"/>
      <c r="I5" s="41"/>
      <c r="J5" s="41"/>
      <c r="K5" s="5">
        <v>2</v>
      </c>
      <c r="L5" s="38" t="s">
        <v>202</v>
      </c>
      <c r="M5" s="5" t="s">
        <v>203</v>
      </c>
      <c r="N5" s="5" t="s">
        <v>204</v>
      </c>
      <c r="O5" s="5" t="s">
        <v>11</v>
      </c>
      <c r="P5" s="5" t="s">
        <v>5</v>
      </c>
      <c r="Q5" s="5"/>
      <c r="R5" s="5" t="s">
        <v>199</v>
      </c>
      <c r="S5" s="5" t="s">
        <v>200</v>
      </c>
      <c r="T5" s="8">
        <v>1</v>
      </c>
      <c r="U5" s="27">
        <v>44572</v>
      </c>
      <c r="V5" s="27">
        <v>45286</v>
      </c>
      <c r="W5" s="28">
        <v>1081279666</v>
      </c>
      <c r="X5" s="13">
        <v>932.14</v>
      </c>
      <c r="Y5" s="5" t="s">
        <v>2</v>
      </c>
      <c r="Z5" s="5" t="s">
        <v>23</v>
      </c>
      <c r="AA5" s="5" t="s">
        <v>2</v>
      </c>
      <c r="AB5" s="5" t="s">
        <v>2</v>
      </c>
      <c r="AC5" s="5" t="s">
        <v>2</v>
      </c>
      <c r="AD5" s="5" t="s">
        <v>2</v>
      </c>
      <c r="AE5" s="5" t="s">
        <v>2</v>
      </c>
      <c r="AF5" s="5" t="s">
        <v>2</v>
      </c>
      <c r="AG5" s="5" t="s">
        <v>2</v>
      </c>
      <c r="AH5" s="5" t="s">
        <v>2</v>
      </c>
      <c r="AI5" s="5" t="s">
        <v>2</v>
      </c>
      <c r="AJ5" s="5" t="s">
        <v>13</v>
      </c>
      <c r="AK5" s="5" t="s">
        <v>1</v>
      </c>
      <c r="AL5" s="5" t="s">
        <v>201</v>
      </c>
      <c r="AM5" s="5" t="s">
        <v>2</v>
      </c>
      <c r="AN5" s="5" t="s">
        <v>13</v>
      </c>
      <c r="AO5" s="5" t="s">
        <v>1</v>
      </c>
      <c r="AP5" s="5" t="s">
        <v>1</v>
      </c>
      <c r="AQ5" s="5" t="s">
        <v>9</v>
      </c>
      <c r="AR5" s="5" t="s">
        <v>13</v>
      </c>
      <c r="AS5" s="5">
        <v>819.19</v>
      </c>
      <c r="AT5" s="5" t="s">
        <v>205</v>
      </c>
      <c r="AU5" s="5">
        <v>99</v>
      </c>
      <c r="AV5" s="5" t="s">
        <v>138</v>
      </c>
      <c r="AW5" s="15">
        <v>819.19</v>
      </c>
      <c r="AX5" s="8">
        <v>1</v>
      </c>
      <c r="AY5" s="13">
        <f t="shared" ref="AY5:AY7" si="0">AW5*AX5</f>
        <v>819.19</v>
      </c>
      <c r="AZ5" s="13" t="str">
        <f t="shared" ref="AZ5:AZ7" si="1">IF(AY5&gt;101.1,"SI","NO")</f>
        <v>SI</v>
      </c>
      <c r="BA5" s="14" t="s">
        <v>140</v>
      </c>
      <c r="BB5" s="41"/>
      <c r="BC5" s="41"/>
      <c r="BD5" s="41"/>
      <c r="BE5" s="41"/>
      <c r="BF5" s="41"/>
      <c r="BG5" s="41"/>
      <c r="BH5" s="41"/>
      <c r="BI5" s="48"/>
      <c r="BJ5" s="48"/>
      <c r="BK5" s="41"/>
      <c r="BL5" s="41"/>
      <c r="BM5" s="41"/>
      <c r="BN5" s="41"/>
      <c r="BO5" s="41"/>
      <c r="BP5" s="41"/>
      <c r="BQ5" s="41"/>
      <c r="BR5" s="41"/>
      <c r="BS5" s="41"/>
      <c r="BT5" s="41"/>
      <c r="BU5" s="41"/>
      <c r="BV5" s="41"/>
      <c r="BW5" s="42"/>
      <c r="BX5" s="41"/>
      <c r="BY5" s="41"/>
      <c r="BZ5" s="41"/>
      <c r="CA5" s="41"/>
    </row>
    <row r="6" spans="1:79" s="7" customFormat="1" ht="38.25" x14ac:dyDescent="0.25">
      <c r="A6" s="43"/>
      <c r="B6" s="5"/>
      <c r="C6" s="8"/>
      <c r="D6" s="12"/>
      <c r="E6" s="45"/>
      <c r="F6" s="48"/>
      <c r="G6" s="41"/>
      <c r="H6" s="41"/>
      <c r="I6" s="41"/>
      <c r="J6" s="41"/>
      <c r="K6" s="5">
        <v>3</v>
      </c>
      <c r="L6" s="38" t="s">
        <v>206</v>
      </c>
      <c r="M6" s="5" t="s">
        <v>207</v>
      </c>
      <c r="N6" s="5" t="s">
        <v>208</v>
      </c>
      <c r="O6" s="5" t="s">
        <v>11</v>
      </c>
      <c r="P6" s="5" t="s">
        <v>5</v>
      </c>
      <c r="Q6" s="5"/>
      <c r="R6" s="5" t="s">
        <v>209</v>
      </c>
      <c r="S6" s="5" t="s">
        <v>200</v>
      </c>
      <c r="T6" s="8">
        <v>1</v>
      </c>
      <c r="U6" s="27">
        <v>45199</v>
      </c>
      <c r="V6" s="27">
        <v>45227</v>
      </c>
      <c r="W6" s="28">
        <v>12340614</v>
      </c>
      <c r="X6" s="13">
        <v>10.64</v>
      </c>
      <c r="Y6" s="5" t="s">
        <v>2</v>
      </c>
      <c r="Z6" s="5" t="s">
        <v>23</v>
      </c>
      <c r="AA6" s="5" t="s">
        <v>2</v>
      </c>
      <c r="AB6" s="5" t="s">
        <v>2</v>
      </c>
      <c r="AC6" s="5" t="s">
        <v>2</v>
      </c>
      <c r="AD6" s="5" t="s">
        <v>2</v>
      </c>
      <c r="AE6" s="5" t="s">
        <v>2</v>
      </c>
      <c r="AF6" s="5" t="s">
        <v>2</v>
      </c>
      <c r="AG6" s="5" t="s">
        <v>2</v>
      </c>
      <c r="AH6" s="5" t="s">
        <v>9</v>
      </c>
      <c r="AI6" s="5" t="s">
        <v>9</v>
      </c>
      <c r="AJ6" s="5" t="s">
        <v>13</v>
      </c>
      <c r="AK6" s="5" t="s">
        <v>8</v>
      </c>
      <c r="AL6" s="5" t="s">
        <v>210</v>
      </c>
      <c r="AM6" s="5" t="s">
        <v>2</v>
      </c>
      <c r="AN6" s="5" t="s">
        <v>13</v>
      </c>
      <c r="AO6" s="5" t="s">
        <v>1</v>
      </c>
      <c r="AP6" s="5" t="s">
        <v>8</v>
      </c>
      <c r="AQ6" s="5" t="s">
        <v>9</v>
      </c>
      <c r="AR6" s="5" t="s">
        <v>13</v>
      </c>
      <c r="AS6" s="5">
        <v>10.64</v>
      </c>
      <c r="AT6" s="5"/>
      <c r="AU6" s="5">
        <v>104</v>
      </c>
      <c r="AV6" s="5" t="s">
        <v>138</v>
      </c>
      <c r="AW6" s="15">
        <v>0</v>
      </c>
      <c r="AX6" s="8">
        <v>1</v>
      </c>
      <c r="AY6" s="13">
        <f t="shared" si="0"/>
        <v>0</v>
      </c>
      <c r="AZ6" s="13" t="str">
        <f t="shared" si="1"/>
        <v>NO</v>
      </c>
      <c r="BA6" s="14" t="s">
        <v>140</v>
      </c>
      <c r="BB6" s="41"/>
      <c r="BC6" s="41"/>
      <c r="BD6" s="41"/>
      <c r="BE6" s="41"/>
      <c r="BF6" s="41"/>
      <c r="BG6" s="41"/>
      <c r="BH6" s="41"/>
      <c r="BI6" s="48"/>
      <c r="BJ6" s="48"/>
      <c r="BK6" s="41"/>
      <c r="BL6" s="41"/>
      <c r="BM6" s="41"/>
      <c r="BN6" s="41"/>
      <c r="BO6" s="41"/>
      <c r="BP6" s="41"/>
      <c r="BQ6" s="41"/>
      <c r="BR6" s="41"/>
      <c r="BS6" s="41"/>
      <c r="BT6" s="41"/>
      <c r="BU6" s="41"/>
      <c r="BV6" s="41"/>
      <c r="BW6" s="42"/>
      <c r="BX6" s="41"/>
      <c r="BY6" s="41"/>
      <c r="BZ6" s="41"/>
      <c r="CA6" s="41"/>
    </row>
    <row r="7" spans="1:79" s="7" customFormat="1" ht="38.25" x14ac:dyDescent="0.25">
      <c r="A7" s="43"/>
      <c r="B7" s="5"/>
      <c r="C7" s="8"/>
      <c r="D7" s="12"/>
      <c r="E7" s="45"/>
      <c r="F7" s="48"/>
      <c r="G7" s="41"/>
      <c r="H7" s="41"/>
      <c r="I7" s="41"/>
      <c r="J7" s="41"/>
      <c r="K7" s="5">
        <v>4</v>
      </c>
      <c r="L7" s="16" t="s">
        <v>211</v>
      </c>
      <c r="M7" s="5" t="s">
        <v>212</v>
      </c>
      <c r="N7" s="5" t="s">
        <v>213</v>
      </c>
      <c r="O7" s="5" t="s">
        <v>11</v>
      </c>
      <c r="P7" s="5" t="s">
        <v>5</v>
      </c>
      <c r="Q7" s="5"/>
      <c r="R7" s="5" t="s">
        <v>209</v>
      </c>
      <c r="S7" s="5" t="s">
        <v>200</v>
      </c>
      <c r="T7" s="8">
        <v>1</v>
      </c>
      <c r="U7" s="27">
        <v>45229</v>
      </c>
      <c r="V7" s="27">
        <v>45258</v>
      </c>
      <c r="W7" s="28">
        <v>12518443</v>
      </c>
      <c r="X7" s="13">
        <v>10.79</v>
      </c>
      <c r="Y7" s="5" t="s">
        <v>2</v>
      </c>
      <c r="Z7" s="5" t="s">
        <v>23</v>
      </c>
      <c r="AA7" s="5" t="s">
        <v>2</v>
      </c>
      <c r="AB7" s="5" t="s">
        <v>2</v>
      </c>
      <c r="AC7" s="5" t="s">
        <v>2</v>
      </c>
      <c r="AD7" s="5" t="s">
        <v>2</v>
      </c>
      <c r="AE7" s="5" t="s">
        <v>2</v>
      </c>
      <c r="AF7" s="5" t="s">
        <v>2</v>
      </c>
      <c r="AG7" s="5" t="s">
        <v>2</v>
      </c>
      <c r="AH7" s="5" t="s">
        <v>2</v>
      </c>
      <c r="AI7" s="5" t="s">
        <v>2</v>
      </c>
      <c r="AJ7" s="5" t="s">
        <v>13</v>
      </c>
      <c r="AK7" s="5" t="s">
        <v>1</v>
      </c>
      <c r="AL7" s="5" t="s">
        <v>201</v>
      </c>
      <c r="AM7" s="5" t="s">
        <v>2</v>
      </c>
      <c r="AN7" s="5" t="s">
        <v>13</v>
      </c>
      <c r="AO7" s="5" t="s">
        <v>1</v>
      </c>
      <c r="AP7" s="5" t="s">
        <v>1</v>
      </c>
      <c r="AQ7" s="5" t="s">
        <v>9</v>
      </c>
      <c r="AR7" s="5" t="s">
        <v>13</v>
      </c>
      <c r="AS7" s="5">
        <v>10.79</v>
      </c>
      <c r="AT7" s="5"/>
      <c r="AU7" s="5">
        <v>120</v>
      </c>
      <c r="AV7" s="5" t="s">
        <v>138</v>
      </c>
      <c r="AW7" s="15">
        <v>10.79</v>
      </c>
      <c r="AX7" s="8">
        <v>1</v>
      </c>
      <c r="AY7" s="13">
        <f t="shared" si="0"/>
        <v>10.79</v>
      </c>
      <c r="AZ7" s="13" t="str">
        <f t="shared" si="1"/>
        <v>NO</v>
      </c>
      <c r="BA7" s="14" t="s">
        <v>140</v>
      </c>
      <c r="BB7" s="41"/>
      <c r="BC7" s="41"/>
      <c r="BD7" s="41"/>
      <c r="BE7" s="41"/>
      <c r="BF7" s="41"/>
      <c r="BG7" s="41"/>
      <c r="BH7" s="41"/>
      <c r="BI7" s="48"/>
      <c r="BJ7" s="48"/>
      <c r="BK7" s="41"/>
      <c r="BL7" s="41"/>
      <c r="BM7" s="41"/>
      <c r="BN7" s="41"/>
      <c r="BO7" s="41"/>
      <c r="BP7" s="41"/>
      <c r="BQ7" s="41"/>
      <c r="BR7" s="41"/>
      <c r="BS7" s="41"/>
      <c r="BT7" s="41"/>
      <c r="BU7" s="41"/>
      <c r="BV7" s="41"/>
      <c r="BW7" s="42"/>
      <c r="BX7" s="41"/>
      <c r="BY7" s="41"/>
      <c r="BZ7" s="41"/>
      <c r="CA7" s="41"/>
    </row>
    <row r="8" spans="1:79" s="7" customFormat="1" x14ac:dyDescent="0.25">
      <c r="A8" s="43"/>
      <c r="B8" s="5"/>
      <c r="C8" s="8"/>
      <c r="D8" s="12"/>
      <c r="E8" s="45"/>
      <c r="F8" s="48"/>
      <c r="G8" s="41"/>
      <c r="H8" s="41"/>
      <c r="I8" s="41"/>
      <c r="J8" s="41"/>
      <c r="K8" s="5">
        <v>5</v>
      </c>
      <c r="L8" s="16"/>
      <c r="M8" s="5"/>
      <c r="N8" s="5"/>
      <c r="O8" s="5"/>
      <c r="P8" s="5"/>
      <c r="Q8" s="5"/>
      <c r="R8" s="5"/>
      <c r="S8" s="5"/>
      <c r="T8" s="8"/>
      <c r="U8" s="27"/>
      <c r="V8" s="27"/>
      <c r="W8" s="28"/>
      <c r="X8" s="13"/>
      <c r="Y8" s="5"/>
      <c r="Z8" s="5"/>
      <c r="AA8" s="5"/>
      <c r="AB8" s="5"/>
      <c r="AC8" s="5"/>
      <c r="AD8" s="5"/>
      <c r="AE8" s="5"/>
      <c r="AF8" s="5"/>
      <c r="AG8" s="5"/>
      <c r="AH8" s="5"/>
      <c r="AI8" s="5"/>
      <c r="AJ8" s="5"/>
      <c r="AK8" s="5"/>
      <c r="AL8" s="5"/>
      <c r="AM8" s="5"/>
      <c r="AN8" s="5"/>
      <c r="AO8" s="5"/>
      <c r="AP8" s="5"/>
      <c r="AQ8" s="5"/>
      <c r="AR8" s="5"/>
      <c r="AS8" s="5"/>
      <c r="AT8" s="5"/>
      <c r="AU8" s="5"/>
      <c r="AV8" s="5"/>
      <c r="AW8" s="15"/>
      <c r="AX8" s="8"/>
      <c r="AY8" s="13"/>
      <c r="AZ8" s="13"/>
      <c r="BA8" s="14"/>
      <c r="BB8" s="41"/>
      <c r="BC8" s="41"/>
      <c r="BD8" s="41"/>
      <c r="BE8" s="41"/>
      <c r="BF8" s="41"/>
      <c r="BG8" s="41"/>
      <c r="BH8" s="41"/>
      <c r="BI8" s="48"/>
      <c r="BJ8" s="48"/>
      <c r="BK8" s="41"/>
      <c r="BL8" s="41"/>
      <c r="BM8" s="41"/>
      <c r="BN8" s="41"/>
      <c r="BO8" s="41"/>
      <c r="BP8" s="41"/>
      <c r="BQ8" s="41"/>
      <c r="BR8" s="41"/>
      <c r="BS8" s="41"/>
      <c r="BT8" s="41"/>
      <c r="BU8" s="41"/>
      <c r="BV8" s="41"/>
      <c r="BW8" s="42"/>
      <c r="BX8" s="41"/>
      <c r="BY8" s="41"/>
      <c r="BZ8" s="41"/>
      <c r="CA8" s="41"/>
    </row>
    <row r="9" spans="1:79" s="7" customFormat="1" x14ac:dyDescent="0.25">
      <c r="A9" s="43"/>
      <c r="B9" s="5"/>
      <c r="C9" s="8"/>
      <c r="D9" s="12"/>
      <c r="E9" s="46"/>
      <c r="F9" s="49"/>
      <c r="G9" s="41"/>
      <c r="H9" s="41"/>
      <c r="I9" s="41"/>
      <c r="J9" s="41"/>
      <c r="K9" s="5">
        <v>6</v>
      </c>
      <c r="L9" s="5"/>
      <c r="M9" s="5"/>
      <c r="N9" s="5"/>
      <c r="O9" s="5"/>
      <c r="P9" s="5"/>
      <c r="Q9" s="5"/>
      <c r="R9" s="5"/>
      <c r="S9" s="5"/>
      <c r="T9" s="8"/>
      <c r="U9" s="27"/>
      <c r="V9" s="27"/>
      <c r="W9" s="28"/>
      <c r="X9" s="29"/>
      <c r="Y9" s="5"/>
      <c r="Z9" s="5"/>
      <c r="AA9" s="5"/>
      <c r="AB9" s="5"/>
      <c r="AC9" s="5"/>
      <c r="AD9" s="5"/>
      <c r="AE9" s="5"/>
      <c r="AF9" s="5"/>
      <c r="AG9" s="5"/>
      <c r="AH9" s="5"/>
      <c r="AI9" s="5"/>
      <c r="AJ9" s="5"/>
      <c r="AK9" s="5"/>
      <c r="AL9" s="5"/>
      <c r="AM9" s="5"/>
      <c r="AN9" s="5"/>
      <c r="AO9" s="5"/>
      <c r="AP9" s="5"/>
      <c r="AQ9" s="5"/>
      <c r="AR9" s="5"/>
      <c r="AS9" s="5"/>
      <c r="AT9" s="5"/>
      <c r="AU9" s="5"/>
      <c r="AV9" s="5"/>
      <c r="AW9" s="15"/>
      <c r="AX9" s="8"/>
      <c r="AY9" s="13"/>
      <c r="AZ9" s="13"/>
      <c r="BA9" s="14"/>
      <c r="BB9" s="41"/>
      <c r="BC9" s="41"/>
      <c r="BD9" s="41"/>
      <c r="BE9" s="41"/>
      <c r="BF9" s="41"/>
      <c r="BG9" s="41"/>
      <c r="BH9" s="41"/>
      <c r="BI9" s="49"/>
      <c r="BJ9" s="49"/>
      <c r="BK9" s="41"/>
      <c r="BL9" s="41"/>
      <c r="BM9" s="41"/>
      <c r="BN9" s="41"/>
      <c r="BO9" s="41"/>
      <c r="BP9" s="41"/>
      <c r="BQ9" s="41"/>
      <c r="BR9" s="41"/>
      <c r="BS9" s="41"/>
      <c r="BT9" s="41"/>
      <c r="BU9" s="41"/>
      <c r="BV9" s="41"/>
      <c r="BW9" s="42"/>
      <c r="BX9" s="41"/>
      <c r="BY9" s="41"/>
      <c r="BZ9" s="41"/>
      <c r="CA9" s="41"/>
    </row>
    <row r="10" spans="1:79" ht="51" x14ac:dyDescent="0.25">
      <c r="W10" s="39">
        <f>105119892.36+5795240.5+116342696.68+92978968.68+116342696.68+89556795.09+74838779.89+120836529.38+228447334.5</f>
        <v>950258933.75999999</v>
      </c>
      <c r="AX10" s="3" t="s">
        <v>78</v>
      </c>
      <c r="AY10" s="30">
        <f>SUMIF(AP4:AP9,"CUMPLE",AY4:AY9)</f>
        <v>986.8</v>
      </c>
      <c r="AZ10" s="3"/>
      <c r="BA10" s="3"/>
      <c r="BB10" s="3"/>
      <c r="BC10" s="3"/>
      <c r="BX10" s="10">
        <f>IF(BX4="CUMPLE",1,0)</f>
        <v>1</v>
      </c>
      <c r="BY10" s="10">
        <f>IF(BY4="CUMPLE",1,0)</f>
        <v>1</v>
      </c>
      <c r="CA10" s="11" t="s">
        <v>105</v>
      </c>
    </row>
    <row r="11" spans="1:79" x14ac:dyDescent="0.25">
      <c r="AS11" s="21"/>
      <c r="AY11" s="4" t="str">
        <f>IF(AY10&gt;=[3]Inputs!$A$40,"CUMPLE","NO CUMPLE")</f>
        <v>CUMPLE</v>
      </c>
      <c r="AZ11" s="3"/>
      <c r="BA11" s="3"/>
      <c r="BB11" s="3"/>
      <c r="BC11" s="3"/>
    </row>
    <row r="12" spans="1:79" x14ac:dyDescent="0.25">
      <c r="AR12" s="20"/>
      <c r="AS12" s="21"/>
    </row>
    <row r="13" spans="1:79" x14ac:dyDescent="0.25">
      <c r="AR13" s="20"/>
      <c r="AS13" s="21"/>
    </row>
    <row r="14" spans="1:79" x14ac:dyDescent="0.25">
      <c r="AR14" s="20"/>
      <c r="AS14" s="21"/>
    </row>
    <row r="15" spans="1:79" x14ac:dyDescent="0.25">
      <c r="AR15" s="20"/>
      <c r="AS15" s="21"/>
    </row>
    <row r="16" spans="1:79" x14ac:dyDescent="0.25">
      <c r="AS16" s="22"/>
    </row>
  </sheetData>
  <dataConsolidate/>
  <mergeCells count="60">
    <mergeCell ref="S2:S3"/>
    <mergeCell ref="T2:T3"/>
    <mergeCell ref="BG1:BW1"/>
    <mergeCell ref="A2:A3"/>
    <mergeCell ref="B2:C2"/>
    <mergeCell ref="D2:F2"/>
    <mergeCell ref="G2:I2"/>
    <mergeCell ref="J2:J3"/>
    <mergeCell ref="K2:K3"/>
    <mergeCell ref="L2:L3"/>
    <mergeCell ref="M2:M3"/>
    <mergeCell ref="N2:N3"/>
    <mergeCell ref="BX2:CA2"/>
    <mergeCell ref="A4:A9"/>
    <mergeCell ref="E4:E9"/>
    <mergeCell ref="F4:F9"/>
    <mergeCell ref="G4:G9"/>
    <mergeCell ref="H4:H9"/>
    <mergeCell ref="U2:V2"/>
    <mergeCell ref="W2:X2"/>
    <mergeCell ref="Y2:AL2"/>
    <mergeCell ref="AM2:AT2"/>
    <mergeCell ref="AU2:BC2"/>
    <mergeCell ref="BD2:BF2"/>
    <mergeCell ref="O2:O3"/>
    <mergeCell ref="P2:P3"/>
    <mergeCell ref="Q2:Q3"/>
    <mergeCell ref="R2:R3"/>
    <mergeCell ref="BE4:BE9"/>
    <mergeCell ref="BG2:BH2"/>
    <mergeCell ref="BI2:BJ2"/>
    <mergeCell ref="BK2:BP2"/>
    <mergeCell ref="BQ2:BW2"/>
    <mergeCell ref="BQ4:BQ9"/>
    <mergeCell ref="BF4:BF9"/>
    <mergeCell ref="BG4:BG9"/>
    <mergeCell ref="BH4:BH9"/>
    <mergeCell ref="BI4:BI9"/>
    <mergeCell ref="BJ4:BJ9"/>
    <mergeCell ref="BK4:BK9"/>
    <mergeCell ref="BL4:BL9"/>
    <mergeCell ref="BM4:BM9"/>
    <mergeCell ref="BN4:BN9"/>
    <mergeCell ref="BO4:BO9"/>
    <mergeCell ref="I4:I9"/>
    <mergeCell ref="J4:J9"/>
    <mergeCell ref="BB4:BB9"/>
    <mergeCell ref="BC4:BC9"/>
    <mergeCell ref="BD4:BD9"/>
    <mergeCell ref="BP4:BP9"/>
    <mergeCell ref="BX4:BX9"/>
    <mergeCell ref="BY4:BY9"/>
    <mergeCell ref="BZ4:BZ9"/>
    <mergeCell ref="CA4:CA9"/>
    <mergeCell ref="BR4:BR9"/>
    <mergeCell ref="BS4:BS9"/>
    <mergeCell ref="BT4:BT9"/>
    <mergeCell ref="BU4:BU9"/>
    <mergeCell ref="BV4:BV9"/>
    <mergeCell ref="BW4:BW9"/>
  </mergeCells>
  <conditionalFormatting sqref="A10:G12">
    <cfRule type="cellIs" dxfId="503" priority="93" operator="equal">
      <formula>"N/A"</formula>
    </cfRule>
    <cfRule type="cellIs" dxfId="502" priority="94" operator="equal">
      <formula>"cumple"</formula>
    </cfRule>
    <cfRule type="cellIs" dxfId="501" priority="95" operator="equal">
      <formula>"si"</formula>
    </cfRule>
    <cfRule type="cellIs" dxfId="500" priority="96" operator="equal">
      <formula>"no cumple"</formula>
    </cfRule>
    <cfRule type="cellIs" dxfId="499" priority="97" operator="equal">
      <formula>"no"</formula>
    </cfRule>
  </conditionalFormatting>
  <conditionalFormatting sqref="B4:C9">
    <cfRule type="containsBlanks" dxfId="498" priority="103">
      <formula>LEN(TRIM(B4))=0</formula>
    </cfRule>
  </conditionalFormatting>
  <conditionalFormatting sqref="B5:C9">
    <cfRule type="cellIs" dxfId="497" priority="108" operator="equal">
      <formula>"no"</formula>
    </cfRule>
    <cfRule type="cellIs" dxfId="496" priority="107" operator="equal">
      <formula>"no cumple"</formula>
    </cfRule>
    <cfRule type="cellIs" dxfId="495" priority="106" operator="equal">
      <formula>"si"</formula>
    </cfRule>
    <cfRule type="cellIs" dxfId="494" priority="105" operator="equal">
      <formula>"cumple"</formula>
    </cfRule>
    <cfRule type="cellIs" dxfId="493" priority="104" operator="equal">
      <formula>"N/A"</formula>
    </cfRule>
  </conditionalFormatting>
  <conditionalFormatting sqref="D5:D9">
    <cfRule type="cellIs" dxfId="492" priority="102" operator="equal">
      <formula>"no"</formula>
    </cfRule>
    <cfRule type="cellIs" dxfId="491" priority="101" operator="equal">
      <formula>"no cumple"</formula>
    </cfRule>
    <cfRule type="cellIs" dxfId="490" priority="100" operator="equal">
      <formula>"si"</formula>
    </cfRule>
    <cfRule type="cellIs" dxfId="489" priority="99" operator="equal">
      <formula>"cumple"</formula>
    </cfRule>
    <cfRule type="cellIs" dxfId="488" priority="98" operator="equal">
      <formula>"N/A"</formula>
    </cfRule>
  </conditionalFormatting>
  <conditionalFormatting sqref="J2:J4">
    <cfRule type="cellIs" dxfId="487" priority="118" operator="equal">
      <formula>"cumple"</formula>
    </cfRule>
    <cfRule type="cellIs" dxfId="486" priority="117" operator="equal">
      <formula>"N/A"</formula>
    </cfRule>
    <cfRule type="cellIs" dxfId="485" priority="121" operator="equal">
      <formula>"no"</formula>
    </cfRule>
    <cfRule type="cellIs" dxfId="484" priority="120" operator="equal">
      <formula>"no cumple"</formula>
    </cfRule>
    <cfRule type="cellIs" dxfId="483" priority="119" operator="equal">
      <formula>"si"</formula>
    </cfRule>
  </conditionalFormatting>
  <conditionalFormatting sqref="J4">
    <cfRule type="containsBlanks" dxfId="482" priority="122">
      <formula>LEN(TRIM(J4))=0</formula>
    </cfRule>
  </conditionalFormatting>
  <conditionalFormatting sqref="W4:AP4 AV4:BE4 K4:V9 AQ4:AS9 W5:AK9 AM5:AP9 AT4:AT8 AU4:AU9 AY5:BA9">
    <cfRule type="containsBlanks" dxfId="481" priority="177">
      <formula>LEN(TRIM(K4))=0</formula>
    </cfRule>
  </conditionalFormatting>
  <conditionalFormatting sqref="Y5:AK9 BA5:BA9 AU2:AV2 BX2:BY2 CB2:XFD2 BW3">
    <cfRule type="cellIs" dxfId="480" priority="192" operator="equal">
      <formula>"no cumple"</formula>
    </cfRule>
    <cfRule type="cellIs" dxfId="479" priority="191" operator="equal">
      <formula>"si"</formula>
    </cfRule>
    <cfRule type="cellIs" dxfId="478" priority="190" operator="equal">
      <formula>"cumple"</formula>
    </cfRule>
    <cfRule type="cellIs" dxfId="477" priority="193" operator="equal">
      <formula>"no"</formula>
    </cfRule>
  </conditionalFormatting>
  <conditionalFormatting sqref="Z5:Z9">
    <cfRule type="cellIs" dxfId="476" priority="172" operator="equal">
      <formula>"no"</formula>
    </cfRule>
    <cfRule type="cellIs" dxfId="475" priority="169" operator="equal">
      <formula>"cumple"</formula>
    </cfRule>
    <cfRule type="cellIs" dxfId="474" priority="170" operator="equal">
      <formula>"si"</formula>
    </cfRule>
    <cfRule type="cellIs" dxfId="473" priority="171" operator="equal">
      <formula>"no cumple"</formula>
    </cfRule>
  </conditionalFormatting>
  <conditionalFormatting sqref="AH1:AI4 AJ3:AL4 Y5:AL8 AJ2:AN2">
    <cfRule type="cellIs" dxfId="472" priority="181" operator="equal">
      <formula>"no"</formula>
    </cfRule>
    <cfRule type="cellIs" dxfId="471" priority="180" operator="equal">
      <formula>"no cumple"</formula>
    </cfRule>
    <cfRule type="cellIs" dxfId="470" priority="179" operator="equal">
      <formula>"si"</formula>
    </cfRule>
    <cfRule type="cellIs" dxfId="469" priority="178" operator="equal">
      <formula>"cumple"</formula>
    </cfRule>
  </conditionalFormatting>
  <conditionalFormatting sqref="AH1:AI9 AL4:AN8 AJ4:AK9 AO4:AS9 BA5:BA9 BX2:BY2 CB2:XFD2 BW3">
    <cfRule type="cellIs" dxfId="468" priority="189" operator="equal">
      <formula>"N/A"</formula>
    </cfRule>
  </conditionalFormatting>
  <conditionalFormatting sqref="AJ10:XFD1048576">
    <cfRule type="cellIs" dxfId="467" priority="82" operator="equal">
      <formula>"N/A"</formula>
    </cfRule>
  </conditionalFormatting>
  <conditionalFormatting sqref="AK5:AL9">
    <cfRule type="cellIs" dxfId="466" priority="151" operator="equal">
      <formula>"cumple"</formula>
    </cfRule>
    <cfRule type="cellIs" dxfId="465" priority="152" operator="equal">
      <formula>"si"</formula>
    </cfRule>
    <cfRule type="cellIs" dxfId="464" priority="153" operator="equal">
      <formula>"no cumple"</formula>
    </cfRule>
    <cfRule type="cellIs" dxfId="463" priority="154" operator="equal">
      <formula>"no"</formula>
    </cfRule>
  </conditionalFormatting>
  <conditionalFormatting sqref="AL4">
    <cfRule type="cellIs" dxfId="462" priority="58" operator="equal">
      <formula>"no"</formula>
    </cfRule>
    <cfRule type="cellIs" dxfId="461" priority="57" operator="equal">
      <formula>"no cumple"</formula>
    </cfRule>
    <cfRule type="cellIs" dxfId="460" priority="56" operator="equal">
      <formula>"si"</formula>
    </cfRule>
    <cfRule type="cellIs" dxfId="459" priority="55" operator="equal">
      <formula>"cumple"</formula>
    </cfRule>
    <cfRule type="cellIs" dxfId="458" priority="59" operator="equal">
      <formula>"N/A"</formula>
    </cfRule>
  </conditionalFormatting>
  <conditionalFormatting sqref="AL4:AL5">
    <cfRule type="cellIs" dxfId="457" priority="11" operator="equal">
      <formula>"no"</formula>
    </cfRule>
    <cfRule type="containsBlanks" dxfId="456" priority="7">
      <formula>LEN(TRIM(AL4))=0</formula>
    </cfRule>
    <cfRule type="cellIs" dxfId="455" priority="8" operator="equal">
      <formula>"cumple"</formula>
    </cfRule>
    <cfRule type="cellIs" dxfId="454" priority="9" operator="equal">
      <formula>"si"</formula>
    </cfRule>
    <cfRule type="cellIs" dxfId="453" priority="10" operator="equal">
      <formula>"no cumple"</formula>
    </cfRule>
    <cfRule type="cellIs" dxfId="452" priority="12" operator="equal">
      <formula>"N/A"</formula>
    </cfRule>
  </conditionalFormatting>
  <conditionalFormatting sqref="AL4:AL9">
    <cfRule type="containsBlanks" dxfId="451" priority="54">
      <formula>LEN(TRIM(AL4))=0</formula>
    </cfRule>
  </conditionalFormatting>
  <conditionalFormatting sqref="AL5">
    <cfRule type="cellIs" dxfId="450" priority="6" operator="equal">
      <formula>"N/A"</formula>
    </cfRule>
    <cfRule type="containsBlanks" dxfId="449" priority="1">
      <formula>LEN(TRIM(AL5))=0</formula>
    </cfRule>
    <cfRule type="cellIs" dxfId="448" priority="2" operator="equal">
      <formula>"cumple"</formula>
    </cfRule>
    <cfRule type="cellIs" dxfId="447" priority="3" operator="equal">
      <formula>"si"</formula>
    </cfRule>
    <cfRule type="cellIs" dxfId="446" priority="4" operator="equal">
      <formula>"no cumple"</formula>
    </cfRule>
    <cfRule type="cellIs" dxfId="445" priority="5" operator="equal">
      <formula>"no"</formula>
    </cfRule>
  </conditionalFormatting>
  <conditionalFormatting sqref="AL5:AL9">
    <cfRule type="containsBlanks" dxfId="444" priority="162">
      <formula>LEN(TRIM(AL5))=0</formula>
    </cfRule>
  </conditionalFormatting>
  <conditionalFormatting sqref="AL7">
    <cfRule type="cellIs" dxfId="443" priority="24" operator="equal">
      <formula>"N/A"</formula>
    </cfRule>
    <cfRule type="cellIs" dxfId="442" priority="23" operator="equal">
      <formula>"no"</formula>
    </cfRule>
    <cfRule type="cellIs" dxfId="441" priority="22" operator="equal">
      <formula>"no cumple"</formula>
    </cfRule>
    <cfRule type="cellIs" dxfId="440" priority="21" operator="equal">
      <formula>"si"</formula>
    </cfRule>
    <cfRule type="cellIs" dxfId="439" priority="20" operator="equal">
      <formula>"cumple"</formula>
    </cfRule>
    <cfRule type="cellIs" dxfId="438" priority="18" operator="equal">
      <formula>"N/A"</formula>
    </cfRule>
    <cfRule type="cellIs" dxfId="437" priority="17" operator="equal">
      <formula>"no"</formula>
    </cfRule>
    <cfRule type="cellIs" dxfId="436" priority="16" operator="equal">
      <formula>"no cumple"</formula>
    </cfRule>
    <cfRule type="cellIs" dxfId="435" priority="15" operator="equal">
      <formula>"si"</formula>
    </cfRule>
    <cfRule type="cellIs" dxfId="434" priority="14" operator="equal">
      <formula>"cumple"</formula>
    </cfRule>
    <cfRule type="containsBlanks" dxfId="433" priority="13">
      <formula>LEN(TRIM(AL7))=0</formula>
    </cfRule>
    <cfRule type="containsBlanks" dxfId="432" priority="19">
      <formula>LEN(TRIM(AL7))=0</formula>
    </cfRule>
  </conditionalFormatting>
  <conditionalFormatting sqref="AL9">
    <cfRule type="cellIs" dxfId="431" priority="166" operator="equal">
      <formula>"no"</formula>
    </cfRule>
    <cfRule type="cellIs" dxfId="430" priority="165" operator="equal">
      <formula>"no cumple"</formula>
    </cfRule>
    <cfRule type="cellIs" dxfId="429" priority="164" operator="equal">
      <formula>"si"</formula>
    </cfRule>
    <cfRule type="cellIs" dxfId="428" priority="163" operator="equal">
      <formula>"cumple"</formula>
    </cfRule>
    <cfRule type="cellIs" dxfId="427" priority="167" operator="equal">
      <formula>"N/A"</formula>
    </cfRule>
  </conditionalFormatting>
  <conditionalFormatting sqref="AL5:AN9">
    <cfRule type="cellIs" dxfId="426" priority="155" operator="equal">
      <formula>"N/A"</formula>
    </cfRule>
  </conditionalFormatting>
  <conditionalFormatting sqref="AM4:AS9 BA4:BE4 A3:I4 A1:AG1 AJ1:BG1 BX1:XFD1 A2:E2 G2:I2 BK2 K2:W3 Y2:AG3 AU3:BF3 BI3:BS3 K4:AG4 K5:X16 Y10:AT10 I10:J12 AU10:BC18 AS11:AS15 Y11:AR16 AT11:AT16 A13:J1048576 AJ17:AL18 K17:AI1048576 AS18:AS1048576 AJ19:AR1048576 AT19:BC1048576">
    <cfRule type="cellIs" dxfId="425" priority="175" operator="equal">
      <formula>"no cumple"</formula>
    </cfRule>
    <cfRule type="cellIs" dxfId="424" priority="176" operator="equal">
      <formula>"no"</formula>
    </cfRule>
    <cfRule type="cellIs" dxfId="423" priority="173" operator="equal">
      <formula>"cumple"</formula>
    </cfRule>
    <cfRule type="cellIs" dxfId="422" priority="174" operator="equal">
      <formula>"si"</formula>
    </cfRule>
  </conditionalFormatting>
  <conditionalFormatting sqref="AO5:AS9">
    <cfRule type="containsBlanks" dxfId="421" priority="168">
      <formula>LEN(TRIM(AO5))=0</formula>
    </cfRule>
  </conditionalFormatting>
  <conditionalFormatting sqref="AS4:AS9">
    <cfRule type="cellIs" dxfId="420" priority="135" operator="equal">
      <formula>"N/A"</formula>
    </cfRule>
    <cfRule type="cellIs" dxfId="419" priority="139" operator="equal">
      <formula>"no cumple"</formula>
    </cfRule>
    <cfRule type="cellIs" dxfId="418" priority="140" operator="equal">
      <formula>"no"</formula>
    </cfRule>
    <cfRule type="cellIs" dxfId="417" priority="137" operator="equal">
      <formula>"cumple"</formula>
    </cfRule>
    <cfRule type="containsBlanks" dxfId="416" priority="136">
      <formula>LEN(TRIM(AS4))=0</formula>
    </cfRule>
    <cfRule type="cellIs" dxfId="415" priority="138" operator="equal">
      <formula>"si"</formula>
    </cfRule>
  </conditionalFormatting>
  <conditionalFormatting sqref="AT4">
    <cfRule type="cellIs" dxfId="414" priority="53" operator="equal">
      <formula>"N/A"</formula>
    </cfRule>
    <cfRule type="containsBlanks" dxfId="413" priority="44">
      <formula>LEN(TRIM(AT4))=0</formula>
    </cfRule>
    <cfRule type="cellIs" dxfId="412" priority="45" operator="equal">
      <formula>"cumple"</formula>
    </cfRule>
    <cfRule type="cellIs" dxfId="411" priority="46" operator="equal">
      <formula>"si"</formula>
    </cfRule>
    <cfRule type="cellIs" dxfId="410" priority="47" operator="equal">
      <formula>"no cumple"</formula>
    </cfRule>
    <cfRule type="cellIs" dxfId="409" priority="48" operator="equal">
      <formula>"no"</formula>
    </cfRule>
  </conditionalFormatting>
  <conditionalFormatting sqref="AT4:AT5">
    <cfRule type="cellIs" dxfId="408" priority="42" operator="equal">
      <formula>"N/A"</formula>
    </cfRule>
  </conditionalFormatting>
  <conditionalFormatting sqref="AT4:AT9">
    <cfRule type="containsBlanks" dxfId="407" priority="157">
      <formula>LEN(TRIM(AT4))=0</formula>
    </cfRule>
  </conditionalFormatting>
  <conditionalFormatting sqref="AT5">
    <cfRule type="cellIs" dxfId="406" priority="31" operator="equal">
      <formula>"N/A"</formula>
    </cfRule>
    <cfRule type="containsBlanks" dxfId="405" priority="32">
      <formula>LEN(TRIM(AT5))=0</formula>
    </cfRule>
    <cfRule type="cellIs" dxfId="404" priority="33" operator="equal">
      <formula>"cumple"</formula>
    </cfRule>
    <cfRule type="cellIs" dxfId="403" priority="39" operator="equal">
      <formula>"si"</formula>
    </cfRule>
    <cfRule type="cellIs" dxfId="402" priority="35" operator="equal">
      <formula>"no cumple"</formula>
    </cfRule>
    <cfRule type="cellIs" dxfId="401" priority="36" operator="equal">
      <formula>"no"</formula>
    </cfRule>
    <cfRule type="containsBlanks" dxfId="400" priority="37">
      <formula>LEN(TRIM(AT5))=0</formula>
    </cfRule>
    <cfRule type="cellIs" dxfId="399" priority="38" operator="equal">
      <formula>"cumple"</formula>
    </cfRule>
    <cfRule type="cellIs" dxfId="398" priority="40" operator="equal">
      <formula>"no cumple"</formula>
    </cfRule>
    <cfRule type="cellIs" dxfId="397" priority="41" operator="equal">
      <formula>"no"</formula>
    </cfRule>
    <cfRule type="cellIs" dxfId="396" priority="34" operator="equal">
      <formula>"si"</formula>
    </cfRule>
  </conditionalFormatting>
  <conditionalFormatting sqref="AT9">
    <cfRule type="containsBlanks" dxfId="395" priority="69">
      <formula>LEN(TRIM(AT9))=0</formula>
    </cfRule>
  </conditionalFormatting>
  <conditionalFormatting sqref="AT4:AZ9">
    <cfRule type="cellIs" dxfId="394" priority="161" operator="equal">
      <formula>"no"</formula>
    </cfRule>
    <cfRule type="cellIs" dxfId="393" priority="160" operator="equal">
      <formula>"no cumple"</formula>
    </cfRule>
    <cfRule type="cellIs" dxfId="392" priority="158" operator="equal">
      <formula>"cumple"</formula>
    </cfRule>
    <cfRule type="cellIs" dxfId="391" priority="159" operator="equal">
      <formula>"si"</formula>
    </cfRule>
  </conditionalFormatting>
  <conditionalFormatting sqref="AU4:AU9">
    <cfRule type="cellIs" dxfId="390" priority="68" operator="equal">
      <formula>"no"</formula>
    </cfRule>
    <cfRule type="cellIs" dxfId="389" priority="65" operator="equal">
      <formula>"cumple"</formula>
    </cfRule>
    <cfRule type="cellIs" dxfId="388" priority="66" operator="equal">
      <formula>"si"</formula>
    </cfRule>
    <cfRule type="cellIs" dxfId="387" priority="67" operator="equal">
      <formula>"no cumple"</formula>
    </cfRule>
  </conditionalFormatting>
  <conditionalFormatting sqref="AU5:AX9">
    <cfRule type="containsBlanks" dxfId="386" priority="147">
      <formula>LEN(TRIM(AU5))=0</formula>
    </cfRule>
  </conditionalFormatting>
  <conditionalFormatting sqref="AV1:AV1048576">
    <cfRule type="cellIs" dxfId="385" priority="146" operator="equal">
      <formula>"NINGUNO DE LOS REQUERIDOS"</formula>
    </cfRule>
  </conditionalFormatting>
  <conditionalFormatting sqref="AV5:AV9">
    <cfRule type="containsBlanks" dxfId="384" priority="115">
      <formula>LEN(TRIM(AV5))=0</formula>
    </cfRule>
  </conditionalFormatting>
  <conditionalFormatting sqref="BA4">
    <cfRule type="cellIs" dxfId="383" priority="64" operator="equal">
      <formula>"no"</formula>
    </cfRule>
    <cfRule type="cellIs" dxfId="382" priority="63" operator="equal">
      <formula>"no cumple"</formula>
    </cfRule>
    <cfRule type="cellIs" dxfId="381" priority="62" operator="equal">
      <formula>"si"</formula>
    </cfRule>
    <cfRule type="cellIs" dxfId="380" priority="61" operator="equal">
      <formula>"cumple"</formula>
    </cfRule>
    <cfRule type="cellIs" dxfId="379" priority="60" operator="equal">
      <formula>"N/A"</formula>
    </cfRule>
  </conditionalFormatting>
  <conditionalFormatting sqref="BA4:BE4 AT4:AZ9 A3:I4 A1:AG1 AJ1:BG1 BX1:XFD1 A2:E2 G2:I2 AJ2:AV2 BK2 K2:W3 Y2:AG3 AJ3:BF3 BI3:BS3 K4:AG9 I10:AI12 A13:AI1048576">
    <cfRule type="cellIs" dxfId="378" priority="149" operator="equal">
      <formula>"N/A"</formula>
    </cfRule>
  </conditionalFormatting>
  <conditionalFormatting sqref="BD4:BF4 BO4:BP4 BT4:BW4">
    <cfRule type="containsBlanks" dxfId="377" priority="148">
      <formula>LEN(TRIM(BD4))=0</formula>
    </cfRule>
  </conditionalFormatting>
  <conditionalFormatting sqref="BD10:XFD1048576">
    <cfRule type="cellIs" dxfId="376" priority="83" operator="equal">
      <formula>"cumple"</formula>
    </cfRule>
    <cfRule type="cellIs" dxfId="375" priority="84" operator="equal">
      <formula>"si"</formula>
    </cfRule>
    <cfRule type="cellIs" dxfId="374" priority="85" operator="equal">
      <formula>"no cumple"</formula>
    </cfRule>
    <cfRule type="cellIs" dxfId="373" priority="86" operator="equal">
      <formula>"no"</formula>
    </cfRule>
  </conditionalFormatting>
  <conditionalFormatting sqref="BG2">
    <cfRule type="cellIs" dxfId="372" priority="88" operator="equal">
      <formula>"N/A"</formula>
    </cfRule>
    <cfRule type="cellIs" dxfId="371" priority="89" operator="equal">
      <formula>"cumple"</formula>
    </cfRule>
    <cfRule type="cellIs" dxfId="370" priority="90" operator="equal">
      <formula>"si"</formula>
    </cfRule>
    <cfRule type="cellIs" dxfId="369" priority="92" operator="equal">
      <formula>"no"</formula>
    </cfRule>
    <cfRule type="cellIs" dxfId="368" priority="91" operator="equal">
      <formula>"no cumple"</formula>
    </cfRule>
  </conditionalFormatting>
  <conditionalFormatting sqref="BG4">
    <cfRule type="cellIs" dxfId="367" priority="80" operator="equal">
      <formula>"no cumple"</formula>
    </cfRule>
    <cfRule type="cellIs" dxfId="366" priority="79" operator="equal">
      <formula>"si"</formula>
    </cfRule>
    <cfRule type="cellIs" dxfId="365" priority="78" operator="equal">
      <formula>"cumple"</formula>
    </cfRule>
    <cfRule type="containsBlanks" dxfId="364" priority="77">
      <formula>LEN(TRIM(BG4))=0</formula>
    </cfRule>
    <cfRule type="cellIs" dxfId="363" priority="81" operator="equal">
      <formula>"no"</formula>
    </cfRule>
    <cfRule type="cellIs" dxfId="362" priority="76" operator="equal">
      <formula>"N/A"</formula>
    </cfRule>
  </conditionalFormatting>
  <conditionalFormatting sqref="BH4">
    <cfRule type="containsBlanks" dxfId="361" priority="87">
      <formula>LEN(TRIM(BH4))=0</formula>
    </cfRule>
  </conditionalFormatting>
  <conditionalFormatting sqref="BI2">
    <cfRule type="cellIs" dxfId="360" priority="73" operator="equal">
      <formula>"no cumple"</formula>
    </cfRule>
    <cfRule type="cellIs" dxfId="359" priority="70" operator="equal">
      <formula>"N/A"</formula>
    </cfRule>
    <cfRule type="cellIs" dxfId="358" priority="74" operator="equal">
      <formula>"no"</formula>
    </cfRule>
    <cfRule type="cellIs" dxfId="357" priority="72" operator="equal">
      <formula>"si"</formula>
    </cfRule>
    <cfRule type="cellIs" dxfId="356" priority="71" operator="equal">
      <formula>"cumple"</formula>
    </cfRule>
  </conditionalFormatting>
  <conditionalFormatting sqref="BI4">
    <cfRule type="cellIs" dxfId="355" priority="111" operator="equal">
      <formula>"cumple"</formula>
    </cfRule>
    <cfRule type="containsBlanks" dxfId="354" priority="110">
      <formula>LEN(TRIM(BI4))=0</formula>
    </cfRule>
    <cfRule type="cellIs" dxfId="353" priority="113" operator="equal">
      <formula>"no cumple"</formula>
    </cfRule>
    <cfRule type="cellIs" dxfId="352" priority="114" operator="equal">
      <formula>"no"</formula>
    </cfRule>
    <cfRule type="cellIs" dxfId="351" priority="109" operator="equal">
      <formula>"N/A"</formula>
    </cfRule>
    <cfRule type="cellIs" dxfId="350" priority="112" operator="equal">
      <formula>"si"</formula>
    </cfRule>
  </conditionalFormatting>
  <conditionalFormatting sqref="BJ4">
    <cfRule type="containsBlanks" dxfId="349" priority="75">
      <formula>LEN(TRIM(BJ4))=0</formula>
    </cfRule>
  </conditionalFormatting>
  <conditionalFormatting sqref="BK4:BN4">
    <cfRule type="cellIs" dxfId="348" priority="131" operator="equal">
      <formula>"cumple"</formula>
    </cfRule>
    <cfRule type="cellIs" dxfId="347" priority="133" operator="equal">
      <formula>"no cumple"</formula>
    </cfRule>
    <cfRule type="cellIs" dxfId="346" priority="134" operator="equal">
      <formula>"no"</formula>
    </cfRule>
    <cfRule type="cellIs" dxfId="345" priority="129" operator="equal">
      <formula>"N/A"</formula>
    </cfRule>
    <cfRule type="containsBlanks" dxfId="344" priority="130">
      <formula>LEN(TRIM(BK4))=0</formula>
    </cfRule>
    <cfRule type="cellIs" dxfId="343" priority="132" operator="equal">
      <formula>"si"</formula>
    </cfRule>
  </conditionalFormatting>
  <conditionalFormatting sqref="BQ4:BS4">
    <cfRule type="cellIs" dxfId="342" priority="127" operator="equal">
      <formula>"no cumple"</formula>
    </cfRule>
    <cfRule type="cellIs" dxfId="341" priority="126" operator="equal">
      <formula>"si"</formula>
    </cfRule>
    <cfRule type="containsBlanks" dxfId="340" priority="124">
      <formula>LEN(TRIM(BQ4))=0</formula>
    </cfRule>
    <cfRule type="cellIs" dxfId="339" priority="123" operator="equal">
      <formula>"N/A"</formula>
    </cfRule>
    <cfRule type="cellIs" dxfId="338" priority="128" operator="equal">
      <formula>"no"</formula>
    </cfRule>
    <cfRule type="cellIs" dxfId="337" priority="125" operator="equal">
      <formula>"cumple"</formula>
    </cfRule>
  </conditionalFormatting>
  <conditionalFormatting sqref="BX3:XFD4">
    <cfRule type="cellIs" dxfId="336" priority="182" operator="equal">
      <formula>"N/A"</formula>
    </cfRule>
    <cfRule type="cellIs" dxfId="335" priority="183" operator="equal">
      <formula>"cumple"</formula>
    </cfRule>
    <cfRule type="cellIs" dxfId="334" priority="184" operator="equal">
      <formula>"si"</formula>
    </cfRule>
    <cfRule type="cellIs" dxfId="333" priority="185" operator="equal">
      <formula>"no cumple"</formula>
    </cfRule>
    <cfRule type="cellIs" dxfId="332" priority="186" operator="equal">
      <formula>"no"</formula>
    </cfRule>
  </conditionalFormatting>
  <conditionalFormatting sqref="BZ4">
    <cfRule type="cellIs" dxfId="331" priority="156" operator="equal">
      <formula>"RECHAZADO"</formula>
    </cfRule>
    <cfRule type="cellIs" dxfId="330" priority="187" operator="equal">
      <formula>"HABILITADO"</formula>
    </cfRule>
    <cfRule type="cellIs" dxfId="329" priority="188" operator="equal">
      <formula>"NO HABILITADO"</formula>
    </cfRule>
  </conditionalFormatting>
  <conditionalFormatting sqref="CB5:XFD9">
    <cfRule type="cellIs" dxfId="328" priority="143" operator="equal">
      <formula>"si"</formula>
    </cfRule>
    <cfRule type="cellIs" dxfId="327" priority="142" operator="equal">
      <formula>"cumple"</formula>
    </cfRule>
    <cfRule type="cellIs" dxfId="326" priority="144" operator="equal">
      <formula>"no cumple"</formula>
    </cfRule>
    <cfRule type="cellIs" dxfId="325" priority="141" operator="equal">
      <formula>"N/A"</formula>
    </cfRule>
    <cfRule type="cellIs" dxfId="324" priority="145" operator="equal">
      <formula>"no"</formula>
    </cfRule>
  </conditionalFormatting>
  <dataValidations count="1">
    <dataValidation type="list" allowBlank="1" showInputMessage="1" showErrorMessage="1" sqref="BV4" xr:uid="{92499F4A-3AEB-4D9F-A73F-82B9F49EF4FB}">
      <formula1>"10,5,0"</formula1>
    </dataValidation>
  </dataValidations>
  <pageMargins left="0.7" right="0.7" top="0.75" bottom="0.75" header="0.3" footer="0.3"/>
  <pageSetup scale="10" orientation="portrait" horizontalDpi="4294967293"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AEC9C1-2E5D-439A-BD34-5CF1E0212C68}">
  <dimension ref="A1:CA16"/>
  <sheetViews>
    <sheetView showGridLines="0" topLeftCell="BR1" zoomScale="70" zoomScaleNormal="70" workbookViewId="0">
      <selection activeCell="D12" sqref="D12"/>
    </sheetView>
  </sheetViews>
  <sheetFormatPr baseColWidth="10" defaultColWidth="11.42578125" defaultRowHeight="12.75" x14ac:dyDescent="0.25"/>
  <cols>
    <col min="1" max="1" width="13.7109375" style="6" customWidth="1"/>
    <col min="2" max="2" width="21.140625" style="6" customWidth="1"/>
    <col min="3" max="3" width="11.42578125" style="6"/>
    <col min="4" max="4" width="16.28515625" style="6" customWidth="1"/>
    <col min="5" max="5" width="17.42578125" style="6" customWidth="1"/>
    <col min="6" max="6" width="19.42578125" style="6" customWidth="1"/>
    <col min="7" max="7" width="17.140625" style="6" customWidth="1"/>
    <col min="8" max="8" width="15.5703125" style="6" customWidth="1"/>
    <col min="9" max="10" width="38.7109375" style="6" customWidth="1"/>
    <col min="11" max="11" width="16.7109375" style="6" customWidth="1"/>
    <col min="12" max="12" width="14.85546875" style="7" bestFit="1" customWidth="1"/>
    <col min="13" max="13" width="83.140625" style="6" customWidth="1"/>
    <col min="14" max="14" width="18.85546875" style="6" customWidth="1"/>
    <col min="15" max="16" width="11.42578125" style="7"/>
    <col min="17" max="17" width="18" style="7" customWidth="1"/>
    <col min="18" max="20" width="18.85546875" style="6" customWidth="1"/>
    <col min="21" max="22" width="11.42578125" style="6"/>
    <col min="23" max="23" width="17.28515625" style="6" bestFit="1" customWidth="1"/>
    <col min="24" max="24" width="19.140625" style="6" customWidth="1"/>
    <col min="25" max="25" width="16.85546875" style="7" customWidth="1"/>
    <col min="26" max="33" width="16.140625" style="6" customWidth="1"/>
    <col min="34" max="35" width="19.85546875" style="6" customWidth="1"/>
    <col min="36" max="37" width="16.140625" style="6" customWidth="1"/>
    <col min="38" max="38" width="43.28515625" style="6" customWidth="1"/>
    <col min="39" max="40" width="16" style="6" customWidth="1"/>
    <col min="41" max="43" width="16" style="7" customWidth="1"/>
    <col min="44" max="44" width="25.28515625" style="7" customWidth="1"/>
    <col min="45" max="45" width="19" style="7" customWidth="1"/>
    <col min="46" max="46" width="77.42578125" style="6" customWidth="1"/>
    <col min="47" max="48" width="15.42578125" style="6" customWidth="1"/>
    <col min="49" max="49" width="18.42578125" style="6" customWidth="1"/>
    <col min="50" max="50" width="11.42578125" style="6"/>
    <col min="51" max="52" width="17.28515625" style="6" customWidth="1"/>
    <col min="53" max="53" width="29.42578125" style="6" customWidth="1"/>
    <col min="54" max="54" width="17.28515625" style="6" customWidth="1"/>
    <col min="55" max="55" width="54.42578125" style="6" customWidth="1"/>
    <col min="56" max="56" width="16.42578125" style="6" customWidth="1"/>
    <col min="57" max="57" width="19.140625" style="6" customWidth="1"/>
    <col min="58" max="58" width="30.140625" style="6" customWidth="1"/>
    <col min="59" max="62" width="18.5703125" style="7" customWidth="1"/>
    <col min="63" max="63" width="18.5703125" style="6" customWidth="1"/>
    <col min="64" max="66" width="23.5703125" style="6" customWidth="1"/>
    <col min="67" max="67" width="9.42578125" style="6" bestFit="1" customWidth="1"/>
    <col min="68" max="68" width="67.42578125" style="6" customWidth="1"/>
    <col min="69" max="72" width="19.85546875" style="6" customWidth="1"/>
    <col min="73" max="73" width="23.85546875" style="6" customWidth="1"/>
    <col min="74" max="74" width="19.85546875" style="6" customWidth="1"/>
    <col min="75" max="75" width="18.5703125" style="6" customWidth="1"/>
    <col min="76" max="77" width="17.140625" style="6" customWidth="1"/>
    <col min="78" max="78" width="19.7109375" style="6" customWidth="1"/>
    <col min="79" max="79" width="91.140625" style="6" customWidth="1"/>
    <col min="80" max="16384" width="11.42578125" style="6"/>
  </cols>
  <sheetData>
    <row r="1" spans="1:79" ht="13.15" customHeight="1" x14ac:dyDescent="0.25">
      <c r="BD1" s="18"/>
      <c r="BE1" s="19"/>
      <c r="BF1" s="19"/>
      <c r="BG1" s="54" t="s">
        <v>85</v>
      </c>
      <c r="BH1" s="54"/>
      <c r="BI1" s="54"/>
      <c r="BJ1" s="54"/>
      <c r="BK1" s="54"/>
      <c r="BL1" s="54"/>
      <c r="BM1" s="54"/>
      <c r="BN1" s="54"/>
      <c r="BO1" s="54"/>
      <c r="BP1" s="54"/>
      <c r="BQ1" s="54"/>
      <c r="BR1" s="54"/>
      <c r="BS1" s="54"/>
      <c r="BT1" s="54"/>
      <c r="BU1" s="54"/>
      <c r="BV1" s="54"/>
      <c r="BW1" s="55"/>
    </row>
    <row r="2" spans="1:79" s="3" customFormat="1" ht="13.15" customHeight="1" x14ac:dyDescent="0.25">
      <c r="A2" s="51" t="s">
        <v>6</v>
      </c>
      <c r="B2" s="51" t="s">
        <v>30</v>
      </c>
      <c r="C2" s="51"/>
      <c r="D2" s="51" t="s">
        <v>31</v>
      </c>
      <c r="E2" s="51"/>
      <c r="F2" s="51"/>
      <c r="G2" s="51" t="s">
        <v>32</v>
      </c>
      <c r="H2" s="51"/>
      <c r="I2" s="51"/>
      <c r="J2" s="51" t="s">
        <v>98</v>
      </c>
      <c r="K2" s="51" t="s">
        <v>33</v>
      </c>
      <c r="L2" s="51" t="s">
        <v>34</v>
      </c>
      <c r="M2" s="51" t="s">
        <v>35</v>
      </c>
      <c r="N2" s="51" t="s">
        <v>36</v>
      </c>
      <c r="O2" s="51" t="s">
        <v>37</v>
      </c>
      <c r="P2" s="51" t="s">
        <v>38</v>
      </c>
      <c r="Q2" s="51" t="s">
        <v>39</v>
      </c>
      <c r="R2" s="51" t="s">
        <v>40</v>
      </c>
      <c r="S2" s="51" t="s">
        <v>41</v>
      </c>
      <c r="T2" s="51" t="s">
        <v>42</v>
      </c>
      <c r="U2" s="51" t="s">
        <v>43</v>
      </c>
      <c r="V2" s="51"/>
      <c r="W2" s="51" t="s">
        <v>44</v>
      </c>
      <c r="X2" s="51"/>
      <c r="Y2" s="51" t="s">
        <v>45</v>
      </c>
      <c r="Z2" s="51"/>
      <c r="AA2" s="51"/>
      <c r="AB2" s="51"/>
      <c r="AC2" s="51"/>
      <c r="AD2" s="51"/>
      <c r="AE2" s="51"/>
      <c r="AF2" s="51"/>
      <c r="AG2" s="51"/>
      <c r="AH2" s="51"/>
      <c r="AI2" s="51"/>
      <c r="AJ2" s="51"/>
      <c r="AK2" s="51"/>
      <c r="AL2" s="51"/>
      <c r="AM2" s="51" t="s">
        <v>128</v>
      </c>
      <c r="AN2" s="51"/>
      <c r="AO2" s="51"/>
      <c r="AP2" s="51"/>
      <c r="AQ2" s="51"/>
      <c r="AR2" s="51"/>
      <c r="AS2" s="51"/>
      <c r="AT2" s="51"/>
      <c r="AU2" s="51" t="s">
        <v>46</v>
      </c>
      <c r="AV2" s="51"/>
      <c r="AW2" s="51"/>
      <c r="AX2" s="51"/>
      <c r="AY2" s="51"/>
      <c r="AZ2" s="51"/>
      <c r="BA2" s="51"/>
      <c r="BB2" s="51"/>
      <c r="BC2" s="51"/>
      <c r="BD2" s="53" t="s">
        <v>99</v>
      </c>
      <c r="BE2" s="53"/>
      <c r="BF2" s="53"/>
      <c r="BG2" s="56" t="s">
        <v>104</v>
      </c>
      <c r="BH2" s="55"/>
      <c r="BI2" s="56" t="s">
        <v>20</v>
      </c>
      <c r="BJ2" s="55"/>
      <c r="BK2" s="52" t="s">
        <v>87</v>
      </c>
      <c r="BL2" s="52"/>
      <c r="BM2" s="52"/>
      <c r="BN2" s="52"/>
      <c r="BO2" s="52"/>
      <c r="BP2" s="52"/>
      <c r="BQ2" s="52" t="s">
        <v>92</v>
      </c>
      <c r="BR2" s="52"/>
      <c r="BS2" s="52"/>
      <c r="BT2" s="52"/>
      <c r="BU2" s="52"/>
      <c r="BV2" s="52"/>
      <c r="BW2" s="52"/>
      <c r="BX2" s="50" t="s">
        <v>47</v>
      </c>
      <c r="BY2" s="50"/>
      <c r="BZ2" s="50"/>
      <c r="CA2" s="50"/>
    </row>
    <row r="3" spans="1:79" s="3" customFormat="1" ht="242.25" x14ac:dyDescent="0.25">
      <c r="A3" s="51"/>
      <c r="B3" s="4" t="s">
        <v>48</v>
      </c>
      <c r="C3" s="4" t="s">
        <v>49</v>
      </c>
      <c r="D3" s="4" t="s">
        <v>50</v>
      </c>
      <c r="E3" s="4" t="s">
        <v>51</v>
      </c>
      <c r="F3" s="4" t="s">
        <v>52</v>
      </c>
      <c r="G3" s="4" t="s">
        <v>53</v>
      </c>
      <c r="H3" s="4" t="s">
        <v>54</v>
      </c>
      <c r="I3" s="4" t="s">
        <v>55</v>
      </c>
      <c r="J3" s="51"/>
      <c r="K3" s="51"/>
      <c r="L3" s="51"/>
      <c r="M3" s="51"/>
      <c r="N3" s="51"/>
      <c r="O3" s="51"/>
      <c r="P3" s="51"/>
      <c r="Q3" s="51"/>
      <c r="R3" s="51"/>
      <c r="S3" s="51"/>
      <c r="T3" s="51"/>
      <c r="U3" s="4" t="s">
        <v>56</v>
      </c>
      <c r="V3" s="4" t="s">
        <v>57</v>
      </c>
      <c r="W3" s="4" t="s">
        <v>58</v>
      </c>
      <c r="X3" s="4" t="s">
        <v>19</v>
      </c>
      <c r="Y3" s="4" t="s">
        <v>80</v>
      </c>
      <c r="Z3" s="4" t="s">
        <v>59</v>
      </c>
      <c r="AA3" s="4" t="s">
        <v>36</v>
      </c>
      <c r="AB3" s="4" t="s">
        <v>35</v>
      </c>
      <c r="AC3" s="4" t="s">
        <v>60</v>
      </c>
      <c r="AD3" s="4" t="s">
        <v>61</v>
      </c>
      <c r="AE3" s="4" t="s">
        <v>62</v>
      </c>
      <c r="AF3" s="4" t="s">
        <v>63</v>
      </c>
      <c r="AG3" s="4" t="s">
        <v>64</v>
      </c>
      <c r="AH3" s="4" t="s">
        <v>65</v>
      </c>
      <c r="AI3" s="4" t="s">
        <v>81</v>
      </c>
      <c r="AJ3" s="4" t="s">
        <v>66</v>
      </c>
      <c r="AK3" s="4" t="s">
        <v>45</v>
      </c>
      <c r="AL3" s="4" t="s">
        <v>67</v>
      </c>
      <c r="AM3" s="4" t="s">
        <v>126</v>
      </c>
      <c r="AN3" s="4" t="s">
        <v>127</v>
      </c>
      <c r="AO3" s="4" t="s">
        <v>68</v>
      </c>
      <c r="AP3" s="4" t="s">
        <v>69</v>
      </c>
      <c r="AQ3" s="4" t="s">
        <v>82</v>
      </c>
      <c r="AR3" s="4" t="s">
        <v>83</v>
      </c>
      <c r="AS3" s="4" t="s">
        <v>84</v>
      </c>
      <c r="AT3" s="4" t="s">
        <v>70</v>
      </c>
      <c r="AU3" s="4" t="s">
        <v>39</v>
      </c>
      <c r="AV3" s="4" t="s">
        <v>40</v>
      </c>
      <c r="AW3" s="4" t="s">
        <v>71</v>
      </c>
      <c r="AX3" s="4" t="s">
        <v>72</v>
      </c>
      <c r="AY3" s="4" t="s">
        <v>73</v>
      </c>
      <c r="AZ3" s="4" t="s">
        <v>139</v>
      </c>
      <c r="BA3" s="4" t="s">
        <v>70</v>
      </c>
      <c r="BB3" s="4" t="s">
        <v>74</v>
      </c>
      <c r="BC3" s="4" t="s">
        <v>75</v>
      </c>
      <c r="BD3" s="25" t="s">
        <v>100</v>
      </c>
      <c r="BE3" s="25" t="s">
        <v>51</v>
      </c>
      <c r="BF3" s="25" t="s">
        <v>70</v>
      </c>
      <c r="BG3" s="24" t="s">
        <v>143</v>
      </c>
      <c r="BH3" s="24" t="s">
        <v>86</v>
      </c>
      <c r="BI3" s="24" t="s">
        <v>20</v>
      </c>
      <c r="BJ3" s="24" t="s">
        <v>86</v>
      </c>
      <c r="BK3" s="24" t="s">
        <v>88</v>
      </c>
      <c r="BL3" s="24" t="s">
        <v>89</v>
      </c>
      <c r="BM3" s="24" t="s">
        <v>90</v>
      </c>
      <c r="BN3" s="24" t="s">
        <v>91</v>
      </c>
      <c r="BO3" s="24" t="s">
        <v>86</v>
      </c>
      <c r="BP3" s="24" t="s">
        <v>70</v>
      </c>
      <c r="BQ3" s="24" t="s">
        <v>93</v>
      </c>
      <c r="BR3" s="24" t="s">
        <v>94</v>
      </c>
      <c r="BS3" s="24" t="s">
        <v>95</v>
      </c>
      <c r="BT3" s="24" t="s">
        <v>96</v>
      </c>
      <c r="BU3" s="24" t="s">
        <v>97</v>
      </c>
      <c r="BV3" s="24" t="s">
        <v>86</v>
      </c>
      <c r="BW3" s="24" t="s">
        <v>101</v>
      </c>
      <c r="BX3" s="23" t="s">
        <v>76</v>
      </c>
      <c r="BY3" s="23" t="str">
        <f>BD2</f>
        <v>REQUISITOS ADICIONALES</v>
      </c>
      <c r="BZ3" s="23" t="s">
        <v>77</v>
      </c>
      <c r="CA3" s="23" t="s">
        <v>70</v>
      </c>
    </row>
    <row r="4" spans="1:79" s="7" customFormat="1" ht="66.599999999999994" customHeight="1" x14ac:dyDescent="0.25">
      <c r="A4" s="43" t="s">
        <v>102</v>
      </c>
      <c r="B4" s="5" t="s">
        <v>166</v>
      </c>
      <c r="C4" s="8">
        <v>1</v>
      </c>
      <c r="D4" s="12" t="s">
        <v>14</v>
      </c>
      <c r="E4" s="44" t="s">
        <v>1</v>
      </c>
      <c r="F4" s="47">
        <v>6</v>
      </c>
      <c r="G4" s="41" t="s">
        <v>2</v>
      </c>
      <c r="H4" s="41" t="s">
        <v>1</v>
      </c>
      <c r="I4" s="41"/>
      <c r="J4" s="41" t="s">
        <v>103</v>
      </c>
      <c r="K4" s="5">
        <v>1</v>
      </c>
      <c r="L4" s="37" t="s">
        <v>214</v>
      </c>
      <c r="M4" s="5" t="s">
        <v>215</v>
      </c>
      <c r="N4" s="5" t="s">
        <v>216</v>
      </c>
      <c r="O4" s="5" t="s">
        <v>4</v>
      </c>
      <c r="P4" s="5" t="s">
        <v>5</v>
      </c>
      <c r="Q4" s="5"/>
      <c r="R4" s="5" t="s">
        <v>217</v>
      </c>
      <c r="S4" s="5" t="s">
        <v>218</v>
      </c>
      <c r="T4" s="8">
        <v>1</v>
      </c>
      <c r="U4" s="27">
        <v>44463</v>
      </c>
      <c r="V4" s="27">
        <v>44561</v>
      </c>
      <c r="W4" s="28">
        <v>487748397</v>
      </c>
      <c r="X4" s="13">
        <v>525.84</v>
      </c>
      <c r="Y4" s="5" t="s">
        <v>2</v>
      </c>
      <c r="Z4" s="5" t="s">
        <v>23</v>
      </c>
      <c r="AA4" s="5" t="s">
        <v>2</v>
      </c>
      <c r="AB4" s="5" t="s">
        <v>2</v>
      </c>
      <c r="AC4" s="5" t="s">
        <v>2</v>
      </c>
      <c r="AD4" s="5" t="s">
        <v>2</v>
      </c>
      <c r="AE4" s="5" t="s">
        <v>2</v>
      </c>
      <c r="AF4" s="5" t="s">
        <v>2</v>
      </c>
      <c r="AG4" s="5" t="s">
        <v>2</v>
      </c>
      <c r="AH4" s="5" t="s">
        <v>13</v>
      </c>
      <c r="AI4" s="5" t="s">
        <v>13</v>
      </c>
      <c r="AJ4" s="5" t="s">
        <v>13</v>
      </c>
      <c r="AK4" s="5" t="s">
        <v>1</v>
      </c>
      <c r="AL4" s="5"/>
      <c r="AM4" s="5" t="s">
        <v>2</v>
      </c>
      <c r="AN4" s="5" t="s">
        <v>13</v>
      </c>
      <c r="AO4" s="5" t="s">
        <v>1</v>
      </c>
      <c r="AP4" s="5" t="s">
        <v>1</v>
      </c>
      <c r="AQ4" s="5" t="s">
        <v>9</v>
      </c>
      <c r="AR4" s="5" t="s">
        <v>13</v>
      </c>
      <c r="AS4" s="5">
        <v>525.84</v>
      </c>
      <c r="AT4" s="5"/>
      <c r="AU4" s="5">
        <v>7</v>
      </c>
      <c r="AV4" s="5" t="s">
        <v>131</v>
      </c>
      <c r="AW4" s="15">
        <v>525.84</v>
      </c>
      <c r="AX4" s="8">
        <v>1</v>
      </c>
      <c r="AY4" s="13">
        <f>AW4*AX4</f>
        <v>525.84</v>
      </c>
      <c r="AZ4" s="13" t="str">
        <f>IF(AY4&gt;101.1,"SI","NO")</f>
        <v>SI</v>
      </c>
      <c r="BA4" s="14"/>
      <c r="BB4" s="41" t="str">
        <f>AY11</f>
        <v>CUMPLE</v>
      </c>
      <c r="BC4" s="41"/>
      <c r="BD4" s="41" t="s">
        <v>2</v>
      </c>
      <c r="BE4" s="41" t="s">
        <v>1</v>
      </c>
      <c r="BF4" s="41"/>
      <c r="BG4" s="41">
        <v>4</v>
      </c>
      <c r="BH4" s="41">
        <f>IF(BG4=4,29.5,IF(BG4=3,25,IF(BG4=2,20,IF(BG4=1,15,0))))</f>
        <v>29.5</v>
      </c>
      <c r="BI4" s="47" t="s">
        <v>2</v>
      </c>
      <c r="BJ4" s="47">
        <f>IF(BI4="SI",0.25,0)</f>
        <v>0.25</v>
      </c>
      <c r="BK4" s="41" t="s">
        <v>2</v>
      </c>
      <c r="BL4" s="41"/>
      <c r="BM4" s="41"/>
      <c r="BN4" s="41"/>
      <c r="BO4" s="41">
        <v>0.25</v>
      </c>
      <c r="BP4" s="41"/>
      <c r="BQ4" s="41" t="s">
        <v>13</v>
      </c>
      <c r="BR4" s="41" t="s">
        <v>2</v>
      </c>
      <c r="BS4" s="41" t="s">
        <v>13</v>
      </c>
      <c r="BT4" s="41" t="s">
        <v>1</v>
      </c>
      <c r="BU4" s="41" t="s">
        <v>1</v>
      </c>
      <c r="BV4" s="41">
        <v>10</v>
      </c>
      <c r="BW4" s="42">
        <f>BV4+BO4+BJ4+BH4</f>
        <v>40</v>
      </c>
      <c r="BX4" s="41" t="str">
        <f>BB4</f>
        <v>CUMPLE</v>
      </c>
      <c r="BY4" s="41" t="str">
        <f>BE4</f>
        <v>CUMPLE</v>
      </c>
      <c r="BZ4" s="41" t="str">
        <f>IF(BX4="CUMPLE",IF(BY4="CUMPLE","HABILITADO","NO CUMPLE"),"NO CUMPLE")</f>
        <v>HABILITADO</v>
      </c>
      <c r="CA4" s="41"/>
    </row>
    <row r="5" spans="1:79" s="7" customFormat="1" ht="66.599999999999994" customHeight="1" x14ac:dyDescent="0.25">
      <c r="A5" s="43"/>
      <c r="B5" s="5"/>
      <c r="C5" s="8"/>
      <c r="D5" s="12"/>
      <c r="E5" s="45"/>
      <c r="F5" s="48"/>
      <c r="G5" s="41"/>
      <c r="H5" s="41"/>
      <c r="I5" s="41"/>
      <c r="J5" s="41"/>
      <c r="K5" s="5">
        <v>2</v>
      </c>
      <c r="L5" s="38"/>
      <c r="M5" s="5"/>
      <c r="N5" s="5"/>
      <c r="O5" s="5"/>
      <c r="P5" s="5"/>
      <c r="Q5" s="5"/>
      <c r="R5" s="5"/>
      <c r="S5" s="5"/>
      <c r="T5" s="8"/>
      <c r="U5" s="27"/>
      <c r="V5" s="27"/>
      <c r="W5" s="28"/>
      <c r="X5" s="13"/>
      <c r="Y5" s="5"/>
      <c r="Z5" s="5"/>
      <c r="AA5" s="5"/>
      <c r="AB5" s="5"/>
      <c r="AC5" s="5"/>
      <c r="AD5" s="5"/>
      <c r="AE5" s="5"/>
      <c r="AF5" s="5"/>
      <c r="AG5" s="5"/>
      <c r="AH5" s="5"/>
      <c r="AI5" s="5"/>
      <c r="AJ5" s="5"/>
      <c r="AK5" s="5"/>
      <c r="AL5" s="5"/>
      <c r="AM5" s="5"/>
      <c r="AN5" s="5"/>
      <c r="AO5" s="5"/>
      <c r="AP5" s="5"/>
      <c r="AQ5" s="5"/>
      <c r="AR5" s="5"/>
      <c r="AS5" s="5"/>
      <c r="AT5" s="5"/>
      <c r="AU5" s="5"/>
      <c r="AV5" s="5"/>
      <c r="AW5" s="15"/>
      <c r="AX5" s="8"/>
      <c r="AY5" s="13"/>
      <c r="AZ5" s="13"/>
      <c r="BA5" s="14"/>
      <c r="BB5" s="41"/>
      <c r="BC5" s="41"/>
      <c r="BD5" s="41"/>
      <c r="BE5" s="41"/>
      <c r="BF5" s="41"/>
      <c r="BG5" s="41"/>
      <c r="BH5" s="41"/>
      <c r="BI5" s="48"/>
      <c r="BJ5" s="48"/>
      <c r="BK5" s="41"/>
      <c r="BL5" s="41"/>
      <c r="BM5" s="41"/>
      <c r="BN5" s="41"/>
      <c r="BO5" s="41"/>
      <c r="BP5" s="41"/>
      <c r="BQ5" s="41"/>
      <c r="BR5" s="41"/>
      <c r="BS5" s="41"/>
      <c r="BT5" s="41"/>
      <c r="BU5" s="41"/>
      <c r="BV5" s="41"/>
      <c r="BW5" s="42"/>
      <c r="BX5" s="41"/>
      <c r="BY5" s="41"/>
      <c r="BZ5" s="41"/>
      <c r="CA5" s="41"/>
    </row>
    <row r="6" spans="1:79" s="7" customFormat="1" x14ac:dyDescent="0.25">
      <c r="A6" s="43"/>
      <c r="B6" s="5"/>
      <c r="C6" s="8"/>
      <c r="D6" s="12"/>
      <c r="E6" s="45"/>
      <c r="F6" s="48"/>
      <c r="G6" s="41"/>
      <c r="H6" s="41"/>
      <c r="I6" s="41"/>
      <c r="J6" s="41"/>
      <c r="K6" s="5">
        <v>3</v>
      </c>
      <c r="L6" s="38"/>
      <c r="M6" s="5"/>
      <c r="N6" s="5"/>
      <c r="O6" s="5"/>
      <c r="P6" s="5"/>
      <c r="Q6" s="5"/>
      <c r="R6" s="5"/>
      <c r="S6" s="5"/>
      <c r="T6" s="8"/>
      <c r="U6" s="27"/>
      <c r="V6" s="27"/>
      <c r="W6" s="28"/>
      <c r="X6" s="13"/>
      <c r="Y6" s="5"/>
      <c r="Z6" s="5"/>
      <c r="AA6" s="5"/>
      <c r="AB6" s="5"/>
      <c r="AC6" s="5"/>
      <c r="AD6" s="5"/>
      <c r="AE6" s="5"/>
      <c r="AF6" s="5"/>
      <c r="AG6" s="5"/>
      <c r="AH6" s="5"/>
      <c r="AI6" s="5"/>
      <c r="AJ6" s="5"/>
      <c r="AK6" s="5"/>
      <c r="AL6" s="5"/>
      <c r="AM6" s="5"/>
      <c r="AN6" s="5"/>
      <c r="AO6" s="5"/>
      <c r="AP6" s="5"/>
      <c r="AQ6" s="5"/>
      <c r="AR6" s="5"/>
      <c r="AS6" s="5"/>
      <c r="AT6" s="5"/>
      <c r="AU6" s="5"/>
      <c r="AV6" s="5"/>
      <c r="AW6" s="15"/>
      <c r="AX6" s="8"/>
      <c r="AY6" s="13"/>
      <c r="AZ6" s="13"/>
      <c r="BA6" s="14"/>
      <c r="BB6" s="41"/>
      <c r="BC6" s="41"/>
      <c r="BD6" s="41"/>
      <c r="BE6" s="41"/>
      <c r="BF6" s="41"/>
      <c r="BG6" s="41"/>
      <c r="BH6" s="41"/>
      <c r="BI6" s="48"/>
      <c r="BJ6" s="48"/>
      <c r="BK6" s="41"/>
      <c r="BL6" s="41"/>
      <c r="BM6" s="41"/>
      <c r="BN6" s="41"/>
      <c r="BO6" s="41"/>
      <c r="BP6" s="41"/>
      <c r="BQ6" s="41"/>
      <c r="BR6" s="41"/>
      <c r="BS6" s="41"/>
      <c r="BT6" s="41"/>
      <c r="BU6" s="41"/>
      <c r="BV6" s="41"/>
      <c r="BW6" s="42"/>
      <c r="BX6" s="41"/>
      <c r="BY6" s="41"/>
      <c r="BZ6" s="41"/>
      <c r="CA6" s="41"/>
    </row>
    <row r="7" spans="1:79" s="7" customFormat="1" x14ac:dyDescent="0.25">
      <c r="A7" s="43"/>
      <c r="B7" s="5"/>
      <c r="C7" s="8"/>
      <c r="D7" s="12"/>
      <c r="E7" s="45"/>
      <c r="F7" s="48"/>
      <c r="G7" s="41"/>
      <c r="H7" s="41"/>
      <c r="I7" s="41"/>
      <c r="J7" s="41"/>
      <c r="K7" s="5">
        <v>4</v>
      </c>
      <c r="L7" s="16"/>
      <c r="M7" s="5"/>
      <c r="N7" s="5"/>
      <c r="O7" s="5"/>
      <c r="P7" s="5"/>
      <c r="Q7" s="5"/>
      <c r="R7" s="5"/>
      <c r="S7" s="5"/>
      <c r="T7" s="8"/>
      <c r="U7" s="27"/>
      <c r="V7" s="27"/>
      <c r="W7" s="28"/>
      <c r="X7" s="13"/>
      <c r="Y7" s="5"/>
      <c r="Z7" s="5"/>
      <c r="AA7" s="5"/>
      <c r="AB7" s="5"/>
      <c r="AC7" s="5"/>
      <c r="AD7" s="5"/>
      <c r="AE7" s="5"/>
      <c r="AF7" s="5"/>
      <c r="AG7" s="5"/>
      <c r="AH7" s="5"/>
      <c r="AI7" s="5"/>
      <c r="AJ7" s="5"/>
      <c r="AK7" s="5"/>
      <c r="AL7" s="5"/>
      <c r="AM7" s="5"/>
      <c r="AN7" s="5"/>
      <c r="AO7" s="5"/>
      <c r="AP7" s="5"/>
      <c r="AQ7" s="5"/>
      <c r="AR7" s="5"/>
      <c r="AS7" s="5"/>
      <c r="AT7" s="5"/>
      <c r="AU7" s="5"/>
      <c r="AV7" s="5"/>
      <c r="AW7" s="15"/>
      <c r="AX7" s="8"/>
      <c r="AY7" s="13"/>
      <c r="AZ7" s="13"/>
      <c r="BA7" s="14"/>
      <c r="BB7" s="41"/>
      <c r="BC7" s="41"/>
      <c r="BD7" s="41"/>
      <c r="BE7" s="41"/>
      <c r="BF7" s="41"/>
      <c r="BG7" s="41"/>
      <c r="BH7" s="41"/>
      <c r="BI7" s="48"/>
      <c r="BJ7" s="48"/>
      <c r="BK7" s="41"/>
      <c r="BL7" s="41"/>
      <c r="BM7" s="41"/>
      <c r="BN7" s="41"/>
      <c r="BO7" s="41"/>
      <c r="BP7" s="41"/>
      <c r="BQ7" s="41"/>
      <c r="BR7" s="41"/>
      <c r="BS7" s="41"/>
      <c r="BT7" s="41"/>
      <c r="BU7" s="41"/>
      <c r="BV7" s="41"/>
      <c r="BW7" s="42"/>
      <c r="BX7" s="41"/>
      <c r="BY7" s="41"/>
      <c r="BZ7" s="41"/>
      <c r="CA7" s="41"/>
    </row>
    <row r="8" spans="1:79" s="7" customFormat="1" x14ac:dyDescent="0.25">
      <c r="A8" s="43"/>
      <c r="B8" s="5"/>
      <c r="C8" s="8"/>
      <c r="D8" s="12"/>
      <c r="E8" s="45"/>
      <c r="F8" s="48"/>
      <c r="G8" s="41"/>
      <c r="H8" s="41"/>
      <c r="I8" s="41"/>
      <c r="J8" s="41"/>
      <c r="K8" s="5">
        <v>5</v>
      </c>
      <c r="L8" s="16"/>
      <c r="M8" s="5"/>
      <c r="N8" s="5"/>
      <c r="O8" s="5"/>
      <c r="P8" s="5"/>
      <c r="Q8" s="5"/>
      <c r="R8" s="5"/>
      <c r="S8" s="5"/>
      <c r="T8" s="8"/>
      <c r="U8" s="27"/>
      <c r="V8" s="27"/>
      <c r="W8" s="28"/>
      <c r="X8" s="13"/>
      <c r="Y8" s="5"/>
      <c r="Z8" s="5"/>
      <c r="AA8" s="5"/>
      <c r="AB8" s="5"/>
      <c r="AC8" s="5"/>
      <c r="AD8" s="5"/>
      <c r="AE8" s="5"/>
      <c r="AF8" s="5"/>
      <c r="AG8" s="5"/>
      <c r="AH8" s="5"/>
      <c r="AI8" s="5"/>
      <c r="AJ8" s="5"/>
      <c r="AK8" s="5"/>
      <c r="AL8" s="5"/>
      <c r="AM8" s="5"/>
      <c r="AN8" s="5"/>
      <c r="AO8" s="5"/>
      <c r="AP8" s="5"/>
      <c r="AQ8" s="5"/>
      <c r="AR8" s="5"/>
      <c r="AS8" s="5"/>
      <c r="AT8" s="5"/>
      <c r="AU8" s="5"/>
      <c r="AV8" s="5"/>
      <c r="AW8" s="15"/>
      <c r="AX8" s="8"/>
      <c r="AY8" s="13"/>
      <c r="AZ8" s="13"/>
      <c r="BA8" s="14"/>
      <c r="BB8" s="41"/>
      <c r="BC8" s="41"/>
      <c r="BD8" s="41"/>
      <c r="BE8" s="41"/>
      <c r="BF8" s="41"/>
      <c r="BG8" s="41"/>
      <c r="BH8" s="41"/>
      <c r="BI8" s="48"/>
      <c r="BJ8" s="48"/>
      <c r="BK8" s="41"/>
      <c r="BL8" s="41"/>
      <c r="BM8" s="41"/>
      <c r="BN8" s="41"/>
      <c r="BO8" s="41"/>
      <c r="BP8" s="41"/>
      <c r="BQ8" s="41"/>
      <c r="BR8" s="41"/>
      <c r="BS8" s="41"/>
      <c r="BT8" s="41"/>
      <c r="BU8" s="41"/>
      <c r="BV8" s="41"/>
      <c r="BW8" s="42"/>
      <c r="BX8" s="41"/>
      <c r="BY8" s="41"/>
      <c r="BZ8" s="41"/>
      <c r="CA8" s="41"/>
    </row>
    <row r="9" spans="1:79" s="7" customFormat="1" x14ac:dyDescent="0.25">
      <c r="A9" s="43"/>
      <c r="B9" s="5"/>
      <c r="C9" s="8"/>
      <c r="D9" s="12"/>
      <c r="E9" s="46"/>
      <c r="F9" s="49"/>
      <c r="G9" s="41"/>
      <c r="H9" s="41"/>
      <c r="I9" s="41"/>
      <c r="J9" s="41"/>
      <c r="K9" s="5">
        <v>6</v>
      </c>
      <c r="L9" s="5"/>
      <c r="M9" s="5"/>
      <c r="N9" s="5"/>
      <c r="O9" s="5"/>
      <c r="P9" s="5"/>
      <c r="Q9" s="5"/>
      <c r="R9" s="5"/>
      <c r="S9" s="5"/>
      <c r="T9" s="8"/>
      <c r="U9" s="27"/>
      <c r="V9" s="27"/>
      <c r="W9" s="28"/>
      <c r="X9" s="29"/>
      <c r="Y9" s="5"/>
      <c r="Z9" s="5"/>
      <c r="AA9" s="5"/>
      <c r="AB9" s="5"/>
      <c r="AC9" s="5"/>
      <c r="AD9" s="5"/>
      <c r="AE9" s="5"/>
      <c r="AF9" s="5"/>
      <c r="AG9" s="5"/>
      <c r="AH9" s="5"/>
      <c r="AI9" s="5"/>
      <c r="AJ9" s="5"/>
      <c r="AK9" s="5"/>
      <c r="AL9" s="5"/>
      <c r="AM9" s="5"/>
      <c r="AN9" s="5"/>
      <c r="AO9" s="5"/>
      <c r="AP9" s="5"/>
      <c r="AQ9" s="5"/>
      <c r="AR9" s="5"/>
      <c r="AS9" s="5"/>
      <c r="AT9" s="5"/>
      <c r="AU9" s="5"/>
      <c r="AV9" s="5"/>
      <c r="AW9" s="15"/>
      <c r="AX9" s="8"/>
      <c r="AY9" s="13"/>
      <c r="AZ9" s="13"/>
      <c r="BA9" s="14"/>
      <c r="BB9" s="41"/>
      <c r="BC9" s="41"/>
      <c r="BD9" s="41"/>
      <c r="BE9" s="41"/>
      <c r="BF9" s="41"/>
      <c r="BG9" s="41"/>
      <c r="BH9" s="41"/>
      <c r="BI9" s="49"/>
      <c r="BJ9" s="49"/>
      <c r="BK9" s="41"/>
      <c r="BL9" s="41"/>
      <c r="BM9" s="41"/>
      <c r="BN9" s="41"/>
      <c r="BO9" s="41"/>
      <c r="BP9" s="41"/>
      <c r="BQ9" s="41"/>
      <c r="BR9" s="41"/>
      <c r="BS9" s="41"/>
      <c r="BT9" s="41"/>
      <c r="BU9" s="41"/>
      <c r="BV9" s="41"/>
      <c r="BW9" s="42"/>
      <c r="BX9" s="41"/>
      <c r="BY9" s="41"/>
      <c r="BZ9" s="41"/>
      <c r="CA9" s="41"/>
    </row>
    <row r="10" spans="1:79" ht="51" x14ac:dyDescent="0.25">
      <c r="AX10" s="3" t="s">
        <v>78</v>
      </c>
      <c r="AY10" s="30">
        <f>SUMIF(AP4:AP9,"CUMPLE",AY4:AY9)</f>
        <v>525.84</v>
      </c>
      <c r="AZ10" s="3"/>
      <c r="BA10" s="3"/>
      <c r="BB10" s="3"/>
      <c r="BC10" s="3"/>
      <c r="BX10" s="10">
        <f>IF(BX4="CUMPLE",1,0)</f>
        <v>1</v>
      </c>
      <c r="BY10" s="10">
        <f>IF(BY4="CUMPLE",1,0)</f>
        <v>1</v>
      </c>
      <c r="CA10" s="11" t="s">
        <v>105</v>
      </c>
    </row>
    <row r="11" spans="1:79" x14ac:dyDescent="0.25">
      <c r="AS11" s="21"/>
      <c r="AY11" s="4" t="str">
        <f>IF(AY10&gt;=[4]Inputs!$A$40,"CUMPLE","NO CUMPLE")</f>
        <v>CUMPLE</v>
      </c>
      <c r="AZ11" s="3"/>
      <c r="BA11" s="3"/>
      <c r="BB11" s="3"/>
      <c r="BC11" s="3"/>
    </row>
    <row r="12" spans="1:79" x14ac:dyDescent="0.25">
      <c r="AR12" s="20"/>
      <c r="AS12" s="21"/>
    </row>
    <row r="13" spans="1:79" x14ac:dyDescent="0.25">
      <c r="AR13" s="20"/>
      <c r="AS13" s="21"/>
    </row>
    <row r="14" spans="1:79" x14ac:dyDescent="0.25">
      <c r="AR14" s="20"/>
      <c r="AS14" s="21"/>
    </row>
    <row r="15" spans="1:79" x14ac:dyDescent="0.25">
      <c r="AR15" s="20"/>
      <c r="AS15" s="21"/>
    </row>
    <row r="16" spans="1:79" x14ac:dyDescent="0.25">
      <c r="AS16" s="22"/>
    </row>
  </sheetData>
  <dataConsolidate/>
  <mergeCells count="60">
    <mergeCell ref="S2:S3"/>
    <mergeCell ref="T2:T3"/>
    <mergeCell ref="BG1:BW1"/>
    <mergeCell ref="A2:A3"/>
    <mergeCell ref="B2:C2"/>
    <mergeCell ref="D2:F2"/>
    <mergeCell ref="G2:I2"/>
    <mergeCell ref="J2:J3"/>
    <mergeCell ref="K2:K3"/>
    <mergeCell ref="L2:L3"/>
    <mergeCell ref="M2:M3"/>
    <mergeCell ref="N2:N3"/>
    <mergeCell ref="BX2:CA2"/>
    <mergeCell ref="A4:A9"/>
    <mergeCell ref="E4:E9"/>
    <mergeCell ref="F4:F9"/>
    <mergeCell ref="G4:G9"/>
    <mergeCell ref="H4:H9"/>
    <mergeCell ref="U2:V2"/>
    <mergeCell ref="W2:X2"/>
    <mergeCell ref="Y2:AL2"/>
    <mergeCell ref="AM2:AT2"/>
    <mergeCell ref="AU2:BC2"/>
    <mergeCell ref="BD2:BF2"/>
    <mergeCell ref="O2:O3"/>
    <mergeCell ref="P2:P3"/>
    <mergeCell ref="Q2:Q3"/>
    <mergeCell ref="R2:R3"/>
    <mergeCell ref="BE4:BE9"/>
    <mergeCell ref="BG2:BH2"/>
    <mergeCell ref="BI2:BJ2"/>
    <mergeCell ref="BK2:BP2"/>
    <mergeCell ref="BQ2:BW2"/>
    <mergeCell ref="BQ4:BQ9"/>
    <mergeCell ref="BF4:BF9"/>
    <mergeCell ref="BG4:BG9"/>
    <mergeCell ref="BH4:BH9"/>
    <mergeCell ref="BI4:BI9"/>
    <mergeCell ref="BJ4:BJ9"/>
    <mergeCell ref="BK4:BK9"/>
    <mergeCell ref="BL4:BL9"/>
    <mergeCell ref="BM4:BM9"/>
    <mergeCell ref="BN4:BN9"/>
    <mergeCell ref="BO4:BO9"/>
    <mergeCell ref="I4:I9"/>
    <mergeCell ref="J4:J9"/>
    <mergeCell ref="BB4:BB9"/>
    <mergeCell ref="BC4:BC9"/>
    <mergeCell ref="BD4:BD9"/>
    <mergeCell ref="BP4:BP9"/>
    <mergeCell ref="BX4:BX9"/>
    <mergeCell ref="BY4:BY9"/>
    <mergeCell ref="BZ4:BZ9"/>
    <mergeCell ref="CA4:CA9"/>
    <mergeCell ref="BR4:BR9"/>
    <mergeCell ref="BS4:BS9"/>
    <mergeCell ref="BT4:BT9"/>
    <mergeCell ref="BU4:BU9"/>
    <mergeCell ref="BV4:BV9"/>
    <mergeCell ref="BW4:BW9"/>
  </mergeCells>
  <conditionalFormatting sqref="A10:G12">
    <cfRule type="cellIs" dxfId="323" priority="71" operator="equal">
      <formula>"si"</formula>
    </cfRule>
    <cfRule type="cellIs" dxfId="322" priority="70" operator="equal">
      <formula>"cumple"</formula>
    </cfRule>
    <cfRule type="cellIs" dxfId="321" priority="69" operator="equal">
      <formula>"N/A"</formula>
    </cfRule>
    <cfRule type="cellIs" dxfId="320" priority="72" operator="equal">
      <formula>"no cumple"</formula>
    </cfRule>
    <cfRule type="cellIs" dxfId="319" priority="73" operator="equal">
      <formula>"no"</formula>
    </cfRule>
  </conditionalFormatting>
  <conditionalFormatting sqref="B4:C9">
    <cfRule type="containsBlanks" dxfId="318" priority="79">
      <formula>LEN(TRIM(B4))=0</formula>
    </cfRule>
  </conditionalFormatting>
  <conditionalFormatting sqref="B5:C9">
    <cfRule type="cellIs" dxfId="317" priority="83" operator="equal">
      <formula>"no cumple"</formula>
    </cfRule>
    <cfRule type="cellIs" dxfId="316" priority="84" operator="equal">
      <formula>"no"</formula>
    </cfRule>
    <cfRule type="cellIs" dxfId="315" priority="80" operator="equal">
      <formula>"N/A"</formula>
    </cfRule>
    <cfRule type="cellIs" dxfId="314" priority="81" operator="equal">
      <formula>"cumple"</formula>
    </cfRule>
    <cfRule type="cellIs" dxfId="313" priority="82" operator="equal">
      <formula>"si"</formula>
    </cfRule>
  </conditionalFormatting>
  <conditionalFormatting sqref="D5:D9">
    <cfRule type="cellIs" dxfId="312" priority="74" operator="equal">
      <formula>"N/A"</formula>
    </cfRule>
    <cfRule type="cellIs" dxfId="311" priority="75" operator="equal">
      <formula>"cumple"</formula>
    </cfRule>
    <cfRule type="cellIs" dxfId="310" priority="76" operator="equal">
      <formula>"si"</formula>
    </cfRule>
    <cfRule type="cellIs" dxfId="309" priority="77" operator="equal">
      <formula>"no cumple"</formula>
    </cfRule>
    <cfRule type="cellIs" dxfId="308" priority="78" operator="equal">
      <formula>"no"</formula>
    </cfRule>
  </conditionalFormatting>
  <conditionalFormatting sqref="J2:J4">
    <cfRule type="cellIs" dxfId="307" priority="93" operator="equal">
      <formula>"N/A"</formula>
    </cfRule>
    <cfRule type="cellIs" dxfId="306" priority="94" operator="equal">
      <formula>"cumple"</formula>
    </cfRule>
    <cfRule type="cellIs" dxfId="305" priority="95" operator="equal">
      <formula>"si"</formula>
    </cfRule>
    <cfRule type="cellIs" dxfId="304" priority="96" operator="equal">
      <formula>"no cumple"</formula>
    </cfRule>
    <cfRule type="cellIs" dxfId="303" priority="97" operator="equal">
      <formula>"no"</formula>
    </cfRule>
  </conditionalFormatting>
  <conditionalFormatting sqref="J4">
    <cfRule type="containsBlanks" dxfId="302" priority="98">
      <formula>LEN(TRIM(J4))=0</formula>
    </cfRule>
  </conditionalFormatting>
  <conditionalFormatting sqref="W4:AP4 AV4:BE4 K4:V9 AQ4:AS9 W5:AK9 AM5:AP9 AT4:AT8 AU4:AU9 AY5:BA9">
    <cfRule type="containsBlanks" dxfId="301" priority="153">
      <formula>LEN(TRIM(K4))=0</formula>
    </cfRule>
  </conditionalFormatting>
  <conditionalFormatting sqref="Y5:AK9 BA5:BA9 AU2:AV2 BX2:BY2 CB2:XFD2 BW3">
    <cfRule type="cellIs" dxfId="300" priority="166" operator="equal">
      <formula>"cumple"</formula>
    </cfRule>
    <cfRule type="cellIs" dxfId="299" priority="169" operator="equal">
      <formula>"no"</formula>
    </cfRule>
    <cfRule type="cellIs" dxfId="298" priority="168" operator="equal">
      <formula>"no cumple"</formula>
    </cfRule>
    <cfRule type="cellIs" dxfId="297" priority="167" operator="equal">
      <formula>"si"</formula>
    </cfRule>
  </conditionalFormatting>
  <conditionalFormatting sqref="Z5:Z9">
    <cfRule type="cellIs" dxfId="296" priority="148" operator="equal">
      <formula>"no"</formula>
    </cfRule>
    <cfRule type="cellIs" dxfId="295" priority="147" operator="equal">
      <formula>"no cumple"</formula>
    </cfRule>
    <cfRule type="cellIs" dxfId="294" priority="146" operator="equal">
      <formula>"si"</formula>
    </cfRule>
    <cfRule type="cellIs" dxfId="293" priority="145" operator="equal">
      <formula>"cumple"</formula>
    </cfRule>
  </conditionalFormatting>
  <conditionalFormatting sqref="AH1:AI4 AJ3:AL4 Y5:AL8 AJ2:AN2">
    <cfRule type="cellIs" dxfId="292" priority="157" operator="equal">
      <formula>"no"</formula>
    </cfRule>
    <cfRule type="cellIs" dxfId="291" priority="154" operator="equal">
      <formula>"cumple"</formula>
    </cfRule>
    <cfRule type="cellIs" dxfId="290" priority="155" operator="equal">
      <formula>"si"</formula>
    </cfRule>
    <cfRule type="cellIs" dxfId="289" priority="156" operator="equal">
      <formula>"no cumple"</formula>
    </cfRule>
  </conditionalFormatting>
  <conditionalFormatting sqref="AH1:AI9 AL4:AN8 AJ4:AK9 AO4:AS9 BA5:BA9 BX2:BY2 CB2:XFD2 BW3">
    <cfRule type="cellIs" dxfId="288" priority="165" operator="equal">
      <formula>"N/A"</formula>
    </cfRule>
  </conditionalFormatting>
  <conditionalFormatting sqref="AJ10:XFD1048576">
    <cfRule type="cellIs" dxfId="287" priority="58" operator="equal">
      <formula>"N/A"</formula>
    </cfRule>
  </conditionalFormatting>
  <conditionalFormatting sqref="AK5:AL9">
    <cfRule type="cellIs" dxfId="286" priority="127" operator="equal">
      <formula>"cumple"</formula>
    </cfRule>
    <cfRule type="cellIs" dxfId="285" priority="128" operator="equal">
      <formula>"si"</formula>
    </cfRule>
    <cfRule type="cellIs" dxfId="284" priority="129" operator="equal">
      <formula>"no cumple"</formula>
    </cfRule>
    <cfRule type="cellIs" dxfId="283" priority="130" operator="equal">
      <formula>"no"</formula>
    </cfRule>
  </conditionalFormatting>
  <conditionalFormatting sqref="AL4">
    <cfRule type="cellIs" dxfId="282" priority="3" operator="equal">
      <formula>"si"</formula>
    </cfRule>
    <cfRule type="cellIs" dxfId="281" priority="4" operator="equal">
      <formula>"no cumple"</formula>
    </cfRule>
    <cfRule type="cellIs" dxfId="280" priority="5" operator="equal">
      <formula>"no"</formula>
    </cfRule>
    <cfRule type="cellIs" dxfId="279" priority="6" operator="equal">
      <formula>"N/A"</formula>
    </cfRule>
    <cfRule type="cellIs" dxfId="278" priority="2" operator="equal">
      <formula>"cumple"</formula>
    </cfRule>
    <cfRule type="containsBlanks" dxfId="277" priority="1">
      <formula>LEN(TRIM(AL4))=0</formula>
    </cfRule>
    <cfRule type="cellIs" dxfId="276" priority="33" operator="equal">
      <formula>"no cumple"</formula>
    </cfRule>
    <cfRule type="cellIs" dxfId="275" priority="34" operator="equal">
      <formula>"no"</formula>
    </cfRule>
    <cfRule type="cellIs" dxfId="274" priority="32" operator="equal">
      <formula>"si"</formula>
    </cfRule>
    <cfRule type="cellIs" dxfId="273" priority="35" operator="equal">
      <formula>"N/A"</formula>
    </cfRule>
    <cfRule type="cellIs" dxfId="272" priority="31" operator="equal">
      <formula>"cumple"</formula>
    </cfRule>
  </conditionalFormatting>
  <conditionalFormatting sqref="AL4:AL9">
    <cfRule type="containsBlanks" dxfId="271" priority="30">
      <formula>LEN(TRIM(AL4))=0</formula>
    </cfRule>
  </conditionalFormatting>
  <conditionalFormatting sqref="AL5:AL9">
    <cfRule type="containsBlanks" dxfId="270" priority="138">
      <formula>LEN(TRIM(AL5))=0</formula>
    </cfRule>
  </conditionalFormatting>
  <conditionalFormatting sqref="AL9">
    <cfRule type="cellIs" dxfId="269" priority="143" operator="equal">
      <formula>"N/A"</formula>
    </cfRule>
    <cfRule type="cellIs" dxfId="268" priority="142" operator="equal">
      <formula>"no"</formula>
    </cfRule>
    <cfRule type="cellIs" dxfId="267" priority="139" operator="equal">
      <formula>"cumple"</formula>
    </cfRule>
    <cfRule type="cellIs" dxfId="266" priority="140" operator="equal">
      <formula>"si"</formula>
    </cfRule>
    <cfRule type="cellIs" dxfId="265" priority="141" operator="equal">
      <formula>"no cumple"</formula>
    </cfRule>
  </conditionalFormatting>
  <conditionalFormatting sqref="AL5:AN9">
    <cfRule type="cellIs" dxfId="264" priority="131" operator="equal">
      <formula>"N/A"</formula>
    </cfRule>
  </conditionalFormatting>
  <conditionalFormatting sqref="AM4:AS9 BA4:BE4 A3:I4 A1:AG1 AJ1:BG1 BX1:XFD1 A2:E2 G2:I2 BK2 K2:W3 Y2:AG3 AU3:BF3 BI3:BS3 K4:AG4 K5:X16 Y10:AT10 I10:J12 AU10:BC18 AS11:AS15 Y11:AR16 AT11:AT16 A13:J1048576 AJ17:AL18 K17:AI1048576 AS18:AS1048576 AJ19:AR1048576 AT19:BC1048576">
    <cfRule type="cellIs" dxfId="263" priority="149" operator="equal">
      <formula>"cumple"</formula>
    </cfRule>
    <cfRule type="cellIs" dxfId="262" priority="150" operator="equal">
      <formula>"si"</formula>
    </cfRule>
    <cfRule type="cellIs" dxfId="261" priority="151" operator="equal">
      <formula>"no cumple"</formula>
    </cfRule>
    <cfRule type="cellIs" dxfId="260" priority="152" operator="equal">
      <formula>"no"</formula>
    </cfRule>
  </conditionalFormatting>
  <conditionalFormatting sqref="AO5:AS9">
    <cfRule type="containsBlanks" dxfId="259" priority="144">
      <formula>LEN(TRIM(AO5))=0</formula>
    </cfRule>
  </conditionalFormatting>
  <conditionalFormatting sqref="AS4:AS9">
    <cfRule type="cellIs" dxfId="258" priority="116" operator="equal">
      <formula>"no"</formula>
    </cfRule>
    <cfRule type="cellIs" dxfId="257" priority="115" operator="equal">
      <formula>"no cumple"</formula>
    </cfRule>
    <cfRule type="cellIs" dxfId="256" priority="114" operator="equal">
      <formula>"si"</formula>
    </cfRule>
    <cfRule type="cellIs" dxfId="255" priority="113" operator="equal">
      <formula>"cumple"</formula>
    </cfRule>
    <cfRule type="cellIs" dxfId="254" priority="111" operator="equal">
      <formula>"N/A"</formula>
    </cfRule>
    <cfRule type="containsBlanks" dxfId="253" priority="112">
      <formula>LEN(TRIM(AS4))=0</formula>
    </cfRule>
  </conditionalFormatting>
  <conditionalFormatting sqref="AT4">
    <cfRule type="cellIs" dxfId="252" priority="29" operator="equal">
      <formula>"N/A"</formula>
    </cfRule>
    <cfRule type="cellIs" dxfId="251" priority="22" operator="equal">
      <formula>"si"</formula>
    </cfRule>
    <cfRule type="containsBlanks" dxfId="250" priority="20">
      <formula>LEN(TRIM(AT4))=0</formula>
    </cfRule>
    <cfRule type="cellIs" dxfId="249" priority="21" operator="equal">
      <formula>"cumple"</formula>
    </cfRule>
    <cfRule type="cellIs" dxfId="248" priority="23" operator="equal">
      <formula>"no cumple"</formula>
    </cfRule>
    <cfRule type="cellIs" dxfId="247" priority="24" operator="equal">
      <formula>"no"</formula>
    </cfRule>
  </conditionalFormatting>
  <conditionalFormatting sqref="AT4:AT5">
    <cfRule type="cellIs" dxfId="246" priority="18" operator="equal">
      <formula>"N/A"</formula>
    </cfRule>
  </conditionalFormatting>
  <conditionalFormatting sqref="AT4:AT9">
    <cfRule type="containsBlanks" dxfId="245" priority="133">
      <formula>LEN(TRIM(AT4))=0</formula>
    </cfRule>
  </conditionalFormatting>
  <conditionalFormatting sqref="AT5">
    <cfRule type="cellIs" dxfId="244" priority="7" operator="equal">
      <formula>"N/A"</formula>
    </cfRule>
    <cfRule type="containsBlanks" dxfId="243" priority="8">
      <formula>LEN(TRIM(AT5))=0</formula>
    </cfRule>
    <cfRule type="cellIs" dxfId="242" priority="9" operator="equal">
      <formula>"cumple"</formula>
    </cfRule>
    <cfRule type="cellIs" dxfId="241" priority="10" operator="equal">
      <formula>"si"</formula>
    </cfRule>
    <cfRule type="cellIs" dxfId="240" priority="11" operator="equal">
      <formula>"no cumple"</formula>
    </cfRule>
    <cfRule type="cellIs" dxfId="239" priority="12" operator="equal">
      <formula>"no"</formula>
    </cfRule>
    <cfRule type="containsBlanks" dxfId="238" priority="13">
      <formula>LEN(TRIM(AT5))=0</formula>
    </cfRule>
    <cfRule type="cellIs" dxfId="237" priority="14" operator="equal">
      <formula>"cumple"</formula>
    </cfRule>
    <cfRule type="cellIs" dxfId="236" priority="15" operator="equal">
      <formula>"si"</formula>
    </cfRule>
    <cfRule type="cellIs" dxfId="235" priority="16" operator="equal">
      <formula>"no cumple"</formula>
    </cfRule>
    <cfRule type="cellIs" dxfId="234" priority="17" operator="equal">
      <formula>"no"</formula>
    </cfRule>
  </conditionalFormatting>
  <conditionalFormatting sqref="AT9">
    <cfRule type="containsBlanks" dxfId="233" priority="45">
      <formula>LEN(TRIM(AT9))=0</formula>
    </cfRule>
  </conditionalFormatting>
  <conditionalFormatting sqref="AT4:AZ9">
    <cfRule type="cellIs" dxfId="232" priority="135" operator="equal">
      <formula>"si"</formula>
    </cfRule>
    <cfRule type="cellIs" dxfId="231" priority="137" operator="equal">
      <formula>"no"</formula>
    </cfRule>
    <cfRule type="cellIs" dxfId="230" priority="136" operator="equal">
      <formula>"no cumple"</formula>
    </cfRule>
    <cfRule type="cellIs" dxfId="229" priority="134" operator="equal">
      <formula>"cumple"</formula>
    </cfRule>
  </conditionalFormatting>
  <conditionalFormatting sqref="AU4:AU9">
    <cfRule type="cellIs" dxfId="228" priority="41" operator="equal">
      <formula>"cumple"</formula>
    </cfRule>
    <cfRule type="cellIs" dxfId="227" priority="42" operator="equal">
      <formula>"si"</formula>
    </cfRule>
    <cfRule type="cellIs" dxfId="226" priority="43" operator="equal">
      <formula>"no cumple"</formula>
    </cfRule>
    <cfRule type="cellIs" dxfId="225" priority="44" operator="equal">
      <formula>"no"</formula>
    </cfRule>
  </conditionalFormatting>
  <conditionalFormatting sqref="AU5:AX9">
    <cfRule type="containsBlanks" dxfId="224" priority="123">
      <formula>LEN(TRIM(AU5))=0</formula>
    </cfRule>
  </conditionalFormatting>
  <conditionalFormatting sqref="AV1:AV1048576">
    <cfRule type="cellIs" dxfId="223" priority="122" operator="equal">
      <formula>"NINGUNO DE LOS REQUERIDOS"</formula>
    </cfRule>
  </conditionalFormatting>
  <conditionalFormatting sqref="AV5:AV9">
    <cfRule type="containsBlanks" dxfId="222" priority="91">
      <formula>LEN(TRIM(AV5))=0</formula>
    </cfRule>
  </conditionalFormatting>
  <conditionalFormatting sqref="BA4">
    <cfRule type="cellIs" dxfId="221" priority="39" operator="equal">
      <formula>"no cumple"</formula>
    </cfRule>
    <cfRule type="cellIs" dxfId="220" priority="40" operator="equal">
      <formula>"no"</formula>
    </cfRule>
    <cfRule type="cellIs" dxfId="219" priority="36" operator="equal">
      <formula>"N/A"</formula>
    </cfRule>
    <cfRule type="cellIs" dxfId="218" priority="37" operator="equal">
      <formula>"cumple"</formula>
    </cfRule>
    <cfRule type="cellIs" dxfId="217" priority="38" operator="equal">
      <formula>"si"</formula>
    </cfRule>
  </conditionalFormatting>
  <conditionalFormatting sqref="BA4:BE4 AT4:AZ9 A3:I4 A1:AG1 AJ1:BG1 BX1:XFD1 A2:E2 G2:I2 AJ2:AV2 BK2 K2:W3 Y2:AG3 AJ3:BF3 BI3:BS3 K4:AG9 I10:AI12 A13:AI1048576">
    <cfRule type="cellIs" dxfId="216" priority="125" operator="equal">
      <formula>"N/A"</formula>
    </cfRule>
  </conditionalFormatting>
  <conditionalFormatting sqref="BD4:BF4 BO4:BP4 BT4:BW4">
    <cfRule type="containsBlanks" dxfId="215" priority="124">
      <formula>LEN(TRIM(BD4))=0</formula>
    </cfRule>
  </conditionalFormatting>
  <conditionalFormatting sqref="BD10:XFD1048576">
    <cfRule type="cellIs" dxfId="214" priority="59" operator="equal">
      <formula>"cumple"</formula>
    </cfRule>
    <cfRule type="cellIs" dxfId="213" priority="62" operator="equal">
      <formula>"no"</formula>
    </cfRule>
    <cfRule type="cellIs" dxfId="212" priority="60" operator="equal">
      <formula>"si"</formula>
    </cfRule>
    <cfRule type="cellIs" dxfId="211" priority="61" operator="equal">
      <formula>"no cumple"</formula>
    </cfRule>
  </conditionalFormatting>
  <conditionalFormatting sqref="BG2">
    <cfRule type="cellIs" dxfId="210" priority="66" operator="equal">
      <formula>"si"</formula>
    </cfRule>
    <cfRule type="cellIs" dxfId="209" priority="68" operator="equal">
      <formula>"no"</formula>
    </cfRule>
    <cfRule type="cellIs" dxfId="208" priority="67" operator="equal">
      <formula>"no cumple"</formula>
    </cfRule>
    <cfRule type="cellIs" dxfId="207" priority="65" operator="equal">
      <formula>"cumple"</formula>
    </cfRule>
    <cfRule type="cellIs" dxfId="206" priority="64" operator="equal">
      <formula>"N/A"</formula>
    </cfRule>
  </conditionalFormatting>
  <conditionalFormatting sqref="BG4">
    <cfRule type="cellIs" dxfId="205" priority="57" operator="equal">
      <formula>"no"</formula>
    </cfRule>
    <cfRule type="cellIs" dxfId="204" priority="56" operator="equal">
      <formula>"no cumple"</formula>
    </cfRule>
    <cfRule type="cellIs" dxfId="203" priority="55" operator="equal">
      <formula>"si"</formula>
    </cfRule>
    <cfRule type="cellIs" dxfId="202" priority="54" operator="equal">
      <formula>"cumple"</formula>
    </cfRule>
    <cfRule type="containsBlanks" dxfId="201" priority="53">
      <formula>LEN(TRIM(BG4))=0</formula>
    </cfRule>
    <cfRule type="cellIs" dxfId="200" priority="52" operator="equal">
      <formula>"N/A"</formula>
    </cfRule>
  </conditionalFormatting>
  <conditionalFormatting sqref="BH4">
    <cfRule type="containsBlanks" dxfId="199" priority="63">
      <formula>LEN(TRIM(BH4))=0</formula>
    </cfRule>
  </conditionalFormatting>
  <conditionalFormatting sqref="BI2">
    <cfRule type="cellIs" dxfId="198" priority="48" operator="equal">
      <formula>"si"</formula>
    </cfRule>
    <cfRule type="cellIs" dxfId="197" priority="46" operator="equal">
      <formula>"N/A"</formula>
    </cfRule>
    <cfRule type="cellIs" dxfId="196" priority="47" operator="equal">
      <formula>"cumple"</formula>
    </cfRule>
    <cfRule type="cellIs" dxfId="195" priority="50" operator="equal">
      <formula>"no"</formula>
    </cfRule>
    <cfRule type="cellIs" dxfId="194" priority="49" operator="equal">
      <formula>"no cumple"</formula>
    </cfRule>
  </conditionalFormatting>
  <conditionalFormatting sqref="BI4">
    <cfRule type="cellIs" dxfId="193" priority="87" operator="equal">
      <formula>"cumple"</formula>
    </cfRule>
    <cfRule type="cellIs" dxfId="192" priority="88" operator="equal">
      <formula>"si"</formula>
    </cfRule>
    <cfRule type="cellIs" dxfId="191" priority="90" operator="equal">
      <formula>"no"</formula>
    </cfRule>
    <cfRule type="containsBlanks" dxfId="190" priority="86">
      <formula>LEN(TRIM(BI4))=0</formula>
    </cfRule>
    <cfRule type="cellIs" dxfId="189" priority="85" operator="equal">
      <formula>"N/A"</formula>
    </cfRule>
    <cfRule type="cellIs" dxfId="188" priority="89" operator="equal">
      <formula>"no cumple"</formula>
    </cfRule>
  </conditionalFormatting>
  <conditionalFormatting sqref="BJ4">
    <cfRule type="containsBlanks" dxfId="187" priority="51">
      <formula>LEN(TRIM(BJ4))=0</formula>
    </cfRule>
  </conditionalFormatting>
  <conditionalFormatting sqref="BK4:BN4">
    <cfRule type="containsBlanks" dxfId="186" priority="106">
      <formula>LEN(TRIM(BK4))=0</formula>
    </cfRule>
    <cfRule type="cellIs" dxfId="185" priority="107" operator="equal">
      <formula>"cumple"</formula>
    </cfRule>
    <cfRule type="cellIs" dxfId="184" priority="110" operator="equal">
      <formula>"no"</formula>
    </cfRule>
    <cfRule type="cellIs" dxfId="183" priority="109" operator="equal">
      <formula>"no cumple"</formula>
    </cfRule>
    <cfRule type="cellIs" dxfId="182" priority="108" operator="equal">
      <formula>"si"</formula>
    </cfRule>
    <cfRule type="cellIs" dxfId="181" priority="105" operator="equal">
      <formula>"N/A"</formula>
    </cfRule>
  </conditionalFormatting>
  <conditionalFormatting sqref="BQ4:BS4">
    <cfRule type="cellIs" dxfId="180" priority="99" operator="equal">
      <formula>"N/A"</formula>
    </cfRule>
    <cfRule type="containsBlanks" dxfId="179" priority="100">
      <formula>LEN(TRIM(BQ4))=0</formula>
    </cfRule>
    <cfRule type="cellIs" dxfId="178" priority="101" operator="equal">
      <formula>"cumple"</formula>
    </cfRule>
    <cfRule type="cellIs" dxfId="177" priority="102" operator="equal">
      <formula>"si"</formula>
    </cfRule>
    <cfRule type="cellIs" dxfId="176" priority="104" operator="equal">
      <formula>"no"</formula>
    </cfRule>
    <cfRule type="cellIs" dxfId="175" priority="103" operator="equal">
      <formula>"no cumple"</formula>
    </cfRule>
  </conditionalFormatting>
  <conditionalFormatting sqref="BX3:XFD4">
    <cfRule type="cellIs" dxfId="174" priority="162" operator="equal">
      <formula>"no"</formula>
    </cfRule>
    <cfRule type="cellIs" dxfId="173" priority="159" operator="equal">
      <formula>"cumple"</formula>
    </cfRule>
    <cfRule type="cellIs" dxfId="172" priority="160" operator="equal">
      <formula>"si"</formula>
    </cfRule>
    <cfRule type="cellIs" dxfId="171" priority="161" operator="equal">
      <formula>"no cumple"</formula>
    </cfRule>
    <cfRule type="cellIs" dxfId="170" priority="158" operator="equal">
      <formula>"N/A"</formula>
    </cfRule>
  </conditionalFormatting>
  <conditionalFormatting sqref="BZ4">
    <cfRule type="cellIs" dxfId="169" priority="132" operator="equal">
      <formula>"RECHAZADO"</formula>
    </cfRule>
    <cfRule type="cellIs" dxfId="168" priority="163" operator="equal">
      <formula>"HABILITADO"</formula>
    </cfRule>
    <cfRule type="cellIs" dxfId="167" priority="164" operator="equal">
      <formula>"NO HABILITADO"</formula>
    </cfRule>
  </conditionalFormatting>
  <conditionalFormatting sqref="CB5:XFD9">
    <cfRule type="cellIs" dxfId="166" priority="121" operator="equal">
      <formula>"no"</formula>
    </cfRule>
    <cfRule type="cellIs" dxfId="165" priority="119" operator="equal">
      <formula>"si"</formula>
    </cfRule>
    <cfRule type="cellIs" dxfId="164" priority="120" operator="equal">
      <formula>"no cumple"</formula>
    </cfRule>
    <cfRule type="cellIs" dxfId="163" priority="117" operator="equal">
      <formula>"N/A"</formula>
    </cfRule>
    <cfRule type="cellIs" dxfId="162" priority="118" operator="equal">
      <formula>"cumple"</formula>
    </cfRule>
  </conditionalFormatting>
  <dataValidations count="1">
    <dataValidation type="list" allowBlank="1" showInputMessage="1" showErrorMessage="1" sqref="BV4" xr:uid="{D9CAF490-BA96-4533-B410-20007CC6DBED}">
      <formula1>"10,5,0"</formula1>
    </dataValidation>
  </dataValidations>
  <pageMargins left="0.7" right="0.7" top="0.75" bottom="0.75" header="0.3" footer="0.3"/>
  <pageSetup scale="10" orientation="portrait" horizontalDpi="4294967293"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7B3D0-3208-4687-94C7-3E5B7CD36AB0}">
  <dimension ref="A1:CA16"/>
  <sheetViews>
    <sheetView showGridLines="0" tabSelected="1" topLeftCell="BV1" zoomScale="70" zoomScaleNormal="70" workbookViewId="0">
      <selection activeCell="BV4" sqref="BV4:BV9"/>
    </sheetView>
  </sheetViews>
  <sheetFormatPr baseColWidth="10" defaultColWidth="11.42578125" defaultRowHeight="12.75" x14ac:dyDescent="0.25"/>
  <cols>
    <col min="1" max="1" width="13.7109375" style="6" customWidth="1"/>
    <col min="2" max="2" width="21.140625" style="6" customWidth="1"/>
    <col min="3" max="3" width="11.42578125" style="6"/>
    <col min="4" max="4" width="16.28515625" style="6" customWidth="1"/>
    <col min="5" max="5" width="17.42578125" style="6" customWidth="1"/>
    <col min="6" max="6" width="19.42578125" style="6" customWidth="1"/>
    <col min="7" max="7" width="17.140625" style="6" customWidth="1"/>
    <col min="8" max="8" width="15.5703125" style="6" customWidth="1"/>
    <col min="9" max="9" width="33.5703125" style="6" customWidth="1"/>
    <col min="10" max="10" width="34.85546875" style="6" customWidth="1"/>
    <col min="11" max="11" width="16.7109375" style="6" customWidth="1"/>
    <col min="12" max="12" width="14.85546875" style="7" bestFit="1" customWidth="1"/>
    <col min="13" max="13" width="83.140625" style="6" customWidth="1"/>
    <col min="14" max="14" width="18.85546875" style="6" customWidth="1"/>
    <col min="15" max="16" width="11.42578125" style="7"/>
    <col min="17" max="17" width="18" style="7" customWidth="1"/>
    <col min="18" max="20" width="18.85546875" style="6" customWidth="1"/>
    <col min="21" max="22" width="11.42578125" style="6"/>
    <col min="23" max="23" width="17.28515625" style="6" bestFit="1" customWidth="1"/>
    <col min="24" max="24" width="19.140625" style="6" customWidth="1"/>
    <col min="25" max="25" width="16.85546875" style="7" customWidth="1"/>
    <col min="26" max="33" width="16.140625" style="6" customWidth="1"/>
    <col min="34" max="35" width="19.85546875" style="6" customWidth="1"/>
    <col min="36" max="37" width="16.140625" style="6" customWidth="1"/>
    <col min="38" max="38" width="39.42578125" style="6" customWidth="1"/>
    <col min="39" max="39" width="18.7109375" style="6" customWidth="1"/>
    <col min="40" max="40" width="18.85546875" style="6" customWidth="1"/>
    <col min="41" max="41" width="18.85546875" style="7" customWidth="1"/>
    <col min="42" max="42" width="16" style="7" customWidth="1"/>
    <col min="43" max="43" width="18.28515625" style="7" customWidth="1"/>
    <col min="44" max="44" width="25.28515625" style="7" customWidth="1"/>
    <col min="45" max="45" width="19" style="7" customWidth="1"/>
    <col min="46" max="46" width="62.28515625" style="6" customWidth="1"/>
    <col min="47" max="48" width="15.42578125" style="6" customWidth="1"/>
    <col min="49" max="49" width="18.42578125" style="6" customWidth="1"/>
    <col min="50" max="50" width="11.42578125" style="6"/>
    <col min="51" max="52" width="17.28515625" style="6" customWidth="1"/>
    <col min="53" max="53" width="34.28515625" style="6" customWidth="1"/>
    <col min="54" max="54" width="17.28515625" style="6" customWidth="1"/>
    <col min="55" max="55" width="54.42578125" style="6" customWidth="1"/>
    <col min="56" max="56" width="16.42578125" style="6" customWidth="1"/>
    <col min="57" max="57" width="19.140625" style="6" customWidth="1"/>
    <col min="58" max="58" width="30.140625" style="6" customWidth="1"/>
    <col min="59" max="59" width="25.85546875" style="7" customWidth="1"/>
    <col min="60" max="62" width="18.5703125" style="7" customWidth="1"/>
    <col min="63" max="63" width="18.5703125" style="6" customWidth="1"/>
    <col min="64" max="66" width="23.5703125" style="6" customWidth="1"/>
    <col min="67" max="67" width="9.42578125" style="6" bestFit="1" customWidth="1"/>
    <col min="68" max="68" width="43.140625" style="6" customWidth="1"/>
    <col min="69" max="72" width="19.85546875" style="6" customWidth="1"/>
    <col min="73" max="73" width="23.85546875" style="6" customWidth="1"/>
    <col min="74" max="74" width="19.85546875" style="6" customWidth="1"/>
    <col min="75" max="75" width="18.5703125" style="6" customWidth="1"/>
    <col min="76" max="77" width="17.140625" style="6" customWidth="1"/>
    <col min="78" max="78" width="19.7109375" style="6" customWidth="1"/>
    <col min="79" max="79" width="91.140625" style="6" customWidth="1"/>
    <col min="80" max="16384" width="11.42578125" style="6"/>
  </cols>
  <sheetData>
    <row r="1" spans="1:79" ht="13.15" customHeight="1" x14ac:dyDescent="0.25">
      <c r="BD1" s="18"/>
      <c r="BE1" s="19"/>
      <c r="BF1" s="19"/>
      <c r="BG1" s="54" t="s">
        <v>85</v>
      </c>
      <c r="BH1" s="54"/>
      <c r="BI1" s="54"/>
      <c r="BJ1" s="54"/>
      <c r="BK1" s="54"/>
      <c r="BL1" s="54"/>
      <c r="BM1" s="54"/>
      <c r="BN1" s="54"/>
      <c r="BO1" s="54"/>
      <c r="BP1" s="54"/>
      <c r="BQ1" s="54"/>
      <c r="BR1" s="54"/>
      <c r="BS1" s="54"/>
      <c r="BT1" s="54"/>
      <c r="BU1" s="54"/>
      <c r="BV1" s="54"/>
      <c r="BW1" s="55"/>
    </row>
    <row r="2" spans="1:79" s="3" customFormat="1" ht="13.15" customHeight="1" x14ac:dyDescent="0.25">
      <c r="A2" s="51" t="s">
        <v>6</v>
      </c>
      <c r="B2" s="51" t="s">
        <v>30</v>
      </c>
      <c r="C2" s="51"/>
      <c r="D2" s="51" t="s">
        <v>31</v>
      </c>
      <c r="E2" s="51"/>
      <c r="F2" s="51"/>
      <c r="G2" s="51" t="s">
        <v>32</v>
      </c>
      <c r="H2" s="51"/>
      <c r="I2" s="51"/>
      <c r="J2" s="51" t="s">
        <v>98</v>
      </c>
      <c r="K2" s="51" t="s">
        <v>33</v>
      </c>
      <c r="L2" s="51" t="s">
        <v>34</v>
      </c>
      <c r="M2" s="51" t="s">
        <v>35</v>
      </c>
      <c r="N2" s="51" t="s">
        <v>36</v>
      </c>
      <c r="O2" s="51" t="s">
        <v>37</v>
      </c>
      <c r="P2" s="51" t="s">
        <v>38</v>
      </c>
      <c r="Q2" s="51" t="s">
        <v>39</v>
      </c>
      <c r="R2" s="51" t="s">
        <v>40</v>
      </c>
      <c r="S2" s="51" t="s">
        <v>41</v>
      </c>
      <c r="T2" s="51" t="s">
        <v>42</v>
      </c>
      <c r="U2" s="51" t="s">
        <v>43</v>
      </c>
      <c r="V2" s="51"/>
      <c r="W2" s="51" t="s">
        <v>44</v>
      </c>
      <c r="X2" s="51"/>
      <c r="Y2" s="51" t="s">
        <v>45</v>
      </c>
      <c r="Z2" s="51"/>
      <c r="AA2" s="51"/>
      <c r="AB2" s="51"/>
      <c r="AC2" s="51"/>
      <c r="AD2" s="51"/>
      <c r="AE2" s="51"/>
      <c r="AF2" s="51"/>
      <c r="AG2" s="51"/>
      <c r="AH2" s="51"/>
      <c r="AI2" s="51"/>
      <c r="AJ2" s="51"/>
      <c r="AK2" s="51"/>
      <c r="AL2" s="51"/>
      <c r="AM2" s="51" t="s">
        <v>128</v>
      </c>
      <c r="AN2" s="51"/>
      <c r="AO2" s="51"/>
      <c r="AP2" s="51"/>
      <c r="AQ2" s="51"/>
      <c r="AR2" s="51"/>
      <c r="AS2" s="51"/>
      <c r="AT2" s="51"/>
      <c r="AU2" s="51" t="s">
        <v>46</v>
      </c>
      <c r="AV2" s="51"/>
      <c r="AW2" s="51"/>
      <c r="AX2" s="51"/>
      <c r="AY2" s="51"/>
      <c r="AZ2" s="51"/>
      <c r="BA2" s="51"/>
      <c r="BB2" s="51"/>
      <c r="BC2" s="51"/>
      <c r="BD2" s="53" t="s">
        <v>99</v>
      </c>
      <c r="BE2" s="53"/>
      <c r="BF2" s="53"/>
      <c r="BG2" s="56" t="s">
        <v>104</v>
      </c>
      <c r="BH2" s="55"/>
      <c r="BI2" s="56" t="s">
        <v>20</v>
      </c>
      <c r="BJ2" s="55"/>
      <c r="BK2" s="52" t="s">
        <v>87</v>
      </c>
      <c r="BL2" s="52"/>
      <c r="BM2" s="52"/>
      <c r="BN2" s="52"/>
      <c r="BO2" s="52"/>
      <c r="BP2" s="52"/>
      <c r="BQ2" s="52" t="s">
        <v>92</v>
      </c>
      <c r="BR2" s="52"/>
      <c r="BS2" s="52"/>
      <c r="BT2" s="52"/>
      <c r="BU2" s="52"/>
      <c r="BV2" s="52"/>
      <c r="BW2" s="52"/>
      <c r="BX2" s="50" t="s">
        <v>47</v>
      </c>
      <c r="BY2" s="50"/>
      <c r="BZ2" s="50"/>
      <c r="CA2" s="50"/>
    </row>
    <row r="3" spans="1:79" s="3" customFormat="1" ht="164.25" customHeight="1" x14ac:dyDescent="0.25">
      <c r="A3" s="51"/>
      <c r="B3" s="4" t="s">
        <v>48</v>
      </c>
      <c r="C3" s="4" t="s">
        <v>49</v>
      </c>
      <c r="D3" s="4" t="s">
        <v>50</v>
      </c>
      <c r="E3" s="4" t="s">
        <v>51</v>
      </c>
      <c r="F3" s="4" t="s">
        <v>52</v>
      </c>
      <c r="G3" s="4" t="s">
        <v>53</v>
      </c>
      <c r="H3" s="4" t="s">
        <v>54</v>
      </c>
      <c r="I3" s="4" t="s">
        <v>55</v>
      </c>
      <c r="J3" s="51"/>
      <c r="K3" s="51"/>
      <c r="L3" s="51"/>
      <c r="M3" s="51"/>
      <c r="N3" s="51"/>
      <c r="O3" s="51"/>
      <c r="P3" s="51"/>
      <c r="Q3" s="51"/>
      <c r="R3" s="51"/>
      <c r="S3" s="51"/>
      <c r="T3" s="51"/>
      <c r="U3" s="4" t="s">
        <v>56</v>
      </c>
      <c r="V3" s="4" t="s">
        <v>57</v>
      </c>
      <c r="W3" s="4" t="s">
        <v>58</v>
      </c>
      <c r="X3" s="4" t="s">
        <v>19</v>
      </c>
      <c r="Y3" s="4" t="s">
        <v>80</v>
      </c>
      <c r="Z3" s="4" t="s">
        <v>59</v>
      </c>
      <c r="AA3" s="4" t="s">
        <v>36</v>
      </c>
      <c r="AB3" s="4" t="s">
        <v>35</v>
      </c>
      <c r="AC3" s="4" t="s">
        <v>60</v>
      </c>
      <c r="AD3" s="4" t="s">
        <v>61</v>
      </c>
      <c r="AE3" s="4" t="s">
        <v>62</v>
      </c>
      <c r="AF3" s="4" t="s">
        <v>63</v>
      </c>
      <c r="AG3" s="4" t="s">
        <v>64</v>
      </c>
      <c r="AH3" s="4" t="s">
        <v>65</v>
      </c>
      <c r="AI3" s="4" t="s">
        <v>81</v>
      </c>
      <c r="AJ3" s="4" t="s">
        <v>66</v>
      </c>
      <c r="AK3" s="4" t="s">
        <v>45</v>
      </c>
      <c r="AL3" s="4" t="s">
        <v>67</v>
      </c>
      <c r="AM3" s="4" t="s">
        <v>126</v>
      </c>
      <c r="AN3" s="4" t="s">
        <v>127</v>
      </c>
      <c r="AO3" s="4" t="s">
        <v>68</v>
      </c>
      <c r="AP3" s="4" t="s">
        <v>69</v>
      </c>
      <c r="AQ3" s="4" t="s">
        <v>82</v>
      </c>
      <c r="AR3" s="4" t="s">
        <v>83</v>
      </c>
      <c r="AS3" s="4" t="s">
        <v>84</v>
      </c>
      <c r="AT3" s="4" t="s">
        <v>70</v>
      </c>
      <c r="AU3" s="4" t="s">
        <v>39</v>
      </c>
      <c r="AV3" s="4" t="s">
        <v>40</v>
      </c>
      <c r="AW3" s="4" t="s">
        <v>71</v>
      </c>
      <c r="AX3" s="4" t="s">
        <v>72</v>
      </c>
      <c r="AY3" s="4" t="s">
        <v>73</v>
      </c>
      <c r="AZ3" s="4" t="s">
        <v>139</v>
      </c>
      <c r="BA3" s="4" t="s">
        <v>70</v>
      </c>
      <c r="BB3" s="4" t="s">
        <v>74</v>
      </c>
      <c r="BC3" s="4" t="s">
        <v>75</v>
      </c>
      <c r="BD3" s="25" t="s">
        <v>100</v>
      </c>
      <c r="BE3" s="25" t="s">
        <v>51</v>
      </c>
      <c r="BF3" s="25" t="s">
        <v>70</v>
      </c>
      <c r="BG3" s="24" t="s">
        <v>143</v>
      </c>
      <c r="BH3" s="24" t="s">
        <v>86</v>
      </c>
      <c r="BI3" s="24" t="s">
        <v>20</v>
      </c>
      <c r="BJ3" s="24" t="s">
        <v>86</v>
      </c>
      <c r="BK3" s="24" t="s">
        <v>88</v>
      </c>
      <c r="BL3" s="24" t="s">
        <v>89</v>
      </c>
      <c r="BM3" s="24" t="s">
        <v>90</v>
      </c>
      <c r="BN3" s="24" t="s">
        <v>91</v>
      </c>
      <c r="BO3" s="24" t="s">
        <v>86</v>
      </c>
      <c r="BP3" s="24" t="s">
        <v>70</v>
      </c>
      <c r="BQ3" s="24" t="s">
        <v>93</v>
      </c>
      <c r="BR3" s="24" t="s">
        <v>94</v>
      </c>
      <c r="BS3" s="24" t="s">
        <v>95</v>
      </c>
      <c r="BT3" s="24" t="s">
        <v>96</v>
      </c>
      <c r="BU3" s="24" t="s">
        <v>97</v>
      </c>
      <c r="BV3" s="24" t="s">
        <v>86</v>
      </c>
      <c r="BW3" s="24" t="s">
        <v>101</v>
      </c>
      <c r="BX3" s="23" t="s">
        <v>76</v>
      </c>
      <c r="BY3" s="23" t="str">
        <f>BD2</f>
        <v>REQUISITOS ADICIONALES</v>
      </c>
      <c r="BZ3" s="23" t="s">
        <v>77</v>
      </c>
      <c r="CA3" s="23" t="s">
        <v>70</v>
      </c>
    </row>
    <row r="4" spans="1:79" s="7" customFormat="1" ht="66.599999999999994" customHeight="1" x14ac:dyDescent="0.25">
      <c r="A4" s="43" t="s">
        <v>110</v>
      </c>
      <c r="B4" s="5" t="s">
        <v>168</v>
      </c>
      <c r="C4" s="8">
        <v>1</v>
      </c>
      <c r="D4" s="12" t="s">
        <v>3</v>
      </c>
      <c r="E4" s="44" t="s">
        <v>1</v>
      </c>
      <c r="F4" s="47">
        <v>6</v>
      </c>
      <c r="G4" s="41" t="s">
        <v>2</v>
      </c>
      <c r="H4" s="41" t="s">
        <v>1</v>
      </c>
      <c r="I4" s="41" t="s">
        <v>219</v>
      </c>
      <c r="J4" s="41" t="s">
        <v>103</v>
      </c>
      <c r="K4" s="5">
        <v>1</v>
      </c>
      <c r="L4" s="37" t="s">
        <v>220</v>
      </c>
      <c r="M4" s="5" t="s">
        <v>221</v>
      </c>
      <c r="N4" s="5" t="s">
        <v>222</v>
      </c>
      <c r="O4" s="5" t="s">
        <v>4</v>
      </c>
      <c r="P4" s="5" t="s">
        <v>5</v>
      </c>
      <c r="Q4" s="5">
        <v>29</v>
      </c>
      <c r="R4" s="5" t="s">
        <v>223</v>
      </c>
      <c r="S4" s="5" t="s">
        <v>168</v>
      </c>
      <c r="T4" s="8">
        <v>1</v>
      </c>
      <c r="U4" s="27">
        <v>44189</v>
      </c>
      <c r="V4" s="27">
        <v>44490</v>
      </c>
      <c r="W4" s="28">
        <v>564730945</v>
      </c>
      <c r="X4" s="13">
        <v>603.57000000000005</v>
      </c>
      <c r="Y4" s="5" t="s">
        <v>2</v>
      </c>
      <c r="Z4" s="5" t="s">
        <v>21</v>
      </c>
      <c r="AA4" s="5" t="s">
        <v>2</v>
      </c>
      <c r="AB4" s="5" t="s">
        <v>2</v>
      </c>
      <c r="AC4" s="5" t="s">
        <v>2</v>
      </c>
      <c r="AD4" s="5" t="s">
        <v>2</v>
      </c>
      <c r="AE4" s="5" t="s">
        <v>2</v>
      </c>
      <c r="AF4" s="5" t="s">
        <v>2</v>
      </c>
      <c r="AG4" s="5" t="s">
        <v>2</v>
      </c>
      <c r="AH4" s="5" t="s">
        <v>13</v>
      </c>
      <c r="AI4" s="5" t="s">
        <v>13</v>
      </c>
      <c r="AJ4" s="5" t="s">
        <v>13</v>
      </c>
      <c r="AK4" s="5" t="s">
        <v>1</v>
      </c>
      <c r="AL4" s="5" t="s">
        <v>224</v>
      </c>
      <c r="AM4" s="5" t="s">
        <v>2</v>
      </c>
      <c r="AN4" s="5" t="s">
        <v>13</v>
      </c>
      <c r="AO4" s="5" t="s">
        <v>1</v>
      </c>
      <c r="AP4" s="5" t="s">
        <v>1</v>
      </c>
      <c r="AQ4" s="5" t="s">
        <v>9</v>
      </c>
      <c r="AR4" s="5" t="s">
        <v>2</v>
      </c>
      <c r="AS4" s="5">
        <v>603.57000000000005</v>
      </c>
      <c r="AT4" s="5" t="s">
        <v>225</v>
      </c>
      <c r="AU4" s="5">
        <v>29</v>
      </c>
      <c r="AV4" s="5" t="s">
        <v>138</v>
      </c>
      <c r="AW4" s="15">
        <v>603.57000000000005</v>
      </c>
      <c r="AX4" s="8">
        <v>1</v>
      </c>
      <c r="AY4" s="13">
        <f>AW4*AX4</f>
        <v>603.57000000000005</v>
      </c>
      <c r="AZ4" s="13" t="str">
        <f>IF(AY4&gt;101.1,"SI","NO")</f>
        <v>SI</v>
      </c>
      <c r="BA4" s="14" t="s">
        <v>226</v>
      </c>
      <c r="BB4" s="41" t="str">
        <f>AY11</f>
        <v>CUMPLE</v>
      </c>
      <c r="BC4" s="41" t="s">
        <v>227</v>
      </c>
      <c r="BD4" s="41" t="s">
        <v>2</v>
      </c>
      <c r="BE4" s="41" t="s">
        <v>1</v>
      </c>
      <c r="BF4" s="41" t="s">
        <v>228</v>
      </c>
      <c r="BG4" s="41">
        <v>4</v>
      </c>
      <c r="BH4" s="41">
        <f>IF(BG4=4,29.5,IF(BG4=3,25,IF(BG4=2,20,IF(BG4=1,15,0))))</f>
        <v>29.5</v>
      </c>
      <c r="BI4" s="47" t="s">
        <v>2</v>
      </c>
      <c r="BJ4" s="47">
        <f>IF(BI4="SI",0.25,0)</f>
        <v>0.25</v>
      </c>
      <c r="BK4" s="41" t="s">
        <v>9</v>
      </c>
      <c r="BL4" s="41" t="s">
        <v>13</v>
      </c>
      <c r="BM4" s="41" t="s">
        <v>13</v>
      </c>
      <c r="BN4" s="41" t="s">
        <v>13</v>
      </c>
      <c r="BO4" s="41">
        <v>0</v>
      </c>
      <c r="BP4" s="41" t="s">
        <v>229</v>
      </c>
      <c r="BQ4" s="41" t="s">
        <v>2</v>
      </c>
      <c r="BR4" s="41" t="s">
        <v>2</v>
      </c>
      <c r="BS4" s="41" t="s">
        <v>13</v>
      </c>
      <c r="BT4" s="41" t="s">
        <v>1</v>
      </c>
      <c r="BU4" s="41" t="s">
        <v>1</v>
      </c>
      <c r="BV4" s="41">
        <v>10</v>
      </c>
      <c r="BW4" s="42">
        <f>BV4+BO4+BJ4+BH4</f>
        <v>39.75</v>
      </c>
      <c r="BX4" s="41" t="str">
        <f>BB4</f>
        <v>CUMPLE</v>
      </c>
      <c r="BY4" s="41" t="str">
        <f>BE4</f>
        <v>CUMPLE</v>
      </c>
      <c r="BZ4" s="41" t="str">
        <f>IF(BX4="CUMPLE",IF(BY4="CUMPLE","HABILITADO","NO CUMPLE"),"NO CUMPLE")</f>
        <v>HABILITADO</v>
      </c>
      <c r="CA4" s="41"/>
    </row>
    <row r="5" spans="1:79" s="7" customFormat="1" ht="66.599999999999994" customHeight="1" x14ac:dyDescent="0.25">
      <c r="A5" s="43"/>
      <c r="B5" s="5"/>
      <c r="C5" s="8"/>
      <c r="D5" s="12"/>
      <c r="E5" s="45"/>
      <c r="F5" s="48"/>
      <c r="G5" s="41"/>
      <c r="H5" s="41"/>
      <c r="I5" s="41"/>
      <c r="J5" s="41"/>
      <c r="K5" s="5">
        <v>2</v>
      </c>
      <c r="L5" s="38"/>
      <c r="M5" s="5"/>
      <c r="N5" s="5"/>
      <c r="O5" s="5"/>
      <c r="P5" s="5"/>
      <c r="Q5" s="5"/>
      <c r="R5" s="5"/>
      <c r="S5" s="5"/>
      <c r="T5" s="8"/>
      <c r="U5" s="27"/>
      <c r="V5" s="27"/>
      <c r="W5" s="28"/>
      <c r="X5" s="13"/>
      <c r="Y5" s="5"/>
      <c r="Z5" s="5"/>
      <c r="AA5" s="5"/>
      <c r="AB5" s="5"/>
      <c r="AC5" s="5"/>
      <c r="AD5" s="5"/>
      <c r="AE5" s="5"/>
      <c r="AF5" s="5"/>
      <c r="AG5" s="5"/>
      <c r="AH5" s="5"/>
      <c r="AI5" s="5"/>
      <c r="AJ5" s="5"/>
      <c r="AK5" s="5"/>
      <c r="AL5" s="5"/>
      <c r="AM5" s="5"/>
      <c r="AN5" s="5"/>
      <c r="AO5" s="5"/>
      <c r="AP5" s="5"/>
      <c r="AQ5" s="5"/>
      <c r="AR5" s="5"/>
      <c r="AS5" s="5"/>
      <c r="AT5" s="5"/>
      <c r="AU5" s="5"/>
      <c r="AV5" s="5"/>
      <c r="AW5" s="15"/>
      <c r="AX5" s="8"/>
      <c r="AY5" s="13"/>
      <c r="AZ5" s="13"/>
      <c r="BA5" s="14"/>
      <c r="BB5" s="41"/>
      <c r="BC5" s="41"/>
      <c r="BD5" s="41"/>
      <c r="BE5" s="41"/>
      <c r="BF5" s="41"/>
      <c r="BG5" s="41"/>
      <c r="BH5" s="41"/>
      <c r="BI5" s="48"/>
      <c r="BJ5" s="48"/>
      <c r="BK5" s="41"/>
      <c r="BL5" s="41"/>
      <c r="BM5" s="41"/>
      <c r="BN5" s="41"/>
      <c r="BO5" s="41"/>
      <c r="BP5" s="41"/>
      <c r="BQ5" s="41"/>
      <c r="BR5" s="41"/>
      <c r="BS5" s="41"/>
      <c r="BT5" s="41"/>
      <c r="BU5" s="41"/>
      <c r="BV5" s="41"/>
      <c r="BW5" s="42"/>
      <c r="BX5" s="41"/>
      <c r="BY5" s="41"/>
      <c r="BZ5" s="41"/>
      <c r="CA5" s="41"/>
    </row>
    <row r="6" spans="1:79" s="7" customFormat="1" x14ac:dyDescent="0.25">
      <c r="A6" s="43"/>
      <c r="B6" s="5"/>
      <c r="C6" s="8"/>
      <c r="D6" s="12"/>
      <c r="E6" s="45"/>
      <c r="F6" s="48"/>
      <c r="G6" s="41"/>
      <c r="H6" s="41"/>
      <c r="I6" s="41"/>
      <c r="J6" s="41"/>
      <c r="K6" s="5">
        <v>3</v>
      </c>
      <c r="L6" s="38"/>
      <c r="M6" s="5"/>
      <c r="N6" s="5"/>
      <c r="O6" s="5"/>
      <c r="P6" s="5"/>
      <c r="Q6" s="5"/>
      <c r="R6" s="5"/>
      <c r="S6" s="5"/>
      <c r="T6" s="8"/>
      <c r="U6" s="27"/>
      <c r="V6" s="27"/>
      <c r="W6" s="28"/>
      <c r="X6" s="13"/>
      <c r="Y6" s="5"/>
      <c r="Z6" s="5"/>
      <c r="AA6" s="5"/>
      <c r="AB6" s="5"/>
      <c r="AC6" s="5"/>
      <c r="AD6" s="5"/>
      <c r="AE6" s="5"/>
      <c r="AF6" s="5"/>
      <c r="AG6" s="5"/>
      <c r="AH6" s="5"/>
      <c r="AI6" s="5"/>
      <c r="AJ6" s="5"/>
      <c r="AK6" s="5"/>
      <c r="AL6" s="5"/>
      <c r="AM6" s="5"/>
      <c r="AN6" s="5"/>
      <c r="AO6" s="5"/>
      <c r="AP6" s="5"/>
      <c r="AQ6" s="5"/>
      <c r="AR6" s="5"/>
      <c r="AS6" s="5"/>
      <c r="AT6" s="5"/>
      <c r="AU6" s="5"/>
      <c r="AV6" s="5"/>
      <c r="AW6" s="15"/>
      <c r="AX6" s="8"/>
      <c r="AY6" s="13"/>
      <c r="AZ6" s="13"/>
      <c r="BA6" s="14"/>
      <c r="BB6" s="41"/>
      <c r="BC6" s="41"/>
      <c r="BD6" s="41"/>
      <c r="BE6" s="41"/>
      <c r="BF6" s="41"/>
      <c r="BG6" s="41"/>
      <c r="BH6" s="41"/>
      <c r="BI6" s="48"/>
      <c r="BJ6" s="48"/>
      <c r="BK6" s="41"/>
      <c r="BL6" s="41"/>
      <c r="BM6" s="41"/>
      <c r="BN6" s="41"/>
      <c r="BO6" s="41"/>
      <c r="BP6" s="41"/>
      <c r="BQ6" s="41"/>
      <c r="BR6" s="41"/>
      <c r="BS6" s="41"/>
      <c r="BT6" s="41"/>
      <c r="BU6" s="41"/>
      <c r="BV6" s="41"/>
      <c r="BW6" s="42"/>
      <c r="BX6" s="41"/>
      <c r="BY6" s="41"/>
      <c r="BZ6" s="41"/>
      <c r="CA6" s="41"/>
    </row>
    <row r="7" spans="1:79" s="7" customFormat="1" x14ac:dyDescent="0.25">
      <c r="A7" s="43"/>
      <c r="B7" s="5"/>
      <c r="C7" s="8"/>
      <c r="D7" s="12"/>
      <c r="E7" s="45"/>
      <c r="F7" s="48"/>
      <c r="G7" s="41"/>
      <c r="H7" s="41"/>
      <c r="I7" s="41"/>
      <c r="J7" s="41"/>
      <c r="K7" s="5">
        <v>4</v>
      </c>
      <c r="L7" s="16"/>
      <c r="M7" s="5"/>
      <c r="N7" s="5"/>
      <c r="O7" s="5"/>
      <c r="P7" s="5"/>
      <c r="Q7" s="5"/>
      <c r="R7" s="5"/>
      <c r="S7" s="5"/>
      <c r="T7" s="8"/>
      <c r="U7" s="27"/>
      <c r="V7" s="27"/>
      <c r="W7" s="28"/>
      <c r="X7" s="13"/>
      <c r="Y7" s="5"/>
      <c r="Z7" s="5"/>
      <c r="AA7" s="5"/>
      <c r="AB7" s="5"/>
      <c r="AC7" s="5"/>
      <c r="AD7" s="5"/>
      <c r="AE7" s="5"/>
      <c r="AF7" s="5"/>
      <c r="AG7" s="5"/>
      <c r="AH7" s="5"/>
      <c r="AI7" s="5"/>
      <c r="AJ7" s="5"/>
      <c r="AK7" s="5"/>
      <c r="AL7" s="5"/>
      <c r="AM7" s="5"/>
      <c r="AN7" s="5"/>
      <c r="AO7" s="5"/>
      <c r="AP7" s="5"/>
      <c r="AQ7" s="5"/>
      <c r="AR7" s="5"/>
      <c r="AS7" s="5"/>
      <c r="AT7" s="5"/>
      <c r="AU7" s="5"/>
      <c r="AV7" s="5"/>
      <c r="AW7" s="15"/>
      <c r="AX7" s="8"/>
      <c r="AY7" s="13"/>
      <c r="AZ7" s="13"/>
      <c r="BA7" s="14"/>
      <c r="BB7" s="41"/>
      <c r="BC7" s="41"/>
      <c r="BD7" s="41"/>
      <c r="BE7" s="41"/>
      <c r="BF7" s="41"/>
      <c r="BG7" s="41"/>
      <c r="BH7" s="41"/>
      <c r="BI7" s="48"/>
      <c r="BJ7" s="48"/>
      <c r="BK7" s="41"/>
      <c r="BL7" s="41"/>
      <c r="BM7" s="41"/>
      <c r="BN7" s="41"/>
      <c r="BO7" s="41"/>
      <c r="BP7" s="41"/>
      <c r="BQ7" s="41"/>
      <c r="BR7" s="41"/>
      <c r="BS7" s="41"/>
      <c r="BT7" s="41"/>
      <c r="BU7" s="41"/>
      <c r="BV7" s="41"/>
      <c r="BW7" s="42"/>
      <c r="BX7" s="41"/>
      <c r="BY7" s="41"/>
      <c r="BZ7" s="41"/>
      <c r="CA7" s="41"/>
    </row>
    <row r="8" spans="1:79" s="7" customFormat="1" x14ac:dyDescent="0.25">
      <c r="A8" s="43"/>
      <c r="B8" s="5"/>
      <c r="C8" s="8"/>
      <c r="D8" s="12"/>
      <c r="E8" s="45"/>
      <c r="F8" s="48"/>
      <c r="G8" s="41"/>
      <c r="H8" s="41"/>
      <c r="I8" s="41"/>
      <c r="J8" s="41"/>
      <c r="K8" s="5">
        <v>5</v>
      </c>
      <c r="L8" s="16"/>
      <c r="M8" s="5"/>
      <c r="N8" s="5"/>
      <c r="O8" s="5"/>
      <c r="P8" s="5"/>
      <c r="Q8" s="5"/>
      <c r="R8" s="5"/>
      <c r="S8" s="5"/>
      <c r="T8" s="8"/>
      <c r="U8" s="27"/>
      <c r="V8" s="27"/>
      <c r="W8" s="28"/>
      <c r="X8" s="13"/>
      <c r="Y8" s="5"/>
      <c r="Z8" s="5"/>
      <c r="AA8" s="5"/>
      <c r="AB8" s="5"/>
      <c r="AC8" s="5"/>
      <c r="AD8" s="5"/>
      <c r="AE8" s="5"/>
      <c r="AF8" s="5"/>
      <c r="AG8" s="5"/>
      <c r="AH8" s="5"/>
      <c r="AI8" s="5"/>
      <c r="AJ8" s="5"/>
      <c r="AK8" s="5"/>
      <c r="AL8" s="5"/>
      <c r="AM8" s="5"/>
      <c r="AN8" s="5"/>
      <c r="AO8" s="5"/>
      <c r="AP8" s="5"/>
      <c r="AQ8" s="5"/>
      <c r="AR8" s="5"/>
      <c r="AS8" s="5"/>
      <c r="AT8" s="5"/>
      <c r="AU8" s="5"/>
      <c r="AV8" s="5"/>
      <c r="AW8" s="15"/>
      <c r="AX8" s="8"/>
      <c r="AY8" s="13"/>
      <c r="AZ8" s="13"/>
      <c r="BA8" s="14"/>
      <c r="BB8" s="41"/>
      <c r="BC8" s="41"/>
      <c r="BD8" s="41"/>
      <c r="BE8" s="41"/>
      <c r="BF8" s="41"/>
      <c r="BG8" s="41"/>
      <c r="BH8" s="41"/>
      <c r="BI8" s="48"/>
      <c r="BJ8" s="48"/>
      <c r="BK8" s="41"/>
      <c r="BL8" s="41"/>
      <c r="BM8" s="41"/>
      <c r="BN8" s="41"/>
      <c r="BO8" s="41"/>
      <c r="BP8" s="41"/>
      <c r="BQ8" s="41"/>
      <c r="BR8" s="41"/>
      <c r="BS8" s="41"/>
      <c r="BT8" s="41"/>
      <c r="BU8" s="41"/>
      <c r="BV8" s="41"/>
      <c r="BW8" s="42"/>
      <c r="BX8" s="41"/>
      <c r="BY8" s="41"/>
      <c r="BZ8" s="41"/>
      <c r="CA8" s="41"/>
    </row>
    <row r="9" spans="1:79" s="7" customFormat="1" x14ac:dyDescent="0.25">
      <c r="A9" s="43"/>
      <c r="B9" s="5"/>
      <c r="C9" s="8"/>
      <c r="D9" s="12"/>
      <c r="E9" s="46"/>
      <c r="F9" s="49"/>
      <c r="G9" s="41"/>
      <c r="H9" s="41"/>
      <c r="I9" s="41"/>
      <c r="J9" s="41"/>
      <c r="K9" s="5">
        <v>6</v>
      </c>
      <c r="L9" s="5"/>
      <c r="M9" s="5"/>
      <c r="N9" s="5"/>
      <c r="O9" s="5"/>
      <c r="P9" s="5"/>
      <c r="Q9" s="5"/>
      <c r="R9" s="5"/>
      <c r="S9" s="5"/>
      <c r="T9" s="8"/>
      <c r="U9" s="27"/>
      <c r="V9" s="27"/>
      <c r="W9" s="28"/>
      <c r="X9" s="29"/>
      <c r="Y9" s="5"/>
      <c r="Z9" s="5"/>
      <c r="AA9" s="5"/>
      <c r="AB9" s="5"/>
      <c r="AC9" s="5"/>
      <c r="AD9" s="5"/>
      <c r="AE9" s="5"/>
      <c r="AF9" s="5"/>
      <c r="AG9" s="5"/>
      <c r="AH9" s="5"/>
      <c r="AI9" s="5"/>
      <c r="AJ9" s="5"/>
      <c r="AK9" s="5"/>
      <c r="AL9" s="5"/>
      <c r="AM9" s="5"/>
      <c r="AN9" s="5"/>
      <c r="AO9" s="5"/>
      <c r="AP9" s="5"/>
      <c r="AQ9" s="5"/>
      <c r="AR9" s="5"/>
      <c r="AS9" s="5"/>
      <c r="AT9" s="5"/>
      <c r="AU9" s="5"/>
      <c r="AV9" s="5"/>
      <c r="AW9" s="15"/>
      <c r="AX9" s="8"/>
      <c r="AY9" s="13"/>
      <c r="AZ9" s="13"/>
      <c r="BA9" s="14"/>
      <c r="BB9" s="41"/>
      <c r="BC9" s="41"/>
      <c r="BD9" s="41"/>
      <c r="BE9" s="41"/>
      <c r="BF9" s="41"/>
      <c r="BG9" s="41"/>
      <c r="BH9" s="41"/>
      <c r="BI9" s="49"/>
      <c r="BJ9" s="49"/>
      <c r="BK9" s="41"/>
      <c r="BL9" s="41"/>
      <c r="BM9" s="41"/>
      <c r="BN9" s="41"/>
      <c r="BO9" s="41"/>
      <c r="BP9" s="41"/>
      <c r="BQ9" s="41"/>
      <c r="BR9" s="41"/>
      <c r="BS9" s="41"/>
      <c r="BT9" s="41"/>
      <c r="BU9" s="41"/>
      <c r="BV9" s="41"/>
      <c r="BW9" s="42"/>
      <c r="BX9" s="41"/>
      <c r="BY9" s="41"/>
      <c r="BZ9" s="41"/>
      <c r="CA9" s="41"/>
    </row>
    <row r="10" spans="1:79" ht="51" x14ac:dyDescent="0.25">
      <c r="AX10" s="3" t="s">
        <v>78</v>
      </c>
      <c r="AY10" s="30">
        <f>SUMIF(AP4:AP9,"CUMPLE",AY4:AY9)</f>
        <v>603.57000000000005</v>
      </c>
      <c r="AZ10" s="3"/>
      <c r="BA10" s="3"/>
      <c r="BB10" s="3"/>
      <c r="BC10" s="3"/>
      <c r="BX10" s="10">
        <f>IF(BX4="CUMPLE",1,0)</f>
        <v>1</v>
      </c>
      <c r="BY10" s="10">
        <f>IF(BY4="CUMPLE",1,0)</f>
        <v>1</v>
      </c>
      <c r="CA10" s="11" t="s">
        <v>230</v>
      </c>
    </row>
    <row r="11" spans="1:79" x14ac:dyDescent="0.25">
      <c r="AS11" s="21"/>
      <c r="AY11" s="4" t="str">
        <f>IF(AY10&gt;=[5]Inputs!$A$40,"CUMPLE","NO CUMPLE")</f>
        <v>CUMPLE</v>
      </c>
      <c r="AZ11" s="3"/>
      <c r="BA11" s="3"/>
      <c r="BB11" s="3"/>
      <c r="BC11" s="3"/>
    </row>
    <row r="12" spans="1:79" x14ac:dyDescent="0.25">
      <c r="AR12" s="20"/>
      <c r="AS12" s="21"/>
    </row>
    <row r="13" spans="1:79" x14ac:dyDescent="0.25">
      <c r="AR13" s="20"/>
      <c r="AS13" s="21"/>
    </row>
    <row r="14" spans="1:79" x14ac:dyDescent="0.25">
      <c r="AR14" s="20"/>
      <c r="AS14" s="21"/>
    </row>
    <row r="15" spans="1:79" x14ac:dyDescent="0.25">
      <c r="AR15" s="20"/>
      <c r="AS15" s="21"/>
    </row>
    <row r="16" spans="1:79" x14ac:dyDescent="0.25">
      <c r="AS16" s="22"/>
    </row>
  </sheetData>
  <dataConsolidate/>
  <mergeCells count="60">
    <mergeCell ref="S2:S3"/>
    <mergeCell ref="T2:T3"/>
    <mergeCell ref="BG1:BW1"/>
    <mergeCell ref="A2:A3"/>
    <mergeCell ref="B2:C2"/>
    <mergeCell ref="D2:F2"/>
    <mergeCell ref="G2:I2"/>
    <mergeCell ref="J2:J3"/>
    <mergeCell ref="K2:K3"/>
    <mergeCell ref="L2:L3"/>
    <mergeCell ref="M2:M3"/>
    <mergeCell ref="N2:N3"/>
    <mergeCell ref="BX2:CA2"/>
    <mergeCell ref="A4:A9"/>
    <mergeCell ref="E4:E9"/>
    <mergeCell ref="F4:F9"/>
    <mergeCell ref="G4:G9"/>
    <mergeCell ref="H4:H9"/>
    <mergeCell ref="U2:V2"/>
    <mergeCell ref="W2:X2"/>
    <mergeCell ref="Y2:AL2"/>
    <mergeCell ref="AM2:AT2"/>
    <mergeCell ref="AU2:BC2"/>
    <mergeCell ref="BD2:BF2"/>
    <mergeCell ref="O2:O3"/>
    <mergeCell ref="P2:P3"/>
    <mergeCell ref="Q2:Q3"/>
    <mergeCell ref="R2:R3"/>
    <mergeCell ref="BE4:BE9"/>
    <mergeCell ref="BG2:BH2"/>
    <mergeCell ref="BI2:BJ2"/>
    <mergeCell ref="BK2:BP2"/>
    <mergeCell ref="BQ2:BW2"/>
    <mergeCell ref="BQ4:BQ9"/>
    <mergeCell ref="BF4:BF9"/>
    <mergeCell ref="BG4:BG9"/>
    <mergeCell ref="BH4:BH9"/>
    <mergeCell ref="BI4:BI9"/>
    <mergeCell ref="BJ4:BJ9"/>
    <mergeCell ref="BK4:BK9"/>
    <mergeCell ref="BL4:BL9"/>
    <mergeCell ref="BM4:BM9"/>
    <mergeCell ref="BN4:BN9"/>
    <mergeCell ref="BO4:BO9"/>
    <mergeCell ref="I4:I9"/>
    <mergeCell ref="J4:J9"/>
    <mergeCell ref="BB4:BB9"/>
    <mergeCell ref="BC4:BC9"/>
    <mergeCell ref="BD4:BD9"/>
    <mergeCell ref="BP4:BP9"/>
    <mergeCell ref="BX4:BX9"/>
    <mergeCell ref="BY4:BY9"/>
    <mergeCell ref="BZ4:BZ9"/>
    <mergeCell ref="CA4:CA9"/>
    <mergeCell ref="BR4:BR9"/>
    <mergeCell ref="BS4:BS9"/>
    <mergeCell ref="BT4:BT9"/>
    <mergeCell ref="BU4:BU9"/>
    <mergeCell ref="BV4:BV9"/>
    <mergeCell ref="BW4:BW9"/>
  </mergeCells>
  <conditionalFormatting sqref="A10:G12">
    <cfRule type="cellIs" dxfId="161" priority="71" operator="equal">
      <formula>"si"</formula>
    </cfRule>
    <cfRule type="cellIs" dxfId="160" priority="70" operator="equal">
      <formula>"cumple"</formula>
    </cfRule>
    <cfRule type="cellIs" dxfId="159" priority="69" operator="equal">
      <formula>"N/A"</formula>
    </cfRule>
    <cfRule type="cellIs" dxfId="158" priority="72" operator="equal">
      <formula>"no cumple"</formula>
    </cfRule>
    <cfRule type="cellIs" dxfId="157" priority="73" operator="equal">
      <formula>"no"</formula>
    </cfRule>
  </conditionalFormatting>
  <conditionalFormatting sqref="B4:C9">
    <cfRule type="containsBlanks" dxfId="156" priority="79">
      <formula>LEN(TRIM(B4))=0</formula>
    </cfRule>
  </conditionalFormatting>
  <conditionalFormatting sqref="B5:C9">
    <cfRule type="cellIs" dxfId="155" priority="83" operator="equal">
      <formula>"no cumple"</formula>
    </cfRule>
    <cfRule type="cellIs" dxfId="154" priority="84" operator="equal">
      <formula>"no"</formula>
    </cfRule>
    <cfRule type="cellIs" dxfId="153" priority="80" operator="equal">
      <formula>"N/A"</formula>
    </cfRule>
    <cfRule type="cellIs" dxfId="152" priority="81" operator="equal">
      <formula>"cumple"</formula>
    </cfRule>
    <cfRule type="cellIs" dxfId="151" priority="82" operator="equal">
      <formula>"si"</formula>
    </cfRule>
  </conditionalFormatting>
  <conditionalFormatting sqref="D5:D9">
    <cfRule type="cellIs" dxfId="150" priority="74" operator="equal">
      <formula>"N/A"</formula>
    </cfRule>
    <cfRule type="cellIs" dxfId="149" priority="75" operator="equal">
      <formula>"cumple"</formula>
    </cfRule>
    <cfRule type="cellIs" dxfId="148" priority="76" operator="equal">
      <formula>"si"</formula>
    </cfRule>
    <cfRule type="cellIs" dxfId="147" priority="77" operator="equal">
      <formula>"no cumple"</formula>
    </cfRule>
    <cfRule type="cellIs" dxfId="146" priority="78" operator="equal">
      <formula>"no"</formula>
    </cfRule>
  </conditionalFormatting>
  <conditionalFormatting sqref="J2:J4">
    <cfRule type="cellIs" dxfId="145" priority="93" operator="equal">
      <formula>"N/A"</formula>
    </cfRule>
    <cfRule type="cellIs" dxfId="144" priority="94" operator="equal">
      <formula>"cumple"</formula>
    </cfRule>
    <cfRule type="cellIs" dxfId="143" priority="95" operator="equal">
      <formula>"si"</formula>
    </cfRule>
    <cfRule type="cellIs" dxfId="142" priority="96" operator="equal">
      <formula>"no cumple"</formula>
    </cfRule>
    <cfRule type="cellIs" dxfId="141" priority="97" operator="equal">
      <formula>"no"</formula>
    </cfRule>
  </conditionalFormatting>
  <conditionalFormatting sqref="J4">
    <cfRule type="containsBlanks" dxfId="140" priority="98">
      <formula>LEN(TRIM(J4))=0</formula>
    </cfRule>
  </conditionalFormatting>
  <conditionalFormatting sqref="W4:AP4 AV4:BE4 K4:V9 AQ4:AS9 W5:AK9 AM5:AP9 AT4:AT8 AU4:AU9 AY5:BA9">
    <cfRule type="containsBlanks" dxfId="139" priority="153">
      <formula>LEN(TRIM(K4))=0</formula>
    </cfRule>
  </conditionalFormatting>
  <conditionalFormatting sqref="Y5:AK9 BA5:BA9 AU2:AV2 BX2:BY2 CB2:XFD2 BW3">
    <cfRule type="cellIs" dxfId="138" priority="166" operator="equal">
      <formula>"cumple"</formula>
    </cfRule>
    <cfRule type="cellIs" dxfId="137" priority="169" operator="equal">
      <formula>"no"</formula>
    </cfRule>
    <cfRule type="cellIs" dxfId="136" priority="168" operator="equal">
      <formula>"no cumple"</formula>
    </cfRule>
    <cfRule type="cellIs" dxfId="135" priority="167" operator="equal">
      <formula>"si"</formula>
    </cfRule>
  </conditionalFormatting>
  <conditionalFormatting sqref="Z5:Z9">
    <cfRule type="cellIs" dxfId="134" priority="148" operator="equal">
      <formula>"no"</formula>
    </cfRule>
    <cfRule type="cellIs" dxfId="133" priority="147" operator="equal">
      <formula>"no cumple"</formula>
    </cfRule>
    <cfRule type="cellIs" dxfId="132" priority="146" operator="equal">
      <formula>"si"</formula>
    </cfRule>
    <cfRule type="cellIs" dxfId="131" priority="145" operator="equal">
      <formula>"cumple"</formula>
    </cfRule>
  </conditionalFormatting>
  <conditionalFormatting sqref="AH1:AI4 AJ3:AL4 Y5:AL8 AJ2:AN2">
    <cfRule type="cellIs" dxfId="130" priority="157" operator="equal">
      <formula>"no"</formula>
    </cfRule>
    <cfRule type="cellIs" dxfId="129" priority="154" operator="equal">
      <formula>"cumple"</formula>
    </cfRule>
    <cfRule type="cellIs" dxfId="128" priority="155" operator="equal">
      <formula>"si"</formula>
    </cfRule>
    <cfRule type="cellIs" dxfId="127" priority="156" operator="equal">
      <formula>"no cumple"</formula>
    </cfRule>
  </conditionalFormatting>
  <conditionalFormatting sqref="AH1:AI9 AL4:AN8 AJ4:AK9 AO4:AS9 BA5:BA9 BX2:BY2 CB2:XFD2 BW3">
    <cfRule type="cellIs" dxfId="126" priority="165" operator="equal">
      <formula>"N/A"</formula>
    </cfRule>
  </conditionalFormatting>
  <conditionalFormatting sqref="AJ10:XFD1048576">
    <cfRule type="cellIs" dxfId="125" priority="58" operator="equal">
      <formula>"N/A"</formula>
    </cfRule>
  </conditionalFormatting>
  <conditionalFormatting sqref="AK5:AL9">
    <cfRule type="cellIs" dxfId="124" priority="127" operator="equal">
      <formula>"cumple"</formula>
    </cfRule>
    <cfRule type="cellIs" dxfId="123" priority="128" operator="equal">
      <formula>"si"</formula>
    </cfRule>
    <cfRule type="cellIs" dxfId="122" priority="129" operator="equal">
      <formula>"no cumple"</formula>
    </cfRule>
    <cfRule type="cellIs" dxfId="121" priority="130" operator="equal">
      <formula>"no"</formula>
    </cfRule>
  </conditionalFormatting>
  <conditionalFormatting sqref="AL4">
    <cfRule type="cellIs" dxfId="120" priority="3" operator="equal">
      <formula>"si"</formula>
    </cfRule>
    <cfRule type="cellIs" dxfId="119" priority="4" operator="equal">
      <formula>"no cumple"</formula>
    </cfRule>
    <cfRule type="cellIs" dxfId="118" priority="5" operator="equal">
      <formula>"no"</formula>
    </cfRule>
    <cfRule type="cellIs" dxfId="117" priority="6" operator="equal">
      <formula>"N/A"</formula>
    </cfRule>
    <cfRule type="cellIs" dxfId="116" priority="2" operator="equal">
      <formula>"cumple"</formula>
    </cfRule>
    <cfRule type="containsBlanks" dxfId="115" priority="1">
      <formula>LEN(TRIM(AL4))=0</formula>
    </cfRule>
    <cfRule type="cellIs" dxfId="114" priority="33" operator="equal">
      <formula>"no cumple"</formula>
    </cfRule>
    <cfRule type="cellIs" dxfId="113" priority="34" operator="equal">
      <formula>"no"</formula>
    </cfRule>
    <cfRule type="cellIs" dxfId="112" priority="32" operator="equal">
      <formula>"si"</formula>
    </cfRule>
    <cfRule type="cellIs" dxfId="111" priority="35" operator="equal">
      <formula>"N/A"</formula>
    </cfRule>
    <cfRule type="cellIs" dxfId="110" priority="31" operator="equal">
      <formula>"cumple"</formula>
    </cfRule>
  </conditionalFormatting>
  <conditionalFormatting sqref="AL4:AL9">
    <cfRule type="containsBlanks" dxfId="109" priority="30">
      <formula>LEN(TRIM(AL4))=0</formula>
    </cfRule>
  </conditionalFormatting>
  <conditionalFormatting sqref="AL5:AL9">
    <cfRule type="containsBlanks" dxfId="108" priority="138">
      <formula>LEN(TRIM(AL5))=0</formula>
    </cfRule>
  </conditionalFormatting>
  <conditionalFormatting sqref="AL9">
    <cfRule type="cellIs" dxfId="107" priority="143" operator="equal">
      <formula>"N/A"</formula>
    </cfRule>
    <cfRule type="cellIs" dxfId="106" priority="142" operator="equal">
      <formula>"no"</formula>
    </cfRule>
    <cfRule type="cellIs" dxfId="105" priority="139" operator="equal">
      <formula>"cumple"</formula>
    </cfRule>
    <cfRule type="cellIs" dxfId="104" priority="140" operator="equal">
      <formula>"si"</formula>
    </cfRule>
    <cfRule type="cellIs" dxfId="103" priority="141" operator="equal">
      <formula>"no cumple"</formula>
    </cfRule>
  </conditionalFormatting>
  <conditionalFormatting sqref="AL5:AN9">
    <cfRule type="cellIs" dxfId="102" priority="131" operator="equal">
      <formula>"N/A"</formula>
    </cfRule>
  </conditionalFormatting>
  <conditionalFormatting sqref="AM4:AS9 BA4:BE4 A3:I4 A1:AG1 AJ1:BG1 BX1:XFD1 A2:E2 G2:I2 BK2 K2:W3 Y2:AG3 AU3:BF3 BI3:BS3 K4:AG4 K5:X16 Y10:AT10 I10:J12 AU10:BC18 AS11:AS15 Y11:AR16 AT11:AT16 A13:J1048576 AJ17:AL18 K17:AI1048576 AS18:AS1048576 AJ19:AR1048576 AT19:BC1048576">
    <cfRule type="cellIs" dxfId="101" priority="149" operator="equal">
      <formula>"cumple"</formula>
    </cfRule>
    <cfRule type="cellIs" dxfId="100" priority="150" operator="equal">
      <formula>"si"</formula>
    </cfRule>
    <cfRule type="cellIs" dxfId="99" priority="151" operator="equal">
      <formula>"no cumple"</formula>
    </cfRule>
    <cfRule type="cellIs" dxfId="98" priority="152" operator="equal">
      <formula>"no"</formula>
    </cfRule>
  </conditionalFormatting>
  <conditionalFormatting sqref="AO5:AS9">
    <cfRule type="containsBlanks" dxfId="97" priority="144">
      <formula>LEN(TRIM(AO5))=0</formula>
    </cfRule>
  </conditionalFormatting>
  <conditionalFormatting sqref="AS4:AS9">
    <cfRule type="cellIs" dxfId="96" priority="116" operator="equal">
      <formula>"no"</formula>
    </cfRule>
    <cfRule type="cellIs" dxfId="95" priority="115" operator="equal">
      <formula>"no cumple"</formula>
    </cfRule>
    <cfRule type="cellIs" dxfId="94" priority="114" operator="equal">
      <formula>"si"</formula>
    </cfRule>
    <cfRule type="cellIs" dxfId="93" priority="113" operator="equal">
      <formula>"cumple"</formula>
    </cfRule>
    <cfRule type="cellIs" dxfId="92" priority="111" operator="equal">
      <formula>"N/A"</formula>
    </cfRule>
    <cfRule type="containsBlanks" dxfId="91" priority="112">
      <formula>LEN(TRIM(AS4))=0</formula>
    </cfRule>
  </conditionalFormatting>
  <conditionalFormatting sqref="AT4">
    <cfRule type="cellIs" dxfId="90" priority="29" operator="equal">
      <formula>"N/A"</formula>
    </cfRule>
    <cfRule type="cellIs" dxfId="89" priority="22" operator="equal">
      <formula>"si"</formula>
    </cfRule>
    <cfRule type="containsBlanks" dxfId="88" priority="20">
      <formula>LEN(TRIM(AT4))=0</formula>
    </cfRule>
    <cfRule type="cellIs" dxfId="87" priority="21" operator="equal">
      <formula>"cumple"</formula>
    </cfRule>
    <cfRule type="cellIs" dxfId="86" priority="23" operator="equal">
      <formula>"no cumple"</formula>
    </cfRule>
    <cfRule type="cellIs" dxfId="85" priority="24" operator="equal">
      <formula>"no"</formula>
    </cfRule>
  </conditionalFormatting>
  <conditionalFormatting sqref="AT4:AT5">
    <cfRule type="cellIs" dxfId="84" priority="18" operator="equal">
      <formula>"N/A"</formula>
    </cfRule>
  </conditionalFormatting>
  <conditionalFormatting sqref="AT4:AT9">
    <cfRule type="containsBlanks" dxfId="83" priority="133">
      <formula>LEN(TRIM(AT4))=0</formula>
    </cfRule>
  </conditionalFormatting>
  <conditionalFormatting sqref="AT5">
    <cfRule type="cellIs" dxfId="82" priority="7" operator="equal">
      <formula>"N/A"</formula>
    </cfRule>
    <cfRule type="containsBlanks" dxfId="81" priority="8">
      <formula>LEN(TRIM(AT5))=0</formula>
    </cfRule>
    <cfRule type="cellIs" dxfId="80" priority="9" operator="equal">
      <formula>"cumple"</formula>
    </cfRule>
    <cfRule type="cellIs" dxfId="79" priority="10" operator="equal">
      <formula>"si"</formula>
    </cfRule>
    <cfRule type="cellIs" dxfId="78" priority="11" operator="equal">
      <formula>"no cumple"</formula>
    </cfRule>
    <cfRule type="cellIs" dxfId="77" priority="12" operator="equal">
      <formula>"no"</formula>
    </cfRule>
    <cfRule type="containsBlanks" dxfId="76" priority="13">
      <formula>LEN(TRIM(AT5))=0</formula>
    </cfRule>
    <cfRule type="cellIs" dxfId="75" priority="14" operator="equal">
      <formula>"cumple"</formula>
    </cfRule>
    <cfRule type="cellIs" dxfId="74" priority="15" operator="equal">
      <formula>"si"</formula>
    </cfRule>
    <cfRule type="cellIs" dxfId="73" priority="16" operator="equal">
      <formula>"no cumple"</formula>
    </cfRule>
    <cfRule type="cellIs" dxfId="72" priority="17" operator="equal">
      <formula>"no"</formula>
    </cfRule>
  </conditionalFormatting>
  <conditionalFormatting sqref="AT9">
    <cfRule type="containsBlanks" dxfId="71" priority="45">
      <formula>LEN(TRIM(AT9))=0</formula>
    </cfRule>
  </conditionalFormatting>
  <conditionalFormatting sqref="AT4:AZ9">
    <cfRule type="cellIs" dxfId="70" priority="135" operator="equal">
      <formula>"si"</formula>
    </cfRule>
    <cfRule type="cellIs" dxfId="69" priority="137" operator="equal">
      <formula>"no"</formula>
    </cfRule>
    <cfRule type="cellIs" dxfId="68" priority="136" operator="equal">
      <formula>"no cumple"</formula>
    </cfRule>
    <cfRule type="cellIs" dxfId="67" priority="134" operator="equal">
      <formula>"cumple"</formula>
    </cfRule>
  </conditionalFormatting>
  <conditionalFormatting sqref="AU4:AU9">
    <cfRule type="cellIs" dxfId="66" priority="41" operator="equal">
      <formula>"cumple"</formula>
    </cfRule>
    <cfRule type="cellIs" dxfId="65" priority="42" operator="equal">
      <formula>"si"</formula>
    </cfRule>
    <cfRule type="cellIs" dxfId="64" priority="43" operator="equal">
      <formula>"no cumple"</formula>
    </cfRule>
    <cfRule type="cellIs" dxfId="63" priority="44" operator="equal">
      <formula>"no"</formula>
    </cfRule>
  </conditionalFormatting>
  <conditionalFormatting sqref="AU5:AX9">
    <cfRule type="containsBlanks" dxfId="62" priority="123">
      <formula>LEN(TRIM(AU5))=0</formula>
    </cfRule>
  </conditionalFormatting>
  <conditionalFormatting sqref="AV1:AV1048576">
    <cfRule type="cellIs" dxfId="61" priority="122" operator="equal">
      <formula>"NINGUNO DE LOS REQUERIDOS"</formula>
    </cfRule>
  </conditionalFormatting>
  <conditionalFormatting sqref="AV5:AV9">
    <cfRule type="containsBlanks" dxfId="60" priority="91">
      <formula>LEN(TRIM(AV5))=0</formula>
    </cfRule>
  </conditionalFormatting>
  <conditionalFormatting sqref="BA4">
    <cfRule type="cellIs" dxfId="59" priority="39" operator="equal">
      <formula>"no cumple"</formula>
    </cfRule>
    <cfRule type="cellIs" dxfId="58" priority="40" operator="equal">
      <formula>"no"</formula>
    </cfRule>
    <cfRule type="cellIs" dxfId="57" priority="36" operator="equal">
      <formula>"N/A"</formula>
    </cfRule>
    <cfRule type="cellIs" dxfId="56" priority="37" operator="equal">
      <formula>"cumple"</formula>
    </cfRule>
    <cfRule type="cellIs" dxfId="55" priority="38" operator="equal">
      <formula>"si"</formula>
    </cfRule>
  </conditionalFormatting>
  <conditionalFormatting sqref="BA4:BE4 AT4:AZ9 A3:I4 A1:AG1 AJ1:BG1 BX1:XFD1 A2:E2 G2:I2 AJ2:AV2 BK2 K2:W3 Y2:AG3 AJ3:BF3 BI3:BS3 K4:AG9 I10:AI12 A13:AI1048576">
    <cfRule type="cellIs" dxfId="54" priority="125" operator="equal">
      <formula>"N/A"</formula>
    </cfRule>
  </conditionalFormatting>
  <conditionalFormatting sqref="BD4:BF4 BO4:BP4 BT4:BW4">
    <cfRule type="containsBlanks" dxfId="53" priority="124">
      <formula>LEN(TRIM(BD4))=0</formula>
    </cfRule>
  </conditionalFormatting>
  <conditionalFormatting sqref="BD10:XFD1048576">
    <cfRule type="cellIs" dxfId="52" priority="59" operator="equal">
      <formula>"cumple"</formula>
    </cfRule>
    <cfRule type="cellIs" dxfId="51" priority="62" operator="equal">
      <formula>"no"</formula>
    </cfRule>
    <cfRule type="cellIs" dxfId="50" priority="60" operator="equal">
      <formula>"si"</formula>
    </cfRule>
    <cfRule type="cellIs" dxfId="49" priority="61" operator="equal">
      <formula>"no cumple"</formula>
    </cfRule>
  </conditionalFormatting>
  <conditionalFormatting sqref="BG2">
    <cfRule type="cellIs" dxfId="48" priority="66" operator="equal">
      <formula>"si"</formula>
    </cfRule>
    <cfRule type="cellIs" dxfId="47" priority="68" operator="equal">
      <formula>"no"</formula>
    </cfRule>
    <cfRule type="cellIs" dxfId="46" priority="67" operator="equal">
      <formula>"no cumple"</formula>
    </cfRule>
    <cfRule type="cellIs" dxfId="45" priority="65" operator="equal">
      <formula>"cumple"</formula>
    </cfRule>
    <cfRule type="cellIs" dxfId="44" priority="64" operator="equal">
      <formula>"N/A"</formula>
    </cfRule>
  </conditionalFormatting>
  <conditionalFormatting sqref="BG4">
    <cfRule type="cellIs" dxfId="43" priority="57" operator="equal">
      <formula>"no"</formula>
    </cfRule>
    <cfRule type="cellIs" dxfId="42" priority="56" operator="equal">
      <formula>"no cumple"</formula>
    </cfRule>
    <cfRule type="cellIs" dxfId="41" priority="55" operator="equal">
      <formula>"si"</formula>
    </cfRule>
    <cfRule type="cellIs" dxfId="40" priority="54" operator="equal">
      <formula>"cumple"</formula>
    </cfRule>
    <cfRule type="containsBlanks" dxfId="39" priority="53">
      <formula>LEN(TRIM(BG4))=0</formula>
    </cfRule>
    <cfRule type="cellIs" dxfId="38" priority="52" operator="equal">
      <formula>"N/A"</formula>
    </cfRule>
  </conditionalFormatting>
  <conditionalFormatting sqref="BH4">
    <cfRule type="containsBlanks" dxfId="37" priority="63">
      <formula>LEN(TRIM(BH4))=0</formula>
    </cfRule>
  </conditionalFormatting>
  <conditionalFormatting sqref="BI2">
    <cfRule type="cellIs" dxfId="36" priority="48" operator="equal">
      <formula>"si"</formula>
    </cfRule>
    <cfRule type="cellIs" dxfId="35" priority="46" operator="equal">
      <formula>"N/A"</formula>
    </cfRule>
    <cfRule type="cellIs" dxfId="34" priority="47" operator="equal">
      <formula>"cumple"</formula>
    </cfRule>
    <cfRule type="cellIs" dxfId="33" priority="50" operator="equal">
      <formula>"no"</formula>
    </cfRule>
    <cfRule type="cellIs" dxfId="32" priority="49" operator="equal">
      <formula>"no cumple"</formula>
    </cfRule>
  </conditionalFormatting>
  <conditionalFormatting sqref="BI4">
    <cfRule type="cellIs" dxfId="31" priority="87" operator="equal">
      <formula>"cumple"</formula>
    </cfRule>
    <cfRule type="cellIs" dxfId="30" priority="88" operator="equal">
      <formula>"si"</formula>
    </cfRule>
    <cfRule type="cellIs" dxfId="29" priority="90" operator="equal">
      <formula>"no"</formula>
    </cfRule>
    <cfRule type="containsBlanks" dxfId="28" priority="86">
      <formula>LEN(TRIM(BI4))=0</formula>
    </cfRule>
    <cfRule type="cellIs" dxfId="27" priority="85" operator="equal">
      <formula>"N/A"</formula>
    </cfRule>
    <cfRule type="cellIs" dxfId="26" priority="89" operator="equal">
      <formula>"no cumple"</formula>
    </cfRule>
  </conditionalFormatting>
  <conditionalFormatting sqref="BJ4">
    <cfRule type="containsBlanks" dxfId="25" priority="51">
      <formula>LEN(TRIM(BJ4))=0</formula>
    </cfRule>
  </conditionalFormatting>
  <conditionalFormatting sqref="BK4:BN4">
    <cfRule type="containsBlanks" dxfId="24" priority="106">
      <formula>LEN(TRIM(BK4))=0</formula>
    </cfRule>
    <cfRule type="cellIs" dxfId="23" priority="107" operator="equal">
      <formula>"cumple"</formula>
    </cfRule>
    <cfRule type="cellIs" dxfId="22" priority="110" operator="equal">
      <formula>"no"</formula>
    </cfRule>
    <cfRule type="cellIs" dxfId="21" priority="109" operator="equal">
      <formula>"no cumple"</formula>
    </cfRule>
    <cfRule type="cellIs" dxfId="20" priority="108" operator="equal">
      <formula>"si"</formula>
    </cfRule>
    <cfRule type="cellIs" dxfId="19" priority="105" operator="equal">
      <formula>"N/A"</formula>
    </cfRule>
  </conditionalFormatting>
  <conditionalFormatting sqref="BQ4:BS4">
    <cfRule type="cellIs" dxfId="18" priority="99" operator="equal">
      <formula>"N/A"</formula>
    </cfRule>
    <cfRule type="containsBlanks" dxfId="17" priority="100">
      <formula>LEN(TRIM(BQ4))=0</formula>
    </cfRule>
    <cfRule type="cellIs" dxfId="16" priority="101" operator="equal">
      <formula>"cumple"</formula>
    </cfRule>
    <cfRule type="cellIs" dxfId="15" priority="102" operator="equal">
      <formula>"si"</formula>
    </cfRule>
    <cfRule type="cellIs" dxfId="14" priority="104" operator="equal">
      <formula>"no"</formula>
    </cfRule>
    <cfRule type="cellIs" dxfId="13" priority="103" operator="equal">
      <formula>"no cumple"</formula>
    </cfRule>
  </conditionalFormatting>
  <conditionalFormatting sqref="BX3:XFD4">
    <cfRule type="cellIs" dxfId="12" priority="162" operator="equal">
      <formula>"no"</formula>
    </cfRule>
    <cfRule type="cellIs" dxfId="11" priority="159" operator="equal">
      <formula>"cumple"</formula>
    </cfRule>
    <cfRule type="cellIs" dxfId="10" priority="160" operator="equal">
      <formula>"si"</formula>
    </cfRule>
    <cfRule type="cellIs" dxfId="9" priority="161" operator="equal">
      <formula>"no cumple"</formula>
    </cfRule>
    <cfRule type="cellIs" dxfId="8" priority="158" operator="equal">
      <formula>"N/A"</formula>
    </cfRule>
  </conditionalFormatting>
  <conditionalFormatting sqref="BZ4">
    <cfRule type="cellIs" dxfId="7" priority="132" operator="equal">
      <formula>"RECHAZADO"</formula>
    </cfRule>
    <cfRule type="cellIs" dxfId="6" priority="163" operator="equal">
      <formula>"HABILITADO"</formula>
    </cfRule>
    <cfRule type="cellIs" dxfId="5" priority="164" operator="equal">
      <formula>"NO HABILITADO"</formula>
    </cfRule>
  </conditionalFormatting>
  <conditionalFormatting sqref="CB5:XFD9">
    <cfRule type="cellIs" dxfId="4" priority="121" operator="equal">
      <formula>"no"</formula>
    </cfRule>
    <cfRule type="cellIs" dxfId="3" priority="119" operator="equal">
      <formula>"si"</formula>
    </cfRule>
    <cfRule type="cellIs" dxfId="2" priority="120" operator="equal">
      <formula>"no cumple"</formula>
    </cfRule>
    <cfRule type="cellIs" dxfId="1" priority="117" operator="equal">
      <formula>"N/A"</formula>
    </cfRule>
    <cfRule type="cellIs" dxfId="0" priority="118" operator="equal">
      <formula>"cumple"</formula>
    </cfRule>
  </conditionalFormatting>
  <dataValidations count="1">
    <dataValidation type="list" allowBlank="1" showInputMessage="1" showErrorMessage="1" sqref="BV4" xr:uid="{E004EAC0-47FE-40D0-B55C-0A3FB00E93D8}">
      <formula1>"10,5,0"</formula1>
    </dataValidation>
  </dataValidations>
  <pageMargins left="0.7" right="0.7" top="0.75" bottom="0.75" header="0.3" footer="0.3"/>
  <pageSetup scale="10"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1a7b7eb-8fb4-4afc-80a6-585680cf9f7b">
      <Terms xmlns="http://schemas.microsoft.com/office/infopath/2007/PartnerControls"/>
    </lcf76f155ced4ddcb4097134ff3c332f>
    <TaxCatchAll xmlns="7887e59d-d3df-4ad4-a2eb-7833e4d78df7" xsi:nil="true"/>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6BF3F7384317E4493398B54B6009489" ma:contentTypeVersion="18" ma:contentTypeDescription="Crear nuevo documento." ma:contentTypeScope="" ma:versionID="47a335b1abd9b88c68f4c261911db054">
  <xsd:schema xmlns:xsd="http://www.w3.org/2001/XMLSchema" xmlns:xs="http://www.w3.org/2001/XMLSchema" xmlns:p="http://schemas.microsoft.com/office/2006/metadata/properties" xmlns:ns1="http://schemas.microsoft.com/sharepoint/v3" xmlns:ns2="41a7b7eb-8fb4-4afc-80a6-585680cf9f7b" xmlns:ns3="7887e59d-d3df-4ad4-a2eb-7833e4d78df7" targetNamespace="http://schemas.microsoft.com/office/2006/metadata/properties" ma:root="true" ma:fieldsID="011aa8e6aa52c1e829ec848c1828f7f3" ns1:_="" ns2:_="" ns3:_="">
    <xsd:import namespace="http://schemas.microsoft.com/sharepoint/v3"/>
    <xsd:import namespace="41a7b7eb-8fb4-4afc-80a6-585680cf9f7b"/>
    <xsd:import namespace="7887e59d-d3df-4ad4-a2eb-7833e4d78df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lcf76f155ced4ddcb4097134ff3c332f" minOccurs="0"/>
                <xsd:element ref="ns3:TaxCatchAll" minOccurs="0"/>
                <xsd:element ref="ns2:MediaLengthInSeconds" minOccurs="0"/>
                <xsd:element ref="ns2:MediaServiceLocation" minOccurs="0"/>
                <xsd:element ref="ns2:MediaServiceObjectDetectorVersion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1a7b7eb-8fb4-4afc-80a6-585680cf9f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c413805f-f5d2-4ef4-97c5-a2f01beebf8a" ma:termSetId="09814cd3-568e-fe90-9814-8d621ff8fb84" ma:anchorId="fba54fb3-c3e1-fe81-a776-ca4b69148c4d" ma:open="true" ma:isKeyword="false">
      <xsd:complexType>
        <xsd:sequence>
          <xsd:element ref="pc:Terms" minOccurs="0" maxOccurs="1"/>
        </xsd:sequence>
      </xsd:complex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887e59d-d3df-4ad4-a2eb-7833e4d78df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9" nillable="true" ma:displayName="Taxonomy Catch All Column" ma:hidden="true" ma:list="{4d184466-1530-4337-b847-e983ff639275}" ma:internalName="TaxCatchAll" ma:showField="CatchAllData" ma:web="7887e59d-d3df-4ad4-a2eb-7833e4d78df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BB41052-FA39-4065-BF8B-ABB2D82F1854}">
  <ds:schemaRefs>
    <ds:schemaRef ds:uri="http://schemas.microsoft.com/sharepoint/v3/contenttype/forms"/>
  </ds:schemaRefs>
</ds:datastoreItem>
</file>

<file path=customXml/itemProps2.xml><?xml version="1.0" encoding="utf-8"?>
<ds:datastoreItem xmlns:ds="http://schemas.openxmlformats.org/officeDocument/2006/customXml" ds:itemID="{F0669449-0484-4C28-9892-9EC8DC64B8D8}">
  <ds:schemaRefs>
    <ds:schemaRef ds:uri="http://schemas.microsoft.com/office/2006/metadata/properties"/>
    <ds:schemaRef ds:uri="http://schemas.microsoft.com/office/infopath/2007/PartnerControls"/>
    <ds:schemaRef ds:uri="41a7b7eb-8fb4-4afc-80a6-585680cf9f7b"/>
    <ds:schemaRef ds:uri="7887e59d-d3df-4ad4-a2eb-7833e4d78df7"/>
    <ds:schemaRef ds:uri="http://schemas.microsoft.com/sharepoint/v3"/>
  </ds:schemaRefs>
</ds:datastoreItem>
</file>

<file path=customXml/itemProps3.xml><?xml version="1.0" encoding="utf-8"?>
<ds:datastoreItem xmlns:ds="http://schemas.openxmlformats.org/officeDocument/2006/customXml" ds:itemID="{4DC1E089-A1A5-4A61-8701-D42745EE3C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1a7b7eb-8fb4-4afc-80a6-585680cf9f7b"/>
    <ds:schemaRef ds:uri="7887e59d-d3df-4ad4-a2eb-7833e4d78df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inputs (2)</vt:lpstr>
      <vt:lpstr>Inputs</vt:lpstr>
      <vt:lpstr>CONSOLIDADO SGA-AB-08-2025 (2)</vt:lpstr>
      <vt:lpstr>01. VERTICAL</vt:lpstr>
      <vt:lpstr>02. INGECAD</vt:lpstr>
      <vt:lpstr>03. CIVILTECH</vt:lpstr>
      <vt:lpstr>04. HNOVA</vt:lpstr>
      <vt:lpstr>05. NASHARA</vt:lpstr>
      <vt:lpstr>06. SAISO SAS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cp:keywords/>
  <dc:description/>
  <cp:lastModifiedBy>Edix Didier Huerfano Correa</cp:lastModifiedBy>
  <cp:revision/>
  <dcterms:created xsi:type="dcterms:W3CDTF">2015-06-05T18:19:34Z</dcterms:created>
  <dcterms:modified xsi:type="dcterms:W3CDTF">2025-10-23T19:13:04Z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0x01010026BF3F7384317E4493398B54B6009489</vt:lpwstr>
  </property>
  <property fmtid="{D5CDD505-2E9C-101B-9397-08002B2CF9AE}" pid="3" name="MediaServiceImageTags">
    <vt:lpwstr/>
  </property>
</Properties>
</file>