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5"/>
  <workbookPr/>
  <mc:AlternateContent xmlns:mc="http://schemas.openxmlformats.org/markup-compatibility/2006">
    <mc:Choice Requires="x15">
      <x15ac:absPath xmlns:x15ac="http://schemas.microsoft.com/office/spreadsheetml/2010/11/ac" url="D:\Documentos\14. SENA 2025\0. MINIMAS 2025\388. MATERIALES DE FORMACION SOLDADURA FIC\1. PRE CONTRACTUAL\"/>
    </mc:Choice>
  </mc:AlternateContent>
  <xr:revisionPtr revIDLastSave="0" documentId="13_ncr:1_{53A09B31-EE5B-44AD-BAA8-CD8EAACB738A}" xr6:coauthVersionLast="47" xr6:coauthVersionMax="47" xr10:uidLastSave="{00000000-0000-0000-0000-000000000000}"/>
  <bookViews>
    <workbookView xWindow="-28920" yWindow="-120" windowWidth="29040" windowHeight="15990" xr2:uid="{09AB142D-EF34-4250-9AD0-B41F18289CF0}"/>
  </bookViews>
  <sheets>
    <sheet name="soldadur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4" l="1"/>
  <c r="H19" i="4"/>
  <c r="F19" i="4"/>
  <c r="I19" i="4" s="1"/>
  <c r="H18" i="4"/>
  <c r="I18" i="4" s="1"/>
  <c r="F18" i="4"/>
  <c r="H17" i="4"/>
  <c r="F17" i="4"/>
  <c r="H16" i="4"/>
  <c r="F16" i="4"/>
  <c r="H15" i="4"/>
  <c r="F15" i="4"/>
  <c r="I15" i="4" s="1"/>
  <c r="H14" i="4"/>
  <c r="F14" i="4"/>
  <c r="I14" i="4" s="1"/>
  <c r="H13" i="4"/>
  <c r="F13" i="4"/>
  <c r="I13" i="4" s="1"/>
  <c r="H12" i="4"/>
  <c r="F12" i="4"/>
  <c r="H11" i="4"/>
  <c r="F11" i="4"/>
  <c r="H10" i="4"/>
  <c r="F10" i="4"/>
  <c r="I10" i="4" s="1"/>
  <c r="H9" i="4"/>
  <c r="F9" i="4"/>
  <c r="H4" i="4"/>
  <c r="H5" i="4"/>
  <c r="H6" i="4"/>
  <c r="H7" i="4"/>
  <c r="H8" i="4"/>
  <c r="H3" i="4"/>
  <c r="F4" i="4"/>
  <c r="F5" i="4"/>
  <c r="F6" i="4"/>
  <c r="F7" i="4"/>
  <c r="F8" i="4"/>
  <c r="F3" i="4"/>
  <c r="H20" i="4" l="1"/>
  <c r="I12" i="4"/>
  <c r="I11" i="4"/>
  <c r="I17" i="4"/>
  <c r="I16" i="4"/>
  <c r="I9" i="4"/>
  <c r="I8" i="4"/>
  <c r="I5" i="4"/>
  <c r="I4" i="4"/>
  <c r="I7" i="4"/>
  <c r="I3" i="4"/>
  <c r="I6" i="4"/>
  <c r="I20" i="4" l="1"/>
  <c r="H21" i="4"/>
  <c r="H22" i="4" s="1"/>
  <c r="F21" i="4"/>
  <c r="F22" i="4" s="1"/>
  <c r="I21" i="4" l="1"/>
  <c r="I22" i="4" s="1"/>
</calcChain>
</file>

<file path=xl/sharedStrings.xml><?xml version="1.0" encoding="utf-8"?>
<sst xmlns="http://schemas.openxmlformats.org/spreadsheetml/2006/main" count="49" uniqueCount="33">
  <si>
    <t>ITEM</t>
  </si>
  <si>
    <t>TIPO DE ELEMENTO</t>
  </si>
  <si>
    <t>CANTIDAD</t>
  </si>
  <si>
    <t>VR UNITARIO</t>
  </si>
  <si>
    <t>VR TOTAL</t>
  </si>
  <si>
    <t xml:space="preserve">PROMEDIO </t>
  </si>
  <si>
    <t>Subtotal</t>
  </si>
  <si>
    <t>IVA</t>
  </si>
  <si>
    <t>Total</t>
  </si>
  <si>
    <t>UNIDAD DE MEDIDA</t>
  </si>
  <si>
    <t>Tungsteno gris para TIG de 3/32"</t>
  </si>
  <si>
    <t>Disco de pulidora de 7"x1/8"x7/8"</t>
  </si>
  <si>
    <t>Disco de pulidora de 4 1/2"x1/4"x7/8"</t>
  </si>
  <si>
    <t>Disco de pulidora de 4 1/2"x1/8"x7/8"</t>
  </si>
  <si>
    <t>Disco de pulidora de 7"x1/4"x7/8"</t>
  </si>
  <si>
    <t>Grata entorchada 0-9000 para pulidorade 7 pulgadas</t>
  </si>
  <si>
    <t>UND</t>
  </si>
  <si>
    <t>ROLLO</t>
  </si>
  <si>
    <t>Kilo</t>
  </si>
  <si>
    <t>PROPONENTE 1 -METALCORTE Y AFINES SAS</t>
  </si>
  <si>
    <t>Cepillo manual en cerdas acero (gratas) mango de madera</t>
  </si>
  <si>
    <t>Soldadura MIG rollo ER70S-6, 0.035 pulgadas x 15 kilogramos. Que Cumpla especificaciones AWS.</t>
  </si>
  <si>
    <t>Electrodo E6010 de 1/8" caja por 20 kilos, que cumpla especificaciones AWS</t>
  </si>
  <si>
    <t>Electrodo E7018 de 1/8" caja por 20 kilos, que cumpla especificaciones AWS</t>
  </si>
  <si>
    <t>Electrodo E6013 de 1/8" caja por 20 kilos, que cumpla especificaciones AWS</t>
  </si>
  <si>
    <t>Aporte de tig ER70S-6 de 3/32" en cajas de 5 kilogramos Que cumpla especificaciones AWS</t>
  </si>
  <si>
    <t>Aporte de tig ER70S-6 de 1/8" en cajas de 5 kilogramos Que cumpla especificaciones AWS</t>
  </si>
  <si>
    <t>Lamina HR 2 x 1 x 1/4" que cumpla especificaciones ASTM.</t>
  </si>
  <si>
    <t>Lamina CR 2 x 1 cal14 que cumpla especificaciones ASTM.</t>
  </si>
  <si>
    <t>Lamina CR 2 x 1 cal18 que cumpla especificaciones ASTM.</t>
  </si>
  <si>
    <t>Platina HR de 4" x 3/8" x 2 mts que cumpla especificaciones ASTM.</t>
  </si>
  <si>
    <t>PROPONENTE 2 - GAMELEC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</si>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</sst>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10C7E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/>
    </xf>
    <xf numFmtId="164" fontId="3" fillId="0" borderId="1" xfId="1" applyFont="1" applyBorder="1" applyAlignment="1">
      <alignment vertical="center"/>
    </xf>
    <xf numFmtId="0" fontId="3" fillId="0" borderId="0" xfId="0" applyFont="1" applyAlignment="1">
      <alignment vertical="center" wrapText="1"/>
    </xf>
    <xf numFmtId="164" fontId="4" fillId="3" borderId="1" xfId="1" applyFont="1" applyFill="1" applyBorder="1" applyAlignment="1">
      <alignment vertical="center"/>
    </xf>
    <xf numFmtId="164" fontId="4" fillId="0" borderId="1" xfId="1" applyFont="1" applyBorder="1" applyAlignment="1">
      <alignment horizontal="center" vertical="center"/>
    </xf>
    <xf numFmtId="164" fontId="3" fillId="0" borderId="0" xfId="1" applyFont="1" applyAlignment="1">
      <alignment vertical="center"/>
    </xf>
    <xf numFmtId="164" fontId="3" fillId="0" borderId="0" xfId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64" fontId="4" fillId="0" borderId="1" xfId="1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164" fontId="3" fillId="4" borderId="1" xfId="0" applyNumberFormat="1" applyFont="1" applyFill="1" applyBorder="1" applyAlignment="1">
      <alignment vertical="center"/>
    </xf>
    <xf numFmtId="44" fontId="3" fillId="4" borderId="1" xfId="0" applyNumberFormat="1" applyFont="1" applyFill="1" applyBorder="1" applyAlignment="1">
      <alignment vertical="center"/>
    </xf>
    <xf numFmtId="44" fontId="4" fillId="4" borderId="1" xfId="0" applyNumberFormat="1" applyFont="1" applyFill="1" applyBorder="1" applyAlignment="1">
      <alignment vertical="center"/>
    </xf>
    <xf numFmtId="164" fontId="3" fillId="4" borderId="1" xfId="1" applyFont="1" applyFill="1" applyBorder="1" applyAlignment="1">
      <alignment horizontal="right" vertical="center"/>
    </xf>
    <xf numFmtId="164" fontId="3" fillId="4" borderId="1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/>
    </xf>
    <xf numFmtId="164" fontId="2" fillId="2" borderId="10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2" fillId="2" borderId="4" xfId="1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D7A86-5DA0-460D-AD0C-8D39E86CDB98}">
  <dimension ref="A1:K26"/>
  <sheetViews>
    <sheetView showGridLines="0" tabSelected="1" topLeftCell="A2" zoomScale="115" zoomScaleNormal="115" workbookViewId="0">
      <selection activeCell="D13" sqref="D13"/>
    </sheetView>
  </sheetViews>
  <sheetFormatPr baseColWidth="10" defaultRowHeight="15" x14ac:dyDescent="0.25"/>
  <cols>
    <col min="1" max="1" width="5.42578125" style="1" bestFit="1" customWidth="1"/>
    <col min="2" max="2" width="45.5703125" style="3" customWidth="1"/>
    <col min="3" max="3" width="7.7109375" style="1" customWidth="1"/>
    <col min="4" max="4" width="10.28515625" style="1" bestFit="1" customWidth="1"/>
    <col min="5" max="5" width="15.5703125" style="6" bestFit="1" customWidth="1"/>
    <col min="6" max="6" width="17.7109375" style="6" customWidth="1"/>
    <col min="7" max="7" width="15.5703125" style="6" bestFit="1" customWidth="1"/>
    <col min="8" max="8" width="18" style="6" customWidth="1"/>
    <col min="9" max="9" width="17.140625" style="6" customWidth="1"/>
    <col min="10" max="16384" width="11.42578125" style="1"/>
  </cols>
  <sheetData>
    <row r="1" spans="1:11" ht="38.25" customHeight="1" x14ac:dyDescent="0.25">
      <c r="A1" s="22" t="s">
        <v>0</v>
      </c>
      <c r="B1" s="24" t="s">
        <v>1</v>
      </c>
      <c r="C1" s="24" t="s">
        <v>2</v>
      </c>
      <c r="D1" s="24" t="s">
        <v>9</v>
      </c>
      <c r="E1" s="30" t="s">
        <v>19</v>
      </c>
      <c r="F1" s="31"/>
      <c r="G1" s="30" t="s">
        <v>31</v>
      </c>
      <c r="H1" s="31"/>
      <c r="I1" s="26" t="s">
        <v>5</v>
      </c>
    </row>
    <row r="2" spans="1:11" ht="30" customHeight="1" thickBot="1" x14ac:dyDescent="0.3">
      <c r="A2" s="23"/>
      <c r="B2" s="25"/>
      <c r="C2" s="25"/>
      <c r="D2" s="25"/>
      <c r="E2" s="15" t="s">
        <v>3</v>
      </c>
      <c r="F2" s="14" t="s">
        <v>4</v>
      </c>
      <c r="G2" s="15" t="s">
        <v>3</v>
      </c>
      <c r="H2" s="14" t="s">
        <v>4</v>
      </c>
      <c r="I2" s="27"/>
    </row>
    <row r="3" spans="1:11" ht="15.75" thickBot="1" x14ac:dyDescent="0.3">
      <c r="A3" s="8">
        <v>1</v>
      </c>
      <c r="B3" s="10" t="s">
        <v>10</v>
      </c>
      <c r="C3" s="12">
        <v>80</v>
      </c>
      <c r="D3" s="13" t="s">
        <v>16</v>
      </c>
      <c r="E3" s="20">
        <v>12132</v>
      </c>
      <c r="F3" s="20">
        <f>(E3*C3)</f>
        <v>970560</v>
      </c>
      <c r="G3" s="21">
        <v>12300</v>
      </c>
      <c r="H3" s="21">
        <f>(G3*C3)</f>
        <v>984000</v>
      </c>
      <c r="I3" s="2">
        <f>AVERAGE(F3,H3)</f>
        <v>977280</v>
      </c>
    </row>
    <row r="4" spans="1:11" ht="15.75" thickBot="1" x14ac:dyDescent="0.3">
      <c r="A4" s="8">
        <v>2</v>
      </c>
      <c r="B4" s="11" t="s">
        <v>11</v>
      </c>
      <c r="C4" s="12">
        <v>40</v>
      </c>
      <c r="D4" s="13" t="s">
        <v>16</v>
      </c>
      <c r="E4" s="20">
        <v>6814</v>
      </c>
      <c r="F4" s="20">
        <f t="shared" ref="F4:F8" si="0">(E4*C4)</f>
        <v>272560</v>
      </c>
      <c r="G4" s="21">
        <v>7000</v>
      </c>
      <c r="H4" s="21">
        <f t="shared" ref="H4:H8" si="1">(G4*C4)</f>
        <v>280000</v>
      </c>
      <c r="I4" s="2">
        <f t="shared" ref="I4:I8" si="2">AVERAGE(F4,H4)</f>
        <v>276280</v>
      </c>
    </row>
    <row r="5" spans="1:11" ht="15.75" thickBot="1" x14ac:dyDescent="0.3">
      <c r="A5" s="8">
        <v>3</v>
      </c>
      <c r="B5" s="34" t="s">
        <v>12</v>
      </c>
      <c r="C5" s="12">
        <v>40</v>
      </c>
      <c r="D5" s="13" t="s">
        <v>16</v>
      </c>
      <c r="E5" s="20">
        <v>4515</v>
      </c>
      <c r="F5" s="20">
        <f t="shared" si="0"/>
        <v>180600</v>
      </c>
      <c r="G5" s="21">
        <v>4650</v>
      </c>
      <c r="H5" s="21">
        <f t="shared" si="1"/>
        <v>186000</v>
      </c>
      <c r="I5" s="2">
        <f t="shared" si="2"/>
        <v>183300</v>
      </c>
    </row>
    <row r="6" spans="1:11" ht="15.75" thickBot="1" x14ac:dyDescent="0.3">
      <c r="A6" s="8">
        <v>4</v>
      </c>
      <c r="B6" s="34" t="s">
        <v>13</v>
      </c>
      <c r="C6" s="12">
        <v>40</v>
      </c>
      <c r="D6" s="13" t="s">
        <v>16</v>
      </c>
      <c r="E6" s="20">
        <v>4091</v>
      </c>
      <c r="F6" s="20">
        <f t="shared" si="0"/>
        <v>163640</v>
      </c>
      <c r="G6" s="21">
        <v>4000</v>
      </c>
      <c r="H6" s="21">
        <f t="shared" si="1"/>
        <v>160000</v>
      </c>
      <c r="I6" s="2">
        <f t="shared" si="2"/>
        <v>161820</v>
      </c>
    </row>
    <row r="7" spans="1:11" ht="15.75" thickBot="1" x14ac:dyDescent="0.3">
      <c r="A7" s="8">
        <v>5</v>
      </c>
      <c r="B7" s="35" t="s">
        <v>14</v>
      </c>
      <c r="C7" s="12">
        <v>40</v>
      </c>
      <c r="D7" s="13" t="s">
        <v>16</v>
      </c>
      <c r="E7" s="20">
        <v>8241</v>
      </c>
      <c r="F7" s="20">
        <f t="shared" si="0"/>
        <v>329640</v>
      </c>
      <c r="G7" s="21">
        <v>8600</v>
      </c>
      <c r="H7" s="21">
        <f t="shared" si="1"/>
        <v>344000</v>
      </c>
      <c r="I7" s="2">
        <f t="shared" si="2"/>
        <v>336820</v>
      </c>
    </row>
    <row r="8" spans="1:11" ht="26.25" thickBot="1" x14ac:dyDescent="0.3">
      <c r="A8" s="8">
        <v>6</v>
      </c>
      <c r="B8" s="36" t="s">
        <v>20</v>
      </c>
      <c r="C8" s="12">
        <v>50</v>
      </c>
      <c r="D8" s="13" t="s">
        <v>16</v>
      </c>
      <c r="E8" s="20">
        <v>9618</v>
      </c>
      <c r="F8" s="20">
        <f t="shared" si="0"/>
        <v>480900</v>
      </c>
      <c r="G8" s="21">
        <v>9400</v>
      </c>
      <c r="H8" s="21">
        <f t="shared" si="1"/>
        <v>470000</v>
      </c>
      <c r="I8" s="2">
        <f t="shared" si="2"/>
        <v>475450</v>
      </c>
    </row>
    <row r="9" spans="1:11" ht="15.75" thickBot="1" x14ac:dyDescent="0.3">
      <c r="A9" s="8">
        <v>7</v>
      </c>
      <c r="B9" s="37" t="s">
        <v>15</v>
      </c>
      <c r="C9" s="12">
        <v>50</v>
      </c>
      <c r="D9" s="13" t="s">
        <v>16</v>
      </c>
      <c r="E9" s="20">
        <v>44496</v>
      </c>
      <c r="F9" s="20">
        <f>(E9*C9)</f>
        <v>2224800</v>
      </c>
      <c r="G9" s="21">
        <v>50000</v>
      </c>
      <c r="H9" s="21">
        <f>(G9*C9)</f>
        <v>2500000</v>
      </c>
      <c r="I9" s="2">
        <f>AVERAGE(F9,H9)</f>
        <v>2362400</v>
      </c>
    </row>
    <row r="10" spans="1:11" ht="26.25" thickBot="1" x14ac:dyDescent="0.3">
      <c r="A10" s="8">
        <v>8</v>
      </c>
      <c r="B10" s="34" t="s">
        <v>21</v>
      </c>
      <c r="C10" s="12">
        <v>60</v>
      </c>
      <c r="D10" s="13" t="s">
        <v>17</v>
      </c>
      <c r="E10" s="20">
        <v>110350</v>
      </c>
      <c r="F10" s="20">
        <f t="shared" ref="F10:F13" si="3">(E10*C10)</f>
        <v>6621000</v>
      </c>
      <c r="G10" s="21">
        <v>149000</v>
      </c>
      <c r="H10" s="21">
        <f t="shared" ref="H10:H13" si="4">(G10*C10)</f>
        <v>8940000</v>
      </c>
      <c r="I10" s="2">
        <f t="shared" ref="I10:I13" si="5">AVERAGE(F10,H10)</f>
        <v>7780500</v>
      </c>
    </row>
    <row r="11" spans="1:11" ht="26.25" thickBot="1" x14ac:dyDescent="0.3">
      <c r="A11" s="8">
        <v>9</v>
      </c>
      <c r="B11" s="34" t="s">
        <v>22</v>
      </c>
      <c r="C11" s="12">
        <v>600</v>
      </c>
      <c r="D11" s="13" t="s">
        <v>18</v>
      </c>
      <c r="E11" s="20">
        <v>19865</v>
      </c>
      <c r="F11" s="20">
        <f t="shared" si="3"/>
        <v>11919000</v>
      </c>
      <c r="G11" s="21">
        <v>16000</v>
      </c>
      <c r="H11" s="21">
        <f t="shared" si="4"/>
        <v>9600000</v>
      </c>
      <c r="I11" s="2">
        <f t="shared" si="5"/>
        <v>10759500</v>
      </c>
    </row>
    <row r="12" spans="1:11" ht="26.25" thickBot="1" x14ac:dyDescent="0.3">
      <c r="A12" s="8">
        <v>10</v>
      </c>
      <c r="B12" s="34" t="s">
        <v>23</v>
      </c>
      <c r="C12" s="12">
        <v>600</v>
      </c>
      <c r="D12" s="13" t="s">
        <v>18</v>
      </c>
      <c r="E12" s="20">
        <v>16755</v>
      </c>
      <c r="F12" s="20">
        <f t="shared" si="3"/>
        <v>10053000</v>
      </c>
      <c r="G12" s="21">
        <v>16000</v>
      </c>
      <c r="H12" s="21">
        <f t="shared" si="4"/>
        <v>9600000</v>
      </c>
      <c r="I12" s="2">
        <f t="shared" si="5"/>
        <v>9826500</v>
      </c>
    </row>
    <row r="13" spans="1:11" ht="26.25" thickBot="1" x14ac:dyDescent="0.3">
      <c r="A13" s="8">
        <v>11</v>
      </c>
      <c r="B13" s="35" t="s">
        <v>24</v>
      </c>
      <c r="C13" s="12">
        <v>600</v>
      </c>
      <c r="D13" s="13" t="s">
        <v>18</v>
      </c>
      <c r="E13" s="20">
        <v>15955</v>
      </c>
      <c r="F13" s="20">
        <f t="shared" si="3"/>
        <v>9573000</v>
      </c>
      <c r="G13" s="21">
        <v>16000</v>
      </c>
      <c r="H13" s="21">
        <f t="shared" si="4"/>
        <v>9600000</v>
      </c>
      <c r="I13" s="2">
        <f t="shared" si="5"/>
        <v>9586500</v>
      </c>
    </row>
    <row r="14" spans="1:11" ht="26.25" thickBot="1" x14ac:dyDescent="0.3">
      <c r="A14" s="8">
        <v>12</v>
      </c>
      <c r="B14" s="37" t="s">
        <v>25</v>
      </c>
      <c r="C14" s="12">
        <v>50</v>
      </c>
      <c r="D14" s="13" t="s">
        <v>18</v>
      </c>
      <c r="E14" s="20">
        <v>17950</v>
      </c>
      <c r="F14" s="20">
        <f>(E14*C14)</f>
        <v>897500</v>
      </c>
      <c r="G14" s="21">
        <v>20000</v>
      </c>
      <c r="H14" s="21">
        <f>(G14*C14)</f>
        <v>1000000</v>
      </c>
      <c r="I14" s="2">
        <f>AVERAGE(F14,H14)</f>
        <v>948750</v>
      </c>
      <c r="K14" s="1" t="s">
        <v>32</v>
      </c>
    </row>
    <row r="15" spans="1:11" ht="26.25" thickBot="1" x14ac:dyDescent="0.3">
      <c r="A15" s="8">
        <v>13</v>
      </c>
      <c r="B15" s="34" t="s">
        <v>26</v>
      </c>
      <c r="C15" s="12">
        <v>50</v>
      </c>
      <c r="D15" s="13" t="s">
        <v>18</v>
      </c>
      <c r="E15" s="20">
        <v>17900</v>
      </c>
      <c r="F15" s="20">
        <f t="shared" ref="F15:F19" si="6">(E15*C15)</f>
        <v>895000</v>
      </c>
      <c r="G15" s="21">
        <v>20000</v>
      </c>
      <c r="H15" s="21">
        <f t="shared" ref="H15:H19" si="7">(G15*C15)</f>
        <v>1000000</v>
      </c>
      <c r="I15" s="2">
        <f t="shared" ref="I15:I19" si="8">AVERAGE(F15,H15)</f>
        <v>947500</v>
      </c>
    </row>
    <row r="16" spans="1:11" ht="26.25" thickBot="1" x14ac:dyDescent="0.3">
      <c r="A16" s="8">
        <v>14</v>
      </c>
      <c r="B16" s="11" t="s">
        <v>27</v>
      </c>
      <c r="C16" s="12">
        <v>25</v>
      </c>
      <c r="D16" s="13" t="s">
        <v>16</v>
      </c>
      <c r="E16" s="20">
        <v>426946</v>
      </c>
      <c r="F16" s="20">
        <f t="shared" si="6"/>
        <v>10673650</v>
      </c>
      <c r="G16" s="21">
        <v>420000</v>
      </c>
      <c r="H16" s="21">
        <f t="shared" si="7"/>
        <v>10500000</v>
      </c>
      <c r="I16" s="2">
        <f t="shared" si="8"/>
        <v>10586825</v>
      </c>
    </row>
    <row r="17" spans="1:9" ht="26.25" thickBot="1" x14ac:dyDescent="0.3">
      <c r="A17" s="8">
        <v>15</v>
      </c>
      <c r="B17" s="11" t="s">
        <v>28</v>
      </c>
      <c r="C17" s="12">
        <v>25</v>
      </c>
      <c r="D17" s="13" t="s">
        <v>16</v>
      </c>
      <c r="E17" s="20">
        <v>124550</v>
      </c>
      <c r="F17" s="20">
        <f t="shared" si="6"/>
        <v>3113750</v>
      </c>
      <c r="G17" s="21">
        <v>130000</v>
      </c>
      <c r="H17" s="21">
        <f t="shared" si="7"/>
        <v>3250000</v>
      </c>
      <c r="I17" s="2">
        <f t="shared" si="8"/>
        <v>3181875</v>
      </c>
    </row>
    <row r="18" spans="1:9" ht="26.25" thickBot="1" x14ac:dyDescent="0.3">
      <c r="A18" s="8">
        <v>16</v>
      </c>
      <c r="B18" s="16" t="s">
        <v>29</v>
      </c>
      <c r="C18" s="12">
        <v>25</v>
      </c>
      <c r="D18" s="13" t="s">
        <v>16</v>
      </c>
      <c r="E18" s="20">
        <v>81813</v>
      </c>
      <c r="F18" s="20">
        <f t="shared" si="6"/>
        <v>2045325</v>
      </c>
      <c r="G18" s="21">
        <v>83000</v>
      </c>
      <c r="H18" s="21">
        <f t="shared" si="7"/>
        <v>2075000</v>
      </c>
      <c r="I18" s="2">
        <f t="shared" si="8"/>
        <v>2060162.5</v>
      </c>
    </row>
    <row r="19" spans="1:9" ht="29.25" thickBot="1" x14ac:dyDescent="0.3">
      <c r="A19" s="8">
        <v>17</v>
      </c>
      <c r="B19" s="33" t="s">
        <v>30</v>
      </c>
      <c r="C19" s="12">
        <v>25</v>
      </c>
      <c r="D19" s="13" t="s">
        <v>16</v>
      </c>
      <c r="E19" s="20">
        <v>96200</v>
      </c>
      <c r="F19" s="20">
        <f t="shared" si="6"/>
        <v>2405000</v>
      </c>
      <c r="G19" s="21">
        <v>100000</v>
      </c>
      <c r="H19" s="21">
        <f t="shared" si="7"/>
        <v>2500000</v>
      </c>
      <c r="I19" s="2">
        <f t="shared" si="8"/>
        <v>2452500</v>
      </c>
    </row>
    <row r="20" spans="1:9" x14ac:dyDescent="0.25">
      <c r="C20" s="28"/>
      <c r="D20" s="28"/>
      <c r="E20" s="5" t="s">
        <v>6</v>
      </c>
      <c r="F20" s="2">
        <f>SUM(F3:F19)</f>
        <v>62818925</v>
      </c>
      <c r="G20" s="32"/>
      <c r="H20" s="17">
        <f>SUM(H3:H19)</f>
        <v>62989000</v>
      </c>
      <c r="I20" s="2">
        <f>ROUND(SUM(I3:I19),0)</f>
        <v>62903963</v>
      </c>
    </row>
    <row r="21" spans="1:9" x14ac:dyDescent="0.25">
      <c r="C21" s="29"/>
      <c r="D21" s="29"/>
      <c r="E21" s="5" t="s">
        <v>7</v>
      </c>
      <c r="F21" s="2">
        <f>F20*19%</f>
        <v>11935595.75</v>
      </c>
      <c r="G21" s="32"/>
      <c r="H21" s="18">
        <f>H20*19%</f>
        <v>11967910</v>
      </c>
      <c r="I21" s="2">
        <f>I20*19%</f>
        <v>11951752.970000001</v>
      </c>
    </row>
    <row r="22" spans="1:9" x14ac:dyDescent="0.25">
      <c r="C22" s="29"/>
      <c r="D22" s="29"/>
      <c r="E22" s="5" t="s">
        <v>8</v>
      </c>
      <c r="F22" s="9">
        <f>F20+F21</f>
        <v>74754520.75</v>
      </c>
      <c r="G22" s="32"/>
      <c r="H22" s="19">
        <f>H20+H21</f>
        <v>74956910</v>
      </c>
      <c r="I22" s="4">
        <f>I20+I21</f>
        <v>74855715.969999999</v>
      </c>
    </row>
    <row r="23" spans="1:9" x14ac:dyDescent="0.25">
      <c r="E23" s="7"/>
      <c r="F23" s="7"/>
      <c r="G23" s="7"/>
      <c r="H23" s="7"/>
    </row>
    <row r="24" spans="1:9" x14ac:dyDescent="0.25">
      <c r="E24" s="7"/>
      <c r="F24" s="7"/>
      <c r="G24" s="7"/>
      <c r="H24" s="7"/>
    </row>
    <row r="25" spans="1:9" x14ac:dyDescent="0.25">
      <c r="H25" s="7"/>
    </row>
    <row r="26" spans="1:9" x14ac:dyDescent="0.25">
      <c r="I26" s="6">
        <v>74855716</v>
      </c>
    </row>
  </sheetData>
  <mergeCells count="11">
    <mergeCell ref="C20:D20"/>
    <mergeCell ref="C21:D21"/>
    <mergeCell ref="E1:F1"/>
    <mergeCell ref="G1:H1"/>
    <mergeCell ref="G20:G22"/>
    <mergeCell ref="C22:D22"/>
    <mergeCell ref="A1:A2"/>
    <mergeCell ref="B1:B2"/>
    <mergeCell ref="C1:C2"/>
    <mergeCell ref="D1:D2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soldadura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Juliana Vargas Barajas</dc:creator>
  <cp:lastModifiedBy>Juan Pablo Navarrete Rodriguez</cp:lastModifiedBy>
  <dcterms:created xsi:type="dcterms:W3CDTF">2025-03-05T20:25:31Z</dcterms:created>
  <dcterms:modified xsi:type="dcterms:W3CDTF">2025-10-02T19:43:26Z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2025-03-05T21:27:22Z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a50ba846-3ffe-42c0-95db-91e6e7fd4449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