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231"/>
  <workbookPr defaultThemeVersion="124226"/>
  <mc:AlternateContent xmlns:mc="http://schemas.openxmlformats.org/markup-compatibility/2006">
    <mc:Choice Requires="x15">
      <x15ac:absPath xmlns:x15ac="http://schemas.microsoft.com/office/spreadsheetml/2010/11/ac" url="C:\Users\Concejo Funza\Desktop\MUEBLES ARCHIVO\"/>
    </mc:Choice>
  </mc:AlternateContent>
  <xr:revisionPtr revIDLastSave="0" documentId="13_ncr:1_{9ADE17E2-0AE2-4688-B5BA-20F0E354B93F}" xr6:coauthVersionLast="47" xr6:coauthVersionMax="47" xr10:uidLastSave="{00000000-0000-0000-0000-000000000000}"/>
  <bookViews>
    <workbookView xWindow="-120" yWindow="-120" windowWidth="29040" windowHeight="15720" xr2:uid="{00000000-000D-0000-FFFF-FFFF00000000}"/>
  </bookViews>
  <sheets>
    <sheet name="INSUMOS FINAL" sheetId="6" r:id="rId1"/>
    <sheet name="Hoja1" sheetId="5" r:id="rId2"/>
  </sheets>
  <definedNames>
    <definedName name="_xlnm.Print_Area" localSheetId="0">'INSUMOS FINAL'!$A$1:$U$13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 i="6" l="1"/>
  <c r="R8" i="6"/>
  <c r="T8" i="6" l="1"/>
  <c r="U8" i="6" s="1"/>
  <c r="S8" i="6"/>
  <c r="R9" i="6"/>
  <c r="S9" i="6" s="1"/>
  <c r="T9" i="6" s="1"/>
  <c r="U9" i="6" s="1"/>
  <c r="R10" i="6"/>
  <c r="S10" i="6" s="1"/>
  <c r="T10" i="6" s="1"/>
  <c r="U10" i="6" s="1"/>
  <c r="R11" i="6"/>
  <c r="O9" i="6"/>
  <c r="O10" i="6"/>
  <c r="O11" i="6"/>
  <c r="P11" i="6" s="1"/>
  <c r="O8" i="6"/>
  <c r="K9" i="6"/>
  <c r="K10" i="6"/>
  <c r="K11" i="6"/>
  <c r="K8" i="6"/>
  <c r="G9" i="6"/>
  <c r="I9" i="6" s="1"/>
  <c r="G10" i="6"/>
  <c r="G11" i="6"/>
  <c r="H11" i="6" s="1"/>
  <c r="G8" i="6"/>
  <c r="M8" i="6" l="1"/>
  <c r="L8" i="6"/>
  <c r="L11" i="6"/>
  <c r="M11" i="6" s="1"/>
  <c r="H10" i="6"/>
  <c r="I10" i="6" s="1"/>
  <c r="P10" i="6"/>
  <c r="Q10" i="6" s="1"/>
  <c r="Q9" i="6"/>
  <c r="P9" i="6"/>
  <c r="L10" i="6"/>
  <c r="M10" i="6" s="1"/>
  <c r="L9" i="6"/>
  <c r="M9" i="6" s="1"/>
  <c r="P8" i="6"/>
  <c r="Q8" i="6" s="1"/>
  <c r="Q11" i="6"/>
  <c r="I11" i="6"/>
  <c r="S11" i="6"/>
  <c r="T11" i="6" s="1"/>
  <c r="U11" i="6" s="1"/>
  <c r="U12" i="6" s="1"/>
</calcChain>
</file>

<file path=xl/sharedStrings.xml><?xml version="1.0" encoding="utf-8"?>
<sst xmlns="http://schemas.openxmlformats.org/spreadsheetml/2006/main" count="50" uniqueCount="38">
  <si>
    <t>ITEM</t>
  </si>
  <si>
    <t>CANT.</t>
  </si>
  <si>
    <t>COTIZACIÓN 1</t>
  </si>
  <si>
    <t>COTIZACIÓN 2</t>
  </si>
  <si>
    <t>Secretaria General  y Desarrollo Institucional</t>
  </si>
  <si>
    <t>Elaboró: Mateo Sebastian Salamanca Bernal - Contratista</t>
  </si>
  <si>
    <t>DETALLE</t>
  </si>
  <si>
    <t>COTIZACIÓN 3</t>
  </si>
  <si>
    <t>DESCRIPCIÓN</t>
  </si>
  <si>
    <t xml:space="preserve">ESTUDIO DE MERCADO </t>
  </si>
  <si>
    <t xml:space="preserve">VALOR UNITARIO </t>
  </si>
  <si>
    <t>IVA</t>
  </si>
  <si>
    <t>VALOR TOTAL INCLUIDO IVA</t>
  </si>
  <si>
    <t>VALOR UNITARIO</t>
  </si>
  <si>
    <t>VALOR TOTAL PROMEDIO</t>
  </si>
  <si>
    <t>UNIDAD DE MEDIDA</t>
  </si>
  <si>
    <t>UNIDAD</t>
  </si>
  <si>
    <t>VALOR TOTAL UNITARIO INCLUIDO IVA</t>
  </si>
  <si>
    <t>VALOR UNITARIO INCLUIDO IVA</t>
  </si>
  <si>
    <t>OBSERVACIÓN:</t>
  </si>
  <si>
    <t>YANETH ARANGO ORTÍZ</t>
  </si>
  <si>
    <t xml:space="preserve">Revisó: Leidy Navarro - Profesional Universitario. </t>
  </si>
  <si>
    <t>Armario papelero de 2.10 mts de alto x 0.90 mts de ancho x 0.45 mts de fondo con chapa de  seguridad Yale con  triple cierre falleba metálica pisó techo, cremallera graduable    calibre    16, con 5 entrepaños    con refuerzos en omega para cajas de archivo  (con capacidad mínima de 24 cajas de referencia X-200), lámina de acero calibre 22, pintura en Polvo electrostática gris tacto cuero     horneada     a     180     grados     de temperatura,      base      con      niveladores graduables - Elaborado en sus componentes en   lamina     Cold   Rolled   que   tendrá   en acabado    en    todos    sus    componentes metálicos pintura en Polvo electrostática gris tacto   cuero   horneada   a   180   grados   de temperatura. base metálica de aproximadamente 5 cm con el fin de que quedé directamente el contacto del metal con el suelo y con niveladores plásticos graduables.</t>
  </si>
  <si>
    <t>Estante metálico 6 entrepaños o espacios de uso, con medidas de 2 m de alto x 90 de ancho x 30 de fondo negro para archivar cajas de archivo de referencia X-200, con capacidad mínima de 24 de estas.  Elaborado en sus componentes en lámina Cold Rolled calibre 20, con acabado en todos sus componentes metálicos pintura en Polvo electrostática negra tacto cuero horneada a 180 grados de temperatura</t>
  </si>
  <si>
    <t>Madrid, Septiembre de 2025</t>
  </si>
  <si>
    <t>COMERCIALIZADORA LA NACIONAL SAS
NIT. 900997568-4</t>
  </si>
  <si>
    <t>URBAN PROYECTOS Y SOLUCIONES S.A.S.
NIT. 900465550-1</t>
  </si>
  <si>
    <t>COLCONDI
NIT. 901011888-9</t>
  </si>
  <si>
    <t>VALORES PROMEDIO MÁXIMOS A PAGAR POR LA ENTIDAD</t>
  </si>
  <si>
    <t>Archivador rodante mecánico de 2 unidades laterales fijas y con cubiertas, con 4 estantes c/u, 2 carros con 8 estantes c/u y cada estante con 5 entrepaños graduables, una sola puerta de 0.55 mts de ancho, el rodante debe contar con capacidad mínima de almacenamiento de 576 cajas en total (caja referencia x-200), con sus respectivo sistema antivuelco. Elaborado en sus componentes en lámina Cold Rolled calibre 20 con dobles frontal de 2,5 cm y 5cm en la parte posterior que funciona como refuerzo estructural, incluye 2 refuerzos centrales en forma de v calibre 20 y graduables. En general que tendrá en acabado en todos sus componentes metálicos pintura en Polvo electrostática negra tacto cuero horneada a 180 grados de temperatura. La entidad cuenta con un espacio para la instalación destinado de 3.20 X 4.15 metros.</t>
  </si>
  <si>
    <t>Estante en acero dimensiones: 200 cm de alto, 112 cm de ancho y 40 cm de fondo, cuenta con 6 entrepaños o medidas de uso en lámina cold rolled
Parales fabricados en lámina de acero cold rolled calibre 18  y entrepaños calibre 20 con opciones de graduación cada entrepaño.
Recubierto con pintura electrostática horneable de alta resistencia. Cada entrepaño resiste 50 Kilogramos o un poco más de carga uniformemente distribuida. Cuenta con uniones temporales de tuerca y arandela.
con capacidad por entrepaño de 5 cajas X-200 y una capacidad total de 30 cajas sin sobredimensionar la carga en el estante y mucho menos en el entrepaño superior.</t>
  </si>
  <si>
    <t>OBJETO: COMPRA E INSTALACIÓN DE MOBILIARIO CON DESTINO A LA IMPLEMENTACIÓN DE LA POLÍTICA INSTITUCIONAL DE GESTIÓN DOCUMENTAL DEL MUNICIPIO DE MADRID.</t>
  </si>
  <si>
    <r>
      <t xml:space="preserve">Para determinar los costos del presente proceso, se envió por medio de correo electrónico invitación a cuatro (4) empresas del sector, de las cuales tres (3) allegaron cotización; Empresa 1 - Comercializadora La Nacional,  Empresa 2 - URBAN PROYECTOS Y SOLUCIONES S.A.S. y Empresa 3 - COLCONDI, a las cuales la Entidad realizó promedio con el fin de obtener los precios unitarios máximos a pagar para cada ítem y se establece el presupuesto oficial por la suma de </t>
    </r>
    <r>
      <rPr>
        <b/>
        <sz val="14"/>
        <rFont val="Arial"/>
        <family val="2"/>
      </rPr>
      <t>CIENTO VEINTINUEVE MILLONES NOVECIENTOS NOVENTA Y NUEVE MIL NOVECIENTOS NOVENTA Y UN PESOS ($129.999.991) MCTE.</t>
    </r>
    <r>
      <rPr>
        <sz val="14"/>
        <rFont val="Arial"/>
        <family val="2"/>
      </rPr>
      <t xml:space="preserve">
</t>
    </r>
  </si>
  <si>
    <t>SUMINISTRO E INSTALACIÓN DEL ARCHIVO RODANTE</t>
  </si>
  <si>
    <t>SUMINISTRO E INSTALACIÓN ARMARIO METALICO</t>
  </si>
  <si>
    <t>SUMINISTRO E INSTALACIÓN ESTANTE TIPO 1</t>
  </si>
  <si>
    <t>SUMINISTRO E INSTALACIÓN ESTANTE TIPO 2</t>
  </si>
  <si>
    <t>ORIGINAL FIRMADO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</si>
</sst>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4" formatCode="_-&quot;$&quot;\ * #,##0.00_-;\-&quot;$&quot;\ * #,##0.00_-;_-&quot;$&quot;\ * &quot;-&quot;??_-;_-@_-"/>
    <numFmt numFmtId="43" formatCode="_-* #,##0.00_-;\-* #,##0.00_-;_-* &quot;-&quot;??_-;_-@_-"/>
    <numFmt numFmtId="164" formatCode="_-&quot;$&quot;\ * #,##0_-;\-&quot;$&quot;\ * #,##0_-;_-&quot;$&quot;\ * &quot;-&quot;??_-;_-@_-"/>
    <numFmt numFmtId="165" formatCode="&quot;$&quot;\ #,##0.00"/>
  </numFmts>
  <fonts count="18"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b/>
      <sz val="18"/>
      <name val="Arial"/>
      <family val="2"/>
    </font>
    <font>
      <sz val="11"/>
      <color theme="1"/>
      <name val="Arial"/>
      <family val="2"/>
    </font>
    <font>
      <sz val="10"/>
      <color theme="1"/>
      <name val="Cambria"/>
      <family val="1"/>
      <scheme val="major"/>
    </font>
    <font>
      <sz val="10"/>
      <color theme="1"/>
      <name val="Calibri"/>
      <family val="2"/>
      <scheme val="minor"/>
    </font>
    <font>
      <b/>
      <sz val="14"/>
      <name val="Arial"/>
      <family val="2"/>
    </font>
    <font>
      <b/>
      <sz val="10"/>
      <color theme="1"/>
      <name val="Arial"/>
      <family val="2"/>
    </font>
    <font>
      <sz val="10"/>
      <color theme="1"/>
      <name val="Arial"/>
      <family val="2"/>
    </font>
    <font>
      <sz val="14"/>
      <name val="Arial"/>
      <family val="2"/>
    </font>
    <font>
      <sz val="14"/>
      <color theme="1"/>
      <name val="Arial"/>
      <family val="2"/>
    </font>
    <font>
      <b/>
      <sz val="14"/>
      <color indexed="8"/>
      <name val="Arial"/>
      <family val="2"/>
    </font>
    <font>
      <sz val="14"/>
      <color indexed="8"/>
      <name val="Arial"/>
      <family val="2"/>
    </font>
    <font>
      <i/>
      <sz val="14"/>
      <color theme="1"/>
      <name val="Arial"/>
      <family val="2"/>
    </font>
    <font>
      <sz val="14"/>
      <color theme="1"/>
      <name val="Cambria"/>
      <family val="1"/>
      <scheme val="major"/>
    </font>
  </fonts>
  <fills count="10">
    <fill>
      <patternFill patternType="none"/>
    </fill>
    <fill>
      <patternFill patternType="gray125"/>
    </fill>
    <fill>
      <patternFill patternType="solid">
        <fgColor theme="6" tint="0.39997558519241921"/>
        <bgColor indexed="65"/>
      </patternFill>
    </fill>
    <fill>
      <patternFill patternType="solid">
        <fgColor theme="9"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5" tint="0.39997558519241921"/>
        <bgColor indexed="64"/>
      </patternFill>
    </fill>
    <fill>
      <patternFill patternType="solid">
        <fgColor theme="3" tint="0.59999389629810485"/>
        <bgColor indexed="64"/>
      </patternFill>
    </fill>
    <fill>
      <patternFill patternType="solid">
        <fgColor theme="9"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s>
  <cellStyleXfs count="5">
    <xf numFmtId="0" fontId="0" fillId="0" borderId="0"/>
    <xf numFmtId="43" fontId="1" fillId="0" borderId="0" applyFont="0" applyFill="0" applyBorder="0" applyAlignment="0" applyProtection="0"/>
    <xf numFmtId="0" fontId="2" fillId="2" borderId="2">
      <alignment horizontal="center" vertical="center" wrapText="1"/>
    </xf>
    <xf numFmtId="44" fontId="1" fillId="0" borderId="0" applyFont="0" applyFill="0" applyBorder="0" applyAlignment="0" applyProtection="0"/>
    <xf numFmtId="0" fontId="1" fillId="0" borderId="0"/>
  </cellStyleXfs>
  <cellXfs count="67">
    <xf numFmtId="0" fontId="0" fillId="0" borderId="0" xfId="0"/>
    <xf numFmtId="0" fontId="3" fillId="0" borderId="0" xfId="0" applyFont="1" applyAlignment="1">
      <alignment horizontal="center"/>
    </xf>
    <xf numFmtId="0" fontId="3" fillId="0" borderId="0" xfId="0" applyFont="1" applyAlignment="1">
      <alignment horizontal="center" vertical="center"/>
    </xf>
    <xf numFmtId="0" fontId="3" fillId="0" borderId="0" xfId="0" applyFont="1"/>
    <xf numFmtId="0" fontId="3" fillId="0" borderId="0" xfId="0" applyFont="1" applyAlignment="1">
      <alignment horizontal="center" wrapText="1"/>
    </xf>
    <xf numFmtId="0" fontId="4" fillId="3" borderId="1" xfId="0" applyFont="1" applyFill="1" applyBorder="1" applyAlignment="1">
      <alignment horizontal="center" vertical="center" wrapText="1"/>
    </xf>
    <xf numFmtId="0" fontId="5" fillId="0" borderId="0" xfId="0" applyFont="1" applyAlignment="1">
      <alignment horizontal="center"/>
    </xf>
    <xf numFmtId="0" fontId="4" fillId="6" borderId="1" xfId="0" applyFont="1" applyFill="1" applyBorder="1" applyAlignment="1">
      <alignment horizontal="center" vertical="center" wrapText="1"/>
    </xf>
    <xf numFmtId="0" fontId="6" fillId="0" borderId="0" xfId="0" applyFont="1" applyAlignment="1">
      <alignment horizontal="center"/>
    </xf>
    <xf numFmtId="0" fontId="4" fillId="8" borderId="1" xfId="0" applyFont="1" applyFill="1" applyBorder="1" applyAlignment="1">
      <alignment horizontal="center" vertical="center" wrapText="1"/>
    </xf>
    <xf numFmtId="164" fontId="3" fillId="7" borderId="1" xfId="3" applyNumberFormat="1" applyFont="1" applyFill="1" applyBorder="1" applyAlignment="1">
      <alignment horizontal="center" vertical="center"/>
    </xf>
    <xf numFmtId="164" fontId="3" fillId="0" borderId="0" xfId="3" applyNumberFormat="1" applyFont="1" applyAlignment="1">
      <alignment horizontal="center" vertical="center"/>
    </xf>
    <xf numFmtId="164" fontId="3" fillId="9" borderId="1" xfId="3" applyNumberFormat="1" applyFont="1" applyFill="1" applyBorder="1" applyAlignment="1">
      <alignment horizontal="center" vertical="center"/>
    </xf>
    <xf numFmtId="164" fontId="3" fillId="0" borderId="0" xfId="0" applyNumberFormat="1" applyFont="1"/>
    <xf numFmtId="164" fontId="3" fillId="6" borderId="1" xfId="3" applyNumberFormat="1" applyFont="1" applyFill="1" applyBorder="1" applyAlignment="1">
      <alignment horizontal="center" vertical="center"/>
    </xf>
    <xf numFmtId="164" fontId="3" fillId="8" borderId="1" xfId="3" applyNumberFormat="1" applyFont="1" applyFill="1" applyBorder="1" applyAlignment="1">
      <alignment horizontal="center" vertical="center"/>
    </xf>
    <xf numFmtId="164" fontId="6" fillId="0" borderId="0" xfId="3" applyNumberFormat="1" applyFont="1" applyBorder="1" applyAlignment="1">
      <alignment horizontal="center"/>
    </xf>
    <xf numFmtId="44" fontId="6" fillId="0" borderId="0" xfId="3" applyFont="1" applyBorder="1" applyAlignment="1">
      <alignment horizontal="center"/>
    </xf>
    <xf numFmtId="164" fontId="6" fillId="0" borderId="0" xfId="3" applyNumberFormat="1" applyFont="1" applyAlignment="1">
      <alignment horizontal="center"/>
    </xf>
    <xf numFmtId="44" fontId="6" fillId="0" borderId="0" xfId="3" applyFont="1" applyAlignment="1">
      <alignment horizontal="center"/>
    </xf>
    <xf numFmtId="0" fontId="7" fillId="0" borderId="0" xfId="0" applyFont="1" applyAlignment="1">
      <alignment horizontal="center" vertical="center"/>
    </xf>
    <xf numFmtId="165" fontId="7" fillId="0" borderId="0" xfId="0" applyNumberFormat="1" applyFont="1" applyAlignment="1">
      <alignment horizontal="center" vertical="center"/>
    </xf>
    <xf numFmtId="165" fontId="7" fillId="0" borderId="0" xfId="0" applyNumberFormat="1" applyFont="1" applyAlignment="1">
      <alignment horizontal="center" vertical="center" wrapText="1"/>
    </xf>
    <xf numFmtId="0" fontId="8" fillId="0" borderId="0" xfId="0" applyFont="1"/>
    <xf numFmtId="6" fontId="4" fillId="7" borderId="1" xfId="0" applyNumberFormat="1" applyFont="1" applyFill="1" applyBorder="1" applyAlignment="1">
      <alignment horizontal="center" vertical="center" wrapText="1"/>
    </xf>
    <xf numFmtId="0" fontId="10" fillId="0" borderId="1" xfId="0" applyFont="1" applyBorder="1" applyAlignment="1">
      <alignment horizontal="center" vertical="center"/>
    </xf>
    <xf numFmtId="0" fontId="11"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11" fillId="0" borderId="1" xfId="0" applyFont="1" applyBorder="1" applyAlignment="1">
      <alignment horizontal="center" vertical="center"/>
    </xf>
    <xf numFmtId="0" fontId="9" fillId="0" borderId="0" xfId="0" applyFont="1"/>
    <xf numFmtId="0" fontId="12" fillId="0" borderId="0" xfId="0" applyFont="1"/>
    <xf numFmtId="6" fontId="9" fillId="0" borderId="0" xfId="0" applyNumberFormat="1" applyFont="1"/>
    <xf numFmtId="0" fontId="13" fillId="0" borderId="0" xfId="0" applyFont="1"/>
    <xf numFmtId="164" fontId="13" fillId="0" borderId="0" xfId="3" applyNumberFormat="1" applyFont="1" applyBorder="1" applyAlignment="1">
      <alignment horizontal="center"/>
    </xf>
    <xf numFmtId="164" fontId="13" fillId="0" borderId="0" xfId="3" applyNumberFormat="1" applyFont="1" applyAlignment="1">
      <alignment horizontal="center"/>
    </xf>
    <xf numFmtId="0" fontId="14" fillId="0" borderId="0" xfId="0" applyFont="1" applyAlignment="1">
      <alignment horizontal="left"/>
    </xf>
    <xf numFmtId="0" fontId="15" fillId="0" borderId="0" xfId="0" applyFont="1"/>
    <xf numFmtId="0" fontId="16" fillId="0" borderId="0" xfId="0" applyFont="1"/>
    <xf numFmtId="0" fontId="17" fillId="0" borderId="0" xfId="0" applyFont="1" applyAlignment="1">
      <alignment horizontal="center" vertical="center"/>
    </xf>
    <xf numFmtId="0" fontId="17" fillId="0" borderId="0" xfId="0" applyFont="1" applyAlignment="1">
      <alignment horizontal="center" vertical="center" wrapText="1"/>
    </xf>
    <xf numFmtId="0" fontId="12" fillId="0" borderId="0" xfId="0" applyFont="1" applyAlignment="1">
      <alignment horizontal="center"/>
    </xf>
    <xf numFmtId="0" fontId="12" fillId="0" borderId="0" xfId="0" applyFont="1" applyAlignment="1">
      <alignment horizontal="center" wrapText="1"/>
    </xf>
    <xf numFmtId="0" fontId="11" fillId="0" borderId="16" xfId="0" applyFont="1" applyBorder="1" applyAlignment="1">
      <alignment horizontal="center" vertical="center" wrapText="1"/>
    </xf>
    <xf numFmtId="0" fontId="4" fillId="8"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5" xfId="0" applyFont="1" applyBorder="1" applyAlignment="1">
      <alignment horizontal="center" vertical="center" wrapText="1"/>
    </xf>
    <xf numFmtId="164" fontId="4" fillId="7" borderId="6" xfId="3" applyNumberFormat="1" applyFont="1" applyFill="1" applyBorder="1" applyAlignment="1">
      <alignment horizontal="center" vertical="center"/>
    </xf>
    <xf numFmtId="164" fontId="4" fillId="7" borderId="7" xfId="3" applyNumberFormat="1" applyFont="1" applyFill="1" applyBorder="1" applyAlignment="1">
      <alignment horizontal="center" vertical="center"/>
    </xf>
    <xf numFmtId="0" fontId="5" fillId="0" borderId="0" xfId="0" applyFont="1" applyAlignment="1">
      <alignment horizontal="center"/>
    </xf>
    <xf numFmtId="0" fontId="9" fillId="4" borderId="3"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4" fillId="0" borderId="1" xfId="0" applyFont="1" applyBorder="1" applyAlignment="1">
      <alignment horizontal="center" vertical="center"/>
    </xf>
    <xf numFmtId="1" fontId="4" fillId="0" borderId="1" xfId="0" applyNumberFormat="1" applyFont="1" applyBorder="1" applyAlignment="1">
      <alignment horizontal="center" vertical="center"/>
    </xf>
    <xf numFmtId="0" fontId="4" fillId="5" borderId="14" xfId="0" applyFont="1" applyFill="1" applyBorder="1" applyAlignment="1">
      <alignment horizontal="center" vertical="center"/>
    </xf>
    <xf numFmtId="0" fontId="4" fillId="5" borderId="8" xfId="0" applyFont="1" applyFill="1" applyBorder="1" applyAlignment="1">
      <alignment horizontal="center" vertical="center"/>
    </xf>
    <xf numFmtId="0" fontId="4" fillId="3"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6" borderId="1" xfId="0" applyFont="1" applyFill="1" applyBorder="1" applyAlignment="1">
      <alignment horizontal="center" vertical="center"/>
    </xf>
    <xf numFmtId="6" fontId="4" fillId="7" borderId="1" xfId="0" applyNumberFormat="1" applyFont="1" applyFill="1" applyBorder="1" applyAlignment="1">
      <alignment horizontal="center" vertical="center" wrapText="1"/>
    </xf>
    <xf numFmtId="0" fontId="4" fillId="8" borderId="1" xfId="0" applyFont="1" applyFill="1" applyBorder="1" applyAlignment="1">
      <alignment horizontal="center" vertical="center"/>
    </xf>
  </cellXfs>
  <cellStyles count="5">
    <cellStyle name="Estilo 1" xfId="2" xr:uid="{00000000-0005-0000-0000-000001000000}"/>
    <cellStyle name="Millares 2" xfId="1" xr:uid="{00000000-0005-0000-0000-000002000000}"/>
    <cellStyle name="Moneda" xfId="3" builtinId="4"/>
    <cellStyle name="Normal" xfId="0" builtinId="0"/>
    <cellStyle name="Normal 2" xfId="4" xr:uid="{1A923EB6-CDD3-497B-A796-26C4AB530C6C}"/>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290336</xdr:colOff>
      <xdr:row>0</xdr:row>
      <xdr:rowOff>68578</xdr:rowOff>
    </xdr:from>
    <xdr:to>
      <xdr:col>2</xdr:col>
      <xdr:colOff>400326</xdr:colOff>
      <xdr:row>1</xdr:row>
      <xdr:rowOff>331305</xdr:rowOff>
    </xdr:to>
    <xdr:pic>
      <xdr:nvPicPr>
        <xdr:cNvPr id="2" name="Imagen 1">
          <a:extLst>
            <a:ext uri="{FF2B5EF4-FFF2-40B4-BE49-F238E27FC236}">
              <a16:creationId xmlns:a16="http://schemas.microsoft.com/office/drawing/2014/main" id="{51DA2382-EC4F-400C-B2D6-D7AB05D22FDE}"/>
            </a:ext>
          </a:extLst>
        </xdr:cNvPr>
        <xdr:cNvPicPr>
          <a:picLocks noChangeAspect="1"/>
        </xdr:cNvPicPr>
      </xdr:nvPicPr>
      <xdr:blipFill>
        <a:blip xmlns:r="http://schemas.openxmlformats.org/officeDocument/2006/relationships" r:embed="rId1"/>
        <a:stretch>
          <a:fillRect/>
        </a:stretch>
      </xdr:blipFill>
      <xdr:spPr>
        <a:xfrm>
          <a:off x="290336" y="68578"/>
          <a:ext cx="2263468" cy="81490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8BA24D-C360-4341-A1AD-D0826E98718A}">
  <dimension ref="A1:U30"/>
  <sheetViews>
    <sheetView showGridLines="0" tabSelected="1" zoomScale="69" zoomScaleNormal="69" zoomScaleSheetLayoutView="58" workbookViewId="0">
      <pane ySplit="1" topLeftCell="A9" activePane="bottomLeft" state="frozen"/>
      <selection pane="bottomLeft" activeCell="C23" sqref="C23"/>
    </sheetView>
  </sheetViews>
  <sheetFormatPr baseColWidth="10" defaultColWidth="11.42578125" defaultRowHeight="12.75" x14ac:dyDescent="0.2"/>
  <cols>
    <col min="1" max="1" width="8.85546875" style="1" customWidth="1"/>
    <col min="2" max="2" width="23.42578125" style="4" customWidth="1"/>
    <col min="3" max="3" width="67.28515625" style="4" customWidth="1"/>
    <col min="4" max="4" width="12" style="4" customWidth="1"/>
    <col min="5" max="5" width="12" style="1" customWidth="1"/>
    <col min="6" max="9" width="13.42578125" style="2" customWidth="1"/>
    <col min="10" max="20" width="13.42578125" style="3" customWidth="1"/>
    <col min="21" max="21" width="18.140625" style="3" customWidth="1"/>
    <col min="22" max="22" width="76.42578125" style="3" customWidth="1"/>
    <col min="23" max="23" width="24.28515625" style="3" customWidth="1"/>
    <col min="24" max="24" width="26.140625" style="3" customWidth="1"/>
    <col min="25" max="16384" width="11.42578125" style="3"/>
  </cols>
  <sheetData>
    <row r="1" spans="1:21" ht="43.5" customHeight="1" x14ac:dyDescent="0.35">
      <c r="A1" s="54" t="s">
        <v>9</v>
      </c>
      <c r="B1" s="54"/>
      <c r="C1" s="54"/>
      <c r="D1" s="54"/>
      <c r="E1" s="54"/>
      <c r="F1" s="54"/>
      <c r="G1" s="54"/>
      <c r="H1" s="54"/>
      <c r="I1" s="54"/>
      <c r="J1" s="54"/>
      <c r="K1" s="54"/>
      <c r="L1" s="54"/>
      <c r="M1" s="54"/>
      <c r="N1" s="54"/>
      <c r="O1" s="54"/>
      <c r="P1" s="54"/>
      <c r="Q1" s="54"/>
      <c r="R1" s="54"/>
      <c r="S1" s="54"/>
      <c r="T1" s="54"/>
      <c r="U1" s="54"/>
    </row>
    <row r="2" spans="1:21" ht="32.25" customHeight="1" thickBot="1" x14ac:dyDescent="0.4">
      <c r="A2" s="6"/>
      <c r="B2" s="6"/>
      <c r="C2" s="6"/>
      <c r="D2" s="6"/>
      <c r="E2" s="6"/>
      <c r="F2" s="6"/>
      <c r="G2" s="6"/>
      <c r="H2" s="6"/>
      <c r="I2" s="6"/>
      <c r="J2" s="6"/>
      <c r="K2" s="6"/>
      <c r="L2" s="6"/>
      <c r="M2" s="6"/>
    </row>
    <row r="3" spans="1:21" ht="48" customHeight="1" thickBot="1" x14ac:dyDescent="0.25">
      <c r="A3" s="55" t="s">
        <v>31</v>
      </c>
      <c r="B3" s="56"/>
      <c r="C3" s="56"/>
      <c r="D3" s="56"/>
      <c r="E3" s="56"/>
      <c r="F3" s="56"/>
      <c r="G3" s="56"/>
      <c r="H3" s="56"/>
      <c r="I3" s="56"/>
      <c r="J3" s="56"/>
      <c r="K3" s="56"/>
      <c r="L3" s="56"/>
      <c r="M3" s="56"/>
      <c r="N3" s="56"/>
      <c r="O3" s="56"/>
      <c r="P3" s="56"/>
      <c r="Q3" s="56"/>
      <c r="R3" s="56"/>
      <c r="S3" s="56"/>
      <c r="T3" s="56"/>
      <c r="U3" s="57"/>
    </row>
    <row r="4" spans="1:21" ht="30.95" customHeight="1" x14ac:dyDescent="0.2">
      <c r="A4" s="60"/>
      <c r="B4" s="61"/>
      <c r="C4" s="61"/>
      <c r="D4" s="61"/>
      <c r="E4" s="61"/>
      <c r="F4" s="61"/>
      <c r="G4" s="61"/>
      <c r="H4" s="61"/>
      <c r="I4" s="61"/>
      <c r="J4" s="61"/>
      <c r="K4" s="61"/>
      <c r="L4" s="61"/>
      <c r="M4" s="61"/>
      <c r="N4" s="61"/>
      <c r="O4" s="61"/>
      <c r="P4" s="61"/>
      <c r="Q4" s="61"/>
      <c r="R4" s="61"/>
      <c r="S4" s="61"/>
      <c r="T4" s="61"/>
      <c r="U4" s="61"/>
    </row>
    <row r="5" spans="1:21" ht="27.75" customHeight="1" x14ac:dyDescent="0.2">
      <c r="A5" s="58" t="s">
        <v>0</v>
      </c>
      <c r="B5" s="45" t="s">
        <v>6</v>
      </c>
      <c r="C5" s="45" t="s">
        <v>8</v>
      </c>
      <c r="D5" s="45" t="s">
        <v>15</v>
      </c>
      <c r="E5" s="59" t="s">
        <v>1</v>
      </c>
      <c r="F5" s="62" t="s">
        <v>2</v>
      </c>
      <c r="G5" s="62"/>
      <c r="H5" s="62"/>
      <c r="I5" s="62"/>
      <c r="J5" s="64" t="s">
        <v>3</v>
      </c>
      <c r="K5" s="64"/>
      <c r="L5" s="64"/>
      <c r="M5" s="64"/>
      <c r="N5" s="44" t="s">
        <v>7</v>
      </c>
      <c r="O5" s="44"/>
      <c r="P5" s="44"/>
      <c r="Q5" s="44"/>
      <c r="R5" s="65" t="s">
        <v>28</v>
      </c>
      <c r="S5" s="65"/>
      <c r="T5" s="65"/>
      <c r="U5" s="65"/>
    </row>
    <row r="6" spans="1:21" ht="39.6" customHeight="1" x14ac:dyDescent="0.2">
      <c r="A6" s="58"/>
      <c r="B6" s="45"/>
      <c r="C6" s="45"/>
      <c r="D6" s="45"/>
      <c r="E6" s="59"/>
      <c r="F6" s="62" t="s">
        <v>25</v>
      </c>
      <c r="G6" s="62"/>
      <c r="H6" s="62"/>
      <c r="I6" s="62"/>
      <c r="J6" s="63" t="s">
        <v>26</v>
      </c>
      <c r="K6" s="64"/>
      <c r="L6" s="64"/>
      <c r="M6" s="64"/>
      <c r="N6" s="44" t="s">
        <v>27</v>
      </c>
      <c r="O6" s="66"/>
      <c r="P6" s="66"/>
      <c r="Q6" s="66"/>
      <c r="R6" s="65"/>
      <c r="S6" s="65"/>
      <c r="T6" s="65"/>
      <c r="U6" s="65"/>
    </row>
    <row r="7" spans="1:21" ht="69" customHeight="1" x14ac:dyDescent="0.2">
      <c r="A7" s="58"/>
      <c r="B7" s="45"/>
      <c r="C7" s="45"/>
      <c r="D7" s="45"/>
      <c r="E7" s="59"/>
      <c r="F7" s="5" t="s">
        <v>10</v>
      </c>
      <c r="G7" s="5" t="s">
        <v>11</v>
      </c>
      <c r="H7" s="5" t="s">
        <v>17</v>
      </c>
      <c r="I7" s="5" t="s">
        <v>12</v>
      </c>
      <c r="J7" s="7" t="s">
        <v>13</v>
      </c>
      <c r="K7" s="7" t="s">
        <v>11</v>
      </c>
      <c r="L7" s="7" t="s">
        <v>17</v>
      </c>
      <c r="M7" s="7" t="s">
        <v>12</v>
      </c>
      <c r="N7" s="9" t="s">
        <v>13</v>
      </c>
      <c r="O7" s="9" t="s">
        <v>11</v>
      </c>
      <c r="P7" s="9" t="s">
        <v>17</v>
      </c>
      <c r="Q7" s="9" t="s">
        <v>12</v>
      </c>
      <c r="R7" s="24" t="s">
        <v>10</v>
      </c>
      <c r="S7" s="24" t="s">
        <v>11</v>
      </c>
      <c r="T7" s="24" t="s">
        <v>18</v>
      </c>
      <c r="U7" s="24" t="s">
        <v>14</v>
      </c>
    </row>
    <row r="8" spans="1:21" ht="169.5" customHeight="1" x14ac:dyDescent="0.2">
      <c r="A8" s="25">
        <v>1</v>
      </c>
      <c r="B8" s="28" t="s">
        <v>33</v>
      </c>
      <c r="C8" s="27" t="s">
        <v>29</v>
      </c>
      <c r="D8" s="28" t="s">
        <v>16</v>
      </c>
      <c r="E8" s="26">
        <v>1</v>
      </c>
      <c r="F8" s="12">
        <v>22268907.100000001</v>
      </c>
      <c r="G8" s="12">
        <f>F8*19%</f>
        <v>4231092.3490000004</v>
      </c>
      <c r="H8" s="12">
        <v>26500000</v>
      </c>
      <c r="I8" s="12">
        <f>H8*E8</f>
        <v>26500000</v>
      </c>
      <c r="J8" s="14">
        <v>21680672</v>
      </c>
      <c r="K8" s="14">
        <f>J8*19%</f>
        <v>4119327.68</v>
      </c>
      <c r="L8" s="14">
        <f>J8+K8</f>
        <v>25799999.68</v>
      </c>
      <c r="M8" s="14">
        <f>L8*E8</f>
        <v>25799999.68</v>
      </c>
      <c r="N8" s="15">
        <v>21596639</v>
      </c>
      <c r="O8" s="15">
        <f>N8*19%</f>
        <v>4103361.41</v>
      </c>
      <c r="P8" s="15">
        <f>N8+O8</f>
        <v>25700000.41</v>
      </c>
      <c r="Q8" s="15">
        <f>P8*E8</f>
        <v>25700000.41</v>
      </c>
      <c r="R8" s="10">
        <f>(F8+J8+N8)/3</f>
        <v>21848739.366666667</v>
      </c>
      <c r="S8" s="10">
        <f>R8*19%</f>
        <v>4151260.4796666666</v>
      </c>
      <c r="T8" s="10">
        <f>R8+S8</f>
        <v>25999999.846333332</v>
      </c>
      <c r="U8" s="10">
        <f>T8*E8</f>
        <v>25999999.846333332</v>
      </c>
    </row>
    <row r="9" spans="1:21" ht="171" customHeight="1" x14ac:dyDescent="0.2">
      <c r="A9" s="25">
        <v>2</v>
      </c>
      <c r="B9" s="26" t="s">
        <v>34</v>
      </c>
      <c r="C9" s="27" t="s">
        <v>22</v>
      </c>
      <c r="D9" s="28" t="s">
        <v>16</v>
      </c>
      <c r="E9" s="26">
        <v>20</v>
      </c>
      <c r="F9" s="12">
        <v>2268907.1</v>
      </c>
      <c r="G9" s="12">
        <f t="shared" ref="G9:G11" si="0">F9*19%</f>
        <v>431092.34900000005</v>
      </c>
      <c r="H9" s="12">
        <v>2700000</v>
      </c>
      <c r="I9" s="12">
        <f t="shared" ref="I9:I11" si="1">H9*E9</f>
        <v>54000000</v>
      </c>
      <c r="J9" s="14">
        <v>1680672</v>
      </c>
      <c r="K9" s="14">
        <f t="shared" ref="K9:K11" si="2">J9*19%</f>
        <v>319327.68</v>
      </c>
      <c r="L9" s="14">
        <f>J9+K9</f>
        <v>1999999.68</v>
      </c>
      <c r="M9" s="14">
        <f t="shared" ref="M9:M11" si="3">L9*E9</f>
        <v>39999993.600000001</v>
      </c>
      <c r="N9" s="15">
        <v>1596639</v>
      </c>
      <c r="O9" s="15">
        <f t="shared" ref="O9:O11" si="4">N9*19%</f>
        <v>303361.41000000003</v>
      </c>
      <c r="P9" s="15">
        <f>N9+O9</f>
        <v>1900000.4100000001</v>
      </c>
      <c r="Q9" s="15">
        <f t="shared" ref="Q9:Q11" si="5">P9*E9</f>
        <v>38000008.200000003</v>
      </c>
      <c r="R9" s="10">
        <f t="shared" ref="R9:R11" si="6">(F9+J9+N9)/3</f>
        <v>1848739.3666666665</v>
      </c>
      <c r="S9" s="10">
        <f t="shared" ref="S9:S11" si="7">R9*19%</f>
        <v>351260.47966666665</v>
      </c>
      <c r="T9" s="10">
        <f t="shared" ref="T9:T11" si="8">R9+S9</f>
        <v>2199999.8463333333</v>
      </c>
      <c r="U9" s="10">
        <f t="shared" ref="U9:U11" si="9">T9*E9</f>
        <v>43999996.926666662</v>
      </c>
    </row>
    <row r="10" spans="1:21" ht="89.25" customHeight="1" x14ac:dyDescent="0.2">
      <c r="A10" s="25">
        <v>3</v>
      </c>
      <c r="B10" s="26" t="s">
        <v>35</v>
      </c>
      <c r="C10" s="27" t="s">
        <v>23</v>
      </c>
      <c r="D10" s="28" t="s">
        <v>16</v>
      </c>
      <c r="E10" s="29">
        <v>30</v>
      </c>
      <c r="F10" s="12">
        <v>882353</v>
      </c>
      <c r="G10" s="12">
        <f t="shared" si="0"/>
        <v>167647.07</v>
      </c>
      <c r="H10" s="12">
        <f>F10+G10</f>
        <v>1050000.07</v>
      </c>
      <c r="I10" s="12">
        <f t="shared" si="1"/>
        <v>31500002.100000001</v>
      </c>
      <c r="J10" s="14">
        <v>823529</v>
      </c>
      <c r="K10" s="14">
        <f t="shared" si="2"/>
        <v>156470.51</v>
      </c>
      <c r="L10" s="14">
        <f>J10+K10</f>
        <v>979999.51</v>
      </c>
      <c r="M10" s="14">
        <f t="shared" si="3"/>
        <v>29399985.300000001</v>
      </c>
      <c r="N10" s="15">
        <v>815126</v>
      </c>
      <c r="O10" s="15">
        <f t="shared" si="4"/>
        <v>154873.94</v>
      </c>
      <c r="P10" s="15">
        <f>N10+O10</f>
        <v>969999.94</v>
      </c>
      <c r="Q10" s="15">
        <f t="shared" si="5"/>
        <v>29099998.199999999</v>
      </c>
      <c r="R10" s="10">
        <f t="shared" si="6"/>
        <v>840336</v>
      </c>
      <c r="S10" s="10">
        <f t="shared" si="7"/>
        <v>159663.84</v>
      </c>
      <c r="T10" s="10">
        <f t="shared" si="8"/>
        <v>999999.84</v>
      </c>
      <c r="U10" s="10">
        <f t="shared" si="9"/>
        <v>29999995.199999999</v>
      </c>
    </row>
    <row r="11" spans="1:21" ht="154.5" customHeight="1" thickBot="1" x14ac:dyDescent="0.25">
      <c r="A11" s="25">
        <v>4</v>
      </c>
      <c r="B11" s="43" t="s">
        <v>36</v>
      </c>
      <c r="C11" s="27" t="s">
        <v>30</v>
      </c>
      <c r="D11" s="28" t="s">
        <v>16</v>
      </c>
      <c r="E11" s="29">
        <v>20</v>
      </c>
      <c r="F11" s="12">
        <v>1302521</v>
      </c>
      <c r="G11" s="12">
        <f t="shared" si="0"/>
        <v>247478.99</v>
      </c>
      <c r="H11" s="12">
        <f>F11+G11</f>
        <v>1549999.99</v>
      </c>
      <c r="I11" s="12">
        <f t="shared" si="1"/>
        <v>30999999.800000001</v>
      </c>
      <c r="J11" s="14">
        <v>1243697.5</v>
      </c>
      <c r="K11" s="14">
        <f t="shared" si="2"/>
        <v>236302.52499999999</v>
      </c>
      <c r="L11" s="14">
        <f>J11+K11</f>
        <v>1480000.0249999999</v>
      </c>
      <c r="M11" s="14">
        <f t="shared" si="3"/>
        <v>29600000.5</v>
      </c>
      <c r="N11" s="15">
        <v>1235294</v>
      </c>
      <c r="O11" s="15">
        <f t="shared" si="4"/>
        <v>234705.86000000002</v>
      </c>
      <c r="P11" s="15">
        <f t="shared" ref="P11" si="10">N11+O11</f>
        <v>1469999.86</v>
      </c>
      <c r="Q11" s="15">
        <f t="shared" si="5"/>
        <v>29399997.200000003</v>
      </c>
      <c r="R11" s="10">
        <f t="shared" si="6"/>
        <v>1260504.1666666667</v>
      </c>
      <c r="S11" s="10">
        <f t="shared" si="7"/>
        <v>239495.79166666669</v>
      </c>
      <c r="T11" s="10">
        <f t="shared" si="8"/>
        <v>1499999.9583333335</v>
      </c>
      <c r="U11" s="10">
        <f t="shared" si="9"/>
        <v>29999999.166666672</v>
      </c>
    </row>
    <row r="12" spans="1:21" x14ac:dyDescent="0.2">
      <c r="G12" s="11"/>
      <c r="H12" s="11"/>
      <c r="I12" s="11"/>
      <c r="M12" s="13"/>
      <c r="Q12" s="13"/>
      <c r="U12" s="52">
        <f>SUM(U8:U11)</f>
        <v>129999991.13966668</v>
      </c>
    </row>
    <row r="13" spans="1:21" x14ac:dyDescent="0.2">
      <c r="U13" s="53"/>
    </row>
    <row r="15" spans="1:21" ht="15" customHeight="1" x14ac:dyDescent="0.2"/>
    <row r="16" spans="1:21" ht="24.95" customHeight="1" thickBot="1" x14ac:dyDescent="0.3">
      <c r="A16" s="30" t="s">
        <v>19</v>
      </c>
      <c r="B16" s="31"/>
      <c r="C16" s="31"/>
      <c r="D16" s="31"/>
      <c r="E16" s="31"/>
      <c r="F16" s="31"/>
      <c r="G16" s="31"/>
      <c r="H16" s="31"/>
      <c r="I16" s="31"/>
      <c r="J16" s="31"/>
      <c r="K16" s="31"/>
      <c r="L16" s="31"/>
      <c r="M16" s="31"/>
      <c r="N16" s="31"/>
      <c r="O16" s="31"/>
      <c r="P16" s="32"/>
      <c r="Q16" s="31"/>
      <c r="R16" s="31"/>
      <c r="S16" s="31"/>
      <c r="T16" s="31"/>
      <c r="U16" s="31"/>
    </row>
    <row r="17" spans="1:21" ht="24.95" customHeight="1" x14ac:dyDescent="0.2">
      <c r="A17" s="46" t="s">
        <v>32</v>
      </c>
      <c r="B17" s="47"/>
      <c r="C17" s="47"/>
      <c r="D17" s="47"/>
      <c r="E17" s="47"/>
      <c r="F17" s="47"/>
      <c r="G17" s="47"/>
      <c r="H17" s="47"/>
      <c r="I17" s="47"/>
      <c r="J17" s="47"/>
      <c r="K17" s="47"/>
      <c r="L17" s="47"/>
      <c r="M17" s="47"/>
      <c r="N17" s="47"/>
      <c r="O17" s="47"/>
      <c r="P17" s="47"/>
      <c r="Q17" s="47"/>
      <c r="R17" s="47"/>
      <c r="S17" s="47"/>
      <c r="T17" s="47"/>
      <c r="U17" s="48"/>
    </row>
    <row r="18" spans="1:21" ht="99.75" customHeight="1" thickBot="1" x14ac:dyDescent="0.25">
      <c r="A18" s="49"/>
      <c r="B18" s="50"/>
      <c r="C18" s="50"/>
      <c r="D18" s="50"/>
      <c r="E18" s="50"/>
      <c r="F18" s="50"/>
      <c r="G18" s="50"/>
      <c r="H18" s="50"/>
      <c r="I18" s="50"/>
      <c r="J18" s="50"/>
      <c r="K18" s="50"/>
      <c r="L18" s="50"/>
      <c r="M18" s="50"/>
      <c r="N18" s="50"/>
      <c r="O18" s="50"/>
      <c r="P18" s="50"/>
      <c r="Q18" s="50"/>
      <c r="R18" s="50"/>
      <c r="S18" s="50"/>
      <c r="T18" s="50"/>
      <c r="U18" s="51"/>
    </row>
    <row r="19" spans="1:21" ht="24.95" customHeight="1" x14ac:dyDescent="0.25">
      <c r="A19" s="33" t="s">
        <v>24</v>
      </c>
      <c r="B19" s="34"/>
      <c r="C19" s="34"/>
      <c r="D19" s="16"/>
      <c r="E19" s="16"/>
      <c r="F19" s="16"/>
      <c r="G19" s="16"/>
      <c r="H19" s="17"/>
      <c r="I19" s="17"/>
      <c r="J19" s="17"/>
      <c r="K19" s="17"/>
      <c r="L19" s="8"/>
      <c r="M19" s="16"/>
      <c r="N19" s="16"/>
      <c r="O19" s="17"/>
      <c r="P19" s="16"/>
    </row>
    <row r="20" spans="1:21" ht="24.95" customHeight="1" x14ac:dyDescent="0.25">
      <c r="A20" s="33"/>
      <c r="B20" s="35"/>
      <c r="C20" s="35"/>
      <c r="D20" s="18"/>
      <c r="E20" s="18"/>
      <c r="F20" s="18"/>
      <c r="G20" s="18"/>
      <c r="H20" s="19"/>
      <c r="I20" s="19"/>
      <c r="J20" s="19"/>
      <c r="K20" s="19"/>
      <c r="L20" s="8"/>
      <c r="M20" s="18"/>
      <c r="N20" s="18"/>
      <c r="O20" s="19"/>
      <c r="P20" s="18"/>
    </row>
    <row r="21" spans="1:21" ht="24.95" customHeight="1" x14ac:dyDescent="0.25">
      <c r="A21" s="33"/>
      <c r="B21" s="35"/>
      <c r="C21" s="35"/>
      <c r="D21" s="18"/>
      <c r="E21" s="18"/>
      <c r="F21" s="18"/>
      <c r="G21" s="18"/>
      <c r="H21" s="19"/>
      <c r="I21" s="19"/>
      <c r="J21" s="19"/>
      <c r="K21" s="19"/>
      <c r="L21" s="8"/>
      <c r="M21" s="18"/>
      <c r="N21" s="18"/>
      <c r="O21" s="19"/>
      <c r="P21" s="18"/>
    </row>
    <row r="22" spans="1:21" ht="24.95" customHeight="1" x14ac:dyDescent="0.25">
      <c r="A22" s="33"/>
      <c r="B22" s="35"/>
      <c r="C22" s="35"/>
      <c r="D22" s="18"/>
      <c r="E22" s="18"/>
      <c r="F22" s="18"/>
      <c r="G22" s="18"/>
      <c r="H22" s="19"/>
      <c r="I22" s="19"/>
      <c r="J22" s="19"/>
      <c r="K22" s="19"/>
      <c r="L22" s="8"/>
      <c r="M22" s="18"/>
      <c r="N22" s="18"/>
      <c r="O22" s="19"/>
      <c r="P22" s="18"/>
    </row>
    <row r="23" spans="1:21" ht="24.95" customHeight="1" x14ac:dyDescent="0.25">
      <c r="A23" s="33"/>
      <c r="B23" s="35" t="s">
        <v>37</v>
      </c>
      <c r="C23" s="35"/>
      <c r="D23" s="18"/>
      <c r="E23" s="18"/>
      <c r="F23" s="18"/>
      <c r="G23" s="18"/>
      <c r="H23" s="19"/>
      <c r="I23" s="19"/>
      <c r="J23" s="19"/>
      <c r="K23" s="19"/>
      <c r="L23" s="8"/>
      <c r="M23" s="18"/>
      <c r="N23" s="18"/>
      <c r="O23" s="19"/>
      <c r="P23" s="18"/>
    </row>
    <row r="24" spans="1:21" ht="24.95" customHeight="1" x14ac:dyDescent="0.25">
      <c r="A24" s="36" t="s">
        <v>20</v>
      </c>
      <c r="B24" s="35"/>
      <c r="C24" s="35"/>
      <c r="D24" s="18"/>
      <c r="E24" s="18"/>
      <c r="F24" s="18"/>
      <c r="G24" s="18"/>
      <c r="H24" s="19"/>
      <c r="I24" s="19"/>
      <c r="J24" s="19"/>
      <c r="K24" s="19"/>
      <c r="L24" s="8"/>
      <c r="M24" s="18"/>
      <c r="N24" s="18"/>
      <c r="O24" s="19"/>
      <c r="P24" s="18"/>
    </row>
    <row r="25" spans="1:21" ht="24.95" customHeight="1" x14ac:dyDescent="0.25">
      <c r="A25" s="37" t="s">
        <v>4</v>
      </c>
      <c r="B25" s="35"/>
      <c r="C25" s="35"/>
      <c r="D25" s="18"/>
      <c r="E25" s="18"/>
      <c r="F25" s="18"/>
      <c r="G25" s="18"/>
      <c r="H25" s="19"/>
      <c r="I25" s="19"/>
      <c r="J25" s="19"/>
      <c r="K25" s="19"/>
      <c r="L25" s="8"/>
      <c r="M25" s="18"/>
      <c r="N25" s="18"/>
      <c r="O25" s="19"/>
      <c r="P25" s="18"/>
    </row>
    <row r="26" spans="1:21" ht="24.95" customHeight="1" x14ac:dyDescent="0.25">
      <c r="A26" s="33"/>
      <c r="B26" s="35"/>
      <c r="C26" s="35"/>
      <c r="D26" s="18"/>
      <c r="E26" s="18"/>
      <c r="F26" s="18"/>
      <c r="G26" s="18"/>
      <c r="H26" s="19"/>
      <c r="I26" s="19"/>
      <c r="J26" s="19"/>
      <c r="K26" s="19"/>
      <c r="L26" s="8"/>
      <c r="M26" s="18"/>
      <c r="N26" s="18"/>
      <c r="O26" s="19"/>
      <c r="P26" s="18"/>
    </row>
    <row r="27" spans="1:21" ht="24.95" customHeight="1" x14ac:dyDescent="0.3">
      <c r="A27" s="38" t="s">
        <v>5</v>
      </c>
      <c r="B27" s="35"/>
      <c r="C27" s="35"/>
      <c r="D27" s="18"/>
      <c r="E27" s="18"/>
      <c r="F27" s="18"/>
      <c r="G27" s="18"/>
      <c r="H27" s="19"/>
      <c r="I27" s="19"/>
      <c r="J27" s="19"/>
      <c r="K27" s="19"/>
      <c r="L27" s="8"/>
      <c r="M27" s="18"/>
      <c r="N27" s="18"/>
      <c r="O27" s="19"/>
      <c r="P27" s="18"/>
    </row>
    <row r="28" spans="1:21" s="23" customFormat="1" ht="24.95" customHeight="1" x14ac:dyDescent="0.3">
      <c r="A28" s="38" t="s">
        <v>21</v>
      </c>
      <c r="B28" s="39"/>
      <c r="C28" s="40"/>
      <c r="D28" s="20"/>
      <c r="E28" s="21"/>
      <c r="F28" s="20"/>
      <c r="G28" s="20"/>
      <c r="H28" s="22"/>
    </row>
    <row r="29" spans="1:21" ht="18" x14ac:dyDescent="0.25">
      <c r="A29" s="41"/>
      <c r="B29" s="42"/>
      <c r="C29" s="42"/>
    </row>
    <row r="30" spans="1:21" ht="18" x14ac:dyDescent="0.25">
      <c r="A30" s="41"/>
      <c r="B30" s="42"/>
      <c r="C30" s="42"/>
    </row>
  </sheetData>
  <mergeCells count="17">
    <mergeCell ref="N6:Q6"/>
    <mergeCell ref="N5:Q5"/>
    <mergeCell ref="D5:D7"/>
    <mergeCell ref="A17:U18"/>
    <mergeCell ref="U12:U13"/>
    <mergeCell ref="A1:U1"/>
    <mergeCell ref="A3:U3"/>
    <mergeCell ref="A5:A7"/>
    <mergeCell ref="B5:B7"/>
    <mergeCell ref="C5:C7"/>
    <mergeCell ref="E5:E7"/>
    <mergeCell ref="A4:U4"/>
    <mergeCell ref="F5:I5"/>
    <mergeCell ref="F6:I6"/>
    <mergeCell ref="J6:M6"/>
    <mergeCell ref="J5:M5"/>
    <mergeCell ref="R5:U6"/>
  </mergeCells>
  <pageMargins left="0.51181102362204722" right="0.51181102362204722" top="0.55118110236220474" bottom="0.55118110236220474" header="0.31496062992125984" footer="0.31496062992125984"/>
  <pageSetup paperSize="5" scale="26" fitToWidth="3" fitToHeight="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639069-61F9-494B-9520-EF8779E2C9D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INSUMOS FINAL</vt:lpstr>
      <vt:lpstr>Hoja1</vt:lpstr>
      <vt:lpstr>'INSUMOS FINAL'!Área_de_impresión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ALMACEN</dc:creator>
  <cp:lastModifiedBy>Office</cp:lastModifiedBy>
  <cp:lastPrinted>2025-04-28T20:49:59Z</cp:lastPrinted>
  <dcterms:created xsi:type="dcterms:W3CDTF">2021-01-06T19:40:10Z</dcterms:created>
  <dcterms:modified xsi:type="dcterms:W3CDTF">2025-10-29T01:46:42Z</dcterms:modified>
</cp:coreProperties>
</file>