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WILDER_PC\Desktop\DOCUMENTOS CONV ACIPS - 27-10-2025\"/>
    </mc:Choice>
  </mc:AlternateContent>
  <bookViews>
    <workbookView xWindow="0" yWindow="0" windowWidth="2370" windowHeight="0" activeTab="1"/>
  </bookViews>
  <sheets>
    <sheet name="Plan de trabajo" sheetId="11" r:id="rId1"/>
    <sheet name="Distribución presupuestal" sheetId="12" r:id="rId2"/>
    <sheet name="Analisís de precios" sheetId="10" r:id="rId3"/>
    <sheet name="Comparativa precios unitarios" sheetId="13" r:id="rId4"/>
    <sheet name="Historico" sheetId="6" r:id="rId5"/>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L63" i="11" l="1"/>
  <c r="L62" i="11"/>
  <c r="J17" i="12"/>
  <c r="J3" i="12"/>
  <c r="G68" i="10"/>
  <c r="G70" i="10"/>
  <c r="G67" i="10" l="1"/>
  <c r="G32" i="10"/>
  <c r="G33" i="10"/>
  <c r="G34" i="10"/>
  <c r="G35" i="10"/>
  <c r="G31" i="10"/>
  <c r="G26" i="10"/>
  <c r="G27" i="10"/>
  <c r="G28" i="10"/>
  <c r="G29" i="10"/>
  <c r="G30" i="10"/>
  <c r="G25" i="10"/>
  <c r="I8" i="13" l="1"/>
  <c r="I7" i="13"/>
  <c r="I6" i="13"/>
  <c r="J6" i="13" s="1"/>
  <c r="K6" i="13" s="1"/>
  <c r="J5" i="13"/>
  <c r="K5" i="13" s="1"/>
  <c r="I5" i="13"/>
  <c r="I4" i="13"/>
  <c r="J4" i="13" l="1"/>
  <c r="K4" i="13" s="1"/>
  <c r="J8" i="13"/>
  <c r="K8" i="13" s="1"/>
  <c r="J7" i="13"/>
  <c r="K7" i="13" s="1"/>
  <c r="G24" i="10" l="1"/>
  <c r="G23" i="10"/>
  <c r="G18" i="10"/>
  <c r="G17" i="10"/>
  <c r="G16" i="10"/>
  <c r="G15" i="10"/>
  <c r="J21" i="12" l="1"/>
  <c r="J23" i="12" s="1"/>
  <c r="G56" i="10"/>
  <c r="L77" i="11"/>
  <c r="L79" i="11" s="1"/>
  <c r="G7" i="10"/>
  <c r="G14" i="10"/>
  <c r="G13" i="10"/>
  <c r="G12" i="10"/>
  <c r="G11" i="10" l="1"/>
  <c r="G10" i="10"/>
  <c r="G9" i="10" l="1"/>
  <c r="G58" i="10" l="1"/>
  <c r="G59" i="10"/>
  <c r="G60" i="10"/>
  <c r="G61" i="10"/>
  <c r="G57" i="10"/>
  <c r="G62" i="10"/>
  <c r="G55" i="10"/>
  <c r="G54" i="10"/>
  <c r="G53" i="10"/>
  <c r="G52" i="10"/>
  <c r="G51" i="10"/>
  <c r="G8" i="10"/>
  <c r="G44" i="10"/>
  <c r="G43" i="10"/>
  <c r="G42" i="10"/>
  <c r="G41" i="10"/>
  <c r="G6" i="10"/>
  <c r="G5" i="10"/>
  <c r="G4" i="10"/>
  <c r="G36" i="10" l="1"/>
  <c r="G37" i="10" s="1"/>
</calcChain>
</file>

<file path=xl/comments1.xml><?xml version="1.0" encoding="utf-8"?>
<comments xmlns="http://schemas.openxmlformats.org/spreadsheetml/2006/main">
  <authors>
    <author>Abner</author>
  </authors>
  <commentList>
    <comment ref="A69" authorId="0" shapeId="0">
      <text>
        <r>
          <rPr>
            <b/>
            <sz val="9"/>
            <color indexed="81"/>
            <rFont val="Tahoma"/>
            <family val="2"/>
          </rPr>
          <t>Abner:</t>
        </r>
        <r>
          <rPr>
            <sz val="9"/>
            <color indexed="81"/>
            <rFont val="Tahoma"/>
            <family val="2"/>
          </rPr>
          <t xml:space="preserve">
El valor de los desembolsos no corresponde al valor de los desembolsos por favor ajustar</t>
        </r>
      </text>
    </comment>
  </commentList>
</comments>
</file>

<file path=xl/sharedStrings.xml><?xml version="1.0" encoding="utf-8"?>
<sst xmlns="http://schemas.openxmlformats.org/spreadsheetml/2006/main" count="269" uniqueCount="157">
  <si>
    <t>VALOR UNITARIO</t>
  </si>
  <si>
    <t>VALOR TOTAL</t>
  </si>
  <si>
    <t>Número y año del convenio</t>
  </si>
  <si>
    <t>Entidad/Indígena</t>
  </si>
  <si>
    <t>Valor convenio</t>
  </si>
  <si>
    <t>Actividades desarrolladas</t>
  </si>
  <si>
    <t xml:space="preserve"> CD-DTAM NACION-CONV I No. 004 - 2021</t>
  </si>
  <si>
    <t>ASOCIACIÓN DE CABILDOS INDÍGENAS DEL PUEBLO SIONA NICANI EJA GANTEYA HUEBOBO</t>
  </si>
  <si>
    <t>1.	Concertación y ajuste del Plan de Trabajo y Cronograma.
2.	Acompañamiento a la comunidad indígena Resguardo El Hacha y Cabildo Gao-Ya:
•	Alistamiento cultural, administrativo, técnico y operativo.
•	Ceremonia espiritual y georreferenciación del polígono para restauración ecológica.
•	Caracterización biológica y cultural del área seleccionada.
•	Definición del plan metodológico y modelo de restauración.
•	Minga de construcción y adecuación de áreas para aclimatación de plántulas.
•	Siembra de 10,600 plantas nativas en 11 hectáreas.
•	Espacio de armonización y sanación del territorio.
•	Colecta y aclimatación de plántulas.
•	Seguimiento al proceso del convenio.
•	Ceremonia espiritual y de yagé en el seguimiento del proceso.
3.	Logística para las actividades programadas.
4.	Recorridos y eventos acordados.
5.	Entrega de productos, actas, memorias y soportes.
6.	Entrega de soportes para desembolso de recursos.
7.	Aportar contrapartida en bienes y servicios y conocimiento ancestral.</t>
  </si>
  <si>
    <t>CD-DTAM FONAM-CONV I No. 005 - 2022</t>
  </si>
  <si>
    <t>1.	Concertación y ajuste del Plan de Trabajo y Cronograma.
2.	Acompañamiento a la comunidad indígena Cabildo Gao-Ya:
•	Reunión de socialización y ceremonia de armonización.
•	Diagnóstico del estado de la restauración.
•	Mingas de adecuación de áreas para aclimatación de plántulas.
•	Mingas de colecta de plántulas y manejo del material vegetal.
•	Primer ciclo de sostenimiento (6 hectáreas, 6600 plántulas).
•	Seguimiento a las acciones de manejo adaptativo.
•	Segundo ciclo de sostenimiento (6 hectáreas, 6600 plántulas).
•	Reunión de cierre y ceremonia de armonización.
3.	Logística para las actividades programadas.
4.	Recorridos y actividades concertadas.
5.	Entrega de productos, actas, memorias y soportes.
6.	Preparación y presentación de documentación de cumplimiento.
7.	Aportar contrapartida en bienes y servicios y conocimiento ancestral.</t>
  </si>
  <si>
    <t>CD-DTAM-227-2023</t>
  </si>
  <si>
    <t>1.	Concertación y ajuste del Plan de Trabajo y Cronograma.
2.	Acompañamiento a la comunidad indígena Cabildo Gao-Ya:
•	Reunión de socialización y ceremonia de armonización.
•	Ciclo de sostenimiento para manejo adaptativo y cultural de 6,600 plantas nativas en 6 hectáreas.
•	Reunión de cierre y ceremonia de armonización.
3.	Acompañamiento a la comunidad de Bajo Casacunte:
•	Reunión de socialización y ceremonia de armonización.
•	Recorridos para selección y diagnóstico de sitios de restauración.
•	Taller de restauración ecológica y cultural.
•	Suministro de 1600 plantas nativas.
•	Establecimiento de 1600 plantas nativas en 10 hectáreas.
•	Seguimiento a las acciones de manejo adaptativo y cultural.
•	Reunión de cierre y armonización.
4.	Entrega de productos, actas, memorias y soportes.
5.	Entrega de soportes para desembolso de recursos.
6.	Aportar contrapartida en bienes y servicios y conocimiento ancestral.</t>
  </si>
  <si>
    <t>DESCRIPCIÓN</t>
  </si>
  <si>
    <t>CD-DTAM-177-2024</t>
  </si>
  <si>
    <t>1.	Concertación y ajuste del Plan de Trabajo y Cronograma.
3.	Acompañamiento a la comunidad de Bajo Casacunte:
•	Reunión de socialización y ceremonia de armonización.
•	Recorridos para selección y diagnóstico de sitios de restauración.
• Se realizaro una jornada comunitaria (minga) para adecuar áreas transitorias donde se aclimaten y endurezcan las plántulas seleccionadas
• Se llevo a cabo una (minga) cuyo objetivo será la recolección de plántulas y propágulos de especies vegetales priorizadas por la comunidad
• Jornadas participativas de establecimiento y manejo del material vegetal a restaurar, 
• Ciclo de implementación para 2500 plantas nativas distribuidas en 10 hectáreas.
• Revisión y evaluación técnica del seguimiento de las acciones de manejo adaptativo implementadas
• Implementar un ciclo de sostenimiento para 2500 plantas nativas distribuidas en 10 hectáreas
•	Reunión de cierre y armonización.
4.	Entrega de productos, actas, memorias y soportes.
5.	Entrega de soportes para desembolso de recursos.
6.	Aportar contrapartida en bienes y servicios y conocimiento ancestral.</t>
  </si>
  <si>
    <t>DETALLE</t>
  </si>
  <si>
    <t>CANTIDAD</t>
  </si>
  <si>
    <t>REFERENCIA DE ANALISIS DE PRECIO- COMPONENTE TECNICO - DESCRIPCION</t>
  </si>
  <si>
    <t>OBSERVACIONES</t>
  </si>
  <si>
    <t>PRIMER DESEMBOLSO</t>
  </si>
  <si>
    <t>ACTIVIDADES</t>
  </si>
  <si>
    <t>LEGALIZACIÓN</t>
  </si>
  <si>
    <t>Desayuno</t>
  </si>
  <si>
    <t>Almuerzo</t>
  </si>
  <si>
    <t>Refrigerio am y pm</t>
  </si>
  <si>
    <t>Cena</t>
  </si>
  <si>
    <t>Total Actividad</t>
  </si>
  <si>
    <t>TOTAL EJECUTADO AL PRIMER DESEMBOLSO</t>
  </si>
  <si>
    <t>SEGUNDO DESEMBOLSO</t>
  </si>
  <si>
    <t>Cuenta de cobro y formato equivalente</t>
  </si>
  <si>
    <t>Transporte</t>
  </si>
  <si>
    <t>Insumos para llevar a cabo una ceremonia de armonización</t>
  </si>
  <si>
    <t>Papeleria</t>
  </si>
  <si>
    <t>Adquisición de marcadores, papel periódico, resmas, cintas, lapiceros, formatos y tablas de apoyo</t>
  </si>
  <si>
    <t xml:space="preserve">1. Coordinar, concertar y aprobar el plan de trabajo y Cronograma de actividades 
</t>
  </si>
  <si>
    <t>Plantas medicinales de importancia cultural del Pueblo Siona</t>
  </si>
  <si>
    <r>
      <t xml:space="preserve">Con el fin de realizar una adecuada ejecución del convenio y de las actividades que se deben adelantar en cumplimiento del objeto de este, se constituirá un Comité de Seguimiento que estará compuesto por el supervisor de cada parte, y el equipo profesional y técnico encargado del PNN La Paya y la comunidad del Resguardo Bajo Casa Cusacunte.  El propósito del comité es realizar la planeación, seguimiento a la ejecución y solucionar las situaciones que se presenten para el alcance de las metas planteadas en el Convenio.
</t>
    </r>
    <r>
      <rPr>
        <b/>
        <sz val="11"/>
        <color theme="1"/>
        <rFont val="Arial Narrow"/>
        <family val="2"/>
      </rPr>
      <t xml:space="preserve">Secretaría Técnica: </t>
    </r>
    <r>
      <rPr>
        <sz val="11"/>
        <color theme="1"/>
        <rFont val="Arial Narrow"/>
        <family val="2"/>
      </rPr>
      <t xml:space="preserve">El comité tendrá la Secretaría Técnica a cargo del Profesional encargado de restauración del Parque Nacional Natural La Paya quien se encargará de realizar las actas de seguimiento.
</t>
    </r>
    <r>
      <rPr>
        <b/>
        <sz val="11"/>
        <color theme="1"/>
        <rFont val="Arial Narrow"/>
        <family val="2"/>
      </rPr>
      <t>Reuniones.</t>
    </r>
    <r>
      <rPr>
        <sz val="11"/>
        <color theme="1"/>
        <rFont val="Arial Narrow"/>
        <family val="2"/>
      </rPr>
      <t xml:space="preserve"> El Comité de Seguimiento se reunirá de manera ordinaria para revisar las acciones de cada desembolso realizado y/o de manera extraordinaria cuando se convoque por el supervisor de alguna de las partes. A las reuniones del comité de seguimiento se podrá invitar a las personas naturales y/o jurídicas necesarias para el desarrollo de estas.
</t>
    </r>
  </si>
  <si>
    <t>2. Realizar una reunión de comité de seguimiento de las actividades relacionadas en el convenio</t>
  </si>
  <si>
    <t>Servicio de alimentación de acuerdo con la gastronomía del pueblo Siona para 10 personas. La jornada se realizará duante un día para hacer seguimiento de las actividades relacionadas en el convenio. Olla comunitaria  incluye (Alimentos propios del territorio)</t>
  </si>
  <si>
    <t>Para la implementación se utilizará mano de obra de la comunidad, los insumos y materiles se extraeran del territorio (mantillo del bosque, microorganismos de montaña, area de vega del rio y se hara una mezcla para homogenizar el material y disponerlo en  el sitio donde se sembraran las especies</t>
  </si>
  <si>
    <t>Insumos y materiales</t>
  </si>
  <si>
    <t>1.Las jornadas de mingas tendrán como objetivo el manejo adaptativo de 10 hectáreas las cuales fueron restauradas en el año 2024,  esto incluye plateo, deshierbe, abonado y resiembra
2. Se realizará el traslado de material vegetal para reponer las especies que han sufrido mortalidad. Igualmente el abono el cual se utilizará para fortalecer el crecimiento y desarrollo de las plántulas sembradas.</t>
  </si>
  <si>
    <t>El Servicio de transporte fluvial se utilizará para el desplazamiento desde Puerto Leguízamo por el río Putumayo hacia el resguardo Bajo Casacunte y retorno de 10 personas a participar del taller y recorrido</t>
  </si>
  <si>
    <t>El servicio de transporte fluvial se utilizará para el desplazamiento desde Puerto Leguizamo por el río Putumayo hacia el resguardo Bajo Casacunte y retorno de 15 personas a participar en el recorrido</t>
  </si>
  <si>
    <t>El Servicio de transporte fluvial se utilizará para el desplazamiento desde Puerto Leguízamo por el río Putumayo hacia el resguardo Bajo Casacunte y retorno de 15 personas a participar del taller y recorrido</t>
  </si>
  <si>
    <t>El servicio de alimentación de acuerdo con la gastronomía del pueblo Siona para 30 personas durante 1 dia para hacer socializacion, ajuste y concertacion de plan de trabajo, cronograma y ceremonia de armonizacion. Olla comunitaria  incluye (Alimentos propios del territorio)</t>
  </si>
  <si>
    <t>6. Manejo adaptativo de las 2.500 plántulas sembradas en 10 hectáreas, restauradas en el año 2024</t>
  </si>
  <si>
    <t>Insumos herramientas y mano de obra</t>
  </si>
  <si>
    <t xml:space="preserve">Con el fin de realizar una adecuada ejecución del convenio y de las actividades que se deben adelantar en cumplimiento del objeto de este, se constituirá un Comité de Seguimiento que estará compuesto por el supervisor de cada parte, y el equipo profesional y técnico encargado del PNN La Paya y la comunidad del Resguardo Bajo Casa Cusacunte.  El propósito del comité es realizar la planeación, seguimiento a la ejecución y solucionar las situaciones que se presenten para el alcance de las metas planteadas en el Convenio.
Secretaría Técnica: El comité tendrá la Secretaría Técnica a cargo del Profesional encargado de restauración del Parque Nacional Natural La Paya quien se encargará de realizar las actas de seguimiento.
Reuniones. El Comité de Seguimiento se reunirá de manera ordinaria para revisar las acciones de cada desembolso realizado y/o de manera extraordinaria cuando se convoque por el supervisor de alguna de las partes. A las reuniones del comité de seguimiento se podrá invitar a las personas naturales y/o jurídicas necesarias para el desarrollo de estas.
</t>
  </si>
  <si>
    <t>cena</t>
  </si>
  <si>
    <t>1) Circulo de palabra entre la comunidad, autoridades y equipo técnico del AP para dialogar sobre el enfoque biocultural y la importancia del conocimiento tradicional y cientifico para la construción de la estrategia de restauración teniendo en cuenta la territorialidad
 2) Se realizará un espacio con la comunidad para la Cartografía social y definir áreas de interés común para la estrategia de restauración ecológica con enfoque biocultural
3) Se hará un acompañamiento a la comunidad para hacer el recorrido sobre el territorio del Resguardo Bajo Casacunte para georreferenciar las áreas priorizadas para la restauración</t>
  </si>
  <si>
    <t>Informe financiero al cierre del convenio que dé cuenta en detalle de la ejecución presupuestal conforme al plan de trabajo y cronograma acordado</t>
  </si>
  <si>
    <t>Informe final técnico del convenio que de cuenta la ejecución de las actividades de acuerdo al plan de trabajo</t>
  </si>
  <si>
    <t>Informe</t>
  </si>
  <si>
    <t>N/A</t>
  </si>
  <si>
    <t>Alimentación de acuerdo con la gastronomía del pueblo Siona para 40 personas durante 1 dia para hacer socializacion, ajuste y concertacion de plan de trabajo, cronograma. Olla comunitaria  incluye (Alimentos propios del territorio)</t>
  </si>
  <si>
    <t>Servicio de alimentación de acuerdo con la gastronomía del pueblo Siona para 15 personas (Alimentos propios del territorio). La mingas se realizarán durante 5 días.</t>
  </si>
  <si>
    <t xml:space="preserve">OBJETO DEL CONVENIO: </t>
  </si>
  <si>
    <t>ACTIVIDADES PROYECTADAS</t>
  </si>
  <si>
    <t>FECHAS</t>
  </si>
  <si>
    <t>VALOR TOTAL DE LA ACTIVIDAD</t>
  </si>
  <si>
    <t>ACTIVIDAD PROYECTADA</t>
  </si>
  <si>
    <t>RESULTADO</t>
  </si>
  <si>
    <t>PRODUCTO</t>
  </si>
  <si>
    <t>RESPONSABLES</t>
  </si>
  <si>
    <t>MES</t>
  </si>
  <si>
    <t>SEP</t>
  </si>
  <si>
    <t>OCT</t>
  </si>
  <si>
    <t>NOV</t>
  </si>
  <si>
    <t>DIC</t>
  </si>
  <si>
    <t>Informe financiero de ejecución del convenio
Informe técnico final de ejecucón de actividades del convenio</t>
  </si>
  <si>
    <t>Informe técnico del convenio que dé cuenta la ejecución de las actividades de acuerdo al plan de trabajo
Informe financiero al cierre del convenio que dé cuenta en detalle de la ejecución presupuestal conforme al plan de trabajo y cronograma acordado</t>
  </si>
  <si>
    <t>Acta de reunión
Plan de trabajo y
Cronograma aprobado
Listado de asistencia
Registro fotográfico</t>
  </si>
  <si>
    <t>Acta de reunión
Listado de asistencia
Registro fotográfico</t>
  </si>
  <si>
    <t>1. Se realizará de manera coordinada el recorrido durante 3 días con el fin de hacer un diagnóstico de las 2.500 plántulas sembradas en las 10 hectáreas en el 2024. Este diagnóstico se realiza con el fin de definir si existe la necesidad de hacer el manejo adaptativo (plateo, deshierbe, abonado y resiembra) para que haya un buen crecimiento y desarrollo de las plántulas.
2. Para la minga se dispondrá de materiales como madera, hojas de palma, mantillo de bosque, microorganismos de montaña, arena de rio y adecuar el espacio del vivero transitorio para reproducir los propágulos recolectados durante el recorrido
3. Se utilizará mano de obra de la comunidad para la preparación de abono con el mantillo de bosque, microorganismos de montaña, arena de vega de río, tierra. Este abono se utilizará para reproducir los propágulos recolectados, resiembra y la implementación de las nuevas 10 hectáreas</t>
  </si>
  <si>
    <t>ACIPS - Resguardo Bajo Casacunte Pueblo Siona
PNN La Paya</t>
  </si>
  <si>
    <t>Informe de las actividades realizadas
Listado de asistencia
Registro fotográfico</t>
  </si>
  <si>
    <t>Total recursos destinados por Parques Nacionales Naturales</t>
  </si>
  <si>
    <r>
      <t xml:space="preserve">Con el fin de realizar una adecuada ejecución del convenio y de las actividades que se deben adelantar en cumplimiento del objeto de este, se constituirá un Comité de Seguimiento que estará compuesto por el supervisor de cada parte, y el equipo profesional y técnico encargado del PNN La Paya y la comunidad del Resguardo Bajo Casa Cusacunte.  El propósito del comité es realizar la planeación, seguimiento a la ejecución y solucionar las situaciones que se presenten para el alcance de las metas planteadas en el Convenio.
</t>
    </r>
    <r>
      <rPr>
        <b/>
        <sz val="11"/>
        <color theme="1"/>
        <rFont val="Arial Narrow"/>
        <family val="2"/>
      </rPr>
      <t>Secretaría Técnica:</t>
    </r>
    <r>
      <rPr>
        <sz val="11"/>
        <color theme="1"/>
        <rFont val="Arial Narrow"/>
        <family val="2"/>
      </rPr>
      <t xml:space="preserve"> El comité tendrá la Secretaría Técnica a cargo del Profesional encargado de restauración del Parque Nacional Natural La Paya quien se encargará de realizar las actas de seguimiento.
</t>
    </r>
    <r>
      <rPr>
        <b/>
        <sz val="11"/>
        <color theme="1"/>
        <rFont val="Arial Narrow"/>
        <family val="2"/>
      </rPr>
      <t xml:space="preserve">Reuniones. </t>
    </r>
    <r>
      <rPr>
        <sz val="11"/>
        <color theme="1"/>
        <rFont val="Arial Narrow"/>
        <family val="2"/>
      </rPr>
      <t>El Comité de Seguimiento se reunirá de manera ordinaria para revisar las acciones de cada desembolso realizado y/o de manera extraordinaria cuando se convoque por el supervisor de alguna de las partes. A las reuniones del comité de seguimiento se podrá invitar a las personas naturales y/o jurídicas necesarias para el desarrollo de estas.</t>
    </r>
  </si>
  <si>
    <t>PRODUCTOS</t>
  </si>
  <si>
    <t>1. Acta de reunión, Plan de trabajo, cronograma de actividades concertado y aprobado por las dos autoridades.</t>
  </si>
  <si>
    <t>6. Un (01) informe de las acciones que se adelanten para el manejo adaptativo de 2500 especies, las cuales se encuentran distribuidas en 10 hectáreas en el resguardo Bajo Casacunte. El informe debe incluir las jornadas de mingas que se realicen para la limpieza, plateo, abono de individuos plantados y resiembra, con registros de actividades y resultados obtenidos. Se anexa acta y listados de asistencia con registro fotográfico.</t>
  </si>
  <si>
    <t>2. Un (1) acta de comité de seguimiento de las actividades relacionadas con el primer desembolso del convenio</t>
  </si>
  <si>
    <t>DESEMBOLSOS</t>
  </si>
  <si>
    <t>Segundo desembolso ( 50 %)</t>
  </si>
  <si>
    <t>Total</t>
  </si>
  <si>
    <t>Distribución presupuestal</t>
  </si>
  <si>
    <t>Actividad</t>
  </si>
  <si>
    <t>Descripción</t>
  </si>
  <si>
    <t>Comunidad</t>
  </si>
  <si>
    <t>Cantidad</t>
  </si>
  <si>
    <t xml:space="preserve">Asistentes </t>
  </si>
  <si>
    <t>Duración (Días)</t>
  </si>
  <si>
    <t>Fecha</t>
  </si>
  <si>
    <t>Valor individual</t>
  </si>
  <si>
    <t xml:space="preserve"> Valor Total</t>
  </si>
  <si>
    <t>Contrapartida de ACIPS</t>
  </si>
  <si>
    <t>ACIPS - Resguardo Bajo Casacunte Pueblo Siona</t>
  </si>
  <si>
    <t>1 mes</t>
  </si>
  <si>
    <t xml:space="preserve">1. Coordinar, concertar y aprobar el plan de trabajo y Cronograma de actividades </t>
  </si>
  <si>
    <t>Reunión</t>
  </si>
  <si>
    <t>Taller
Recorrido</t>
  </si>
  <si>
    <t>Minga</t>
  </si>
  <si>
    <t>Recorrido
Minga</t>
  </si>
  <si>
    <t>Servicio de alimentación de acuerdo con la gastronomía del pueblo Siona para 20 personas (Alimentos propios del territorio). La jornada se realizará durante 3 días para hacer seguimiento de las plántulas sembradas en 10 hectáreas en el año 2024</t>
  </si>
  <si>
    <t>En un dia (1) se realizará una minga para la construcción del vivero transitorio, se utilizará insumos y materiales propios del territorio. El vivero transitorio será el espacio para el desarrollo y crecimiento de  los propagulos de interes cultural y ecológico por parte de la comunidad</t>
  </si>
  <si>
    <t>Taller</t>
  </si>
  <si>
    <t>SUBTOTAL</t>
  </si>
  <si>
    <t>CONTRAPARTIDA</t>
  </si>
  <si>
    <t>TOTAL</t>
  </si>
  <si>
    <t>CANT</t>
  </si>
  <si>
    <t xml:space="preserve">CD-DTAM-227-2023
ASOCIACIÓN DE CABILDOS INDÍGENAS DEL PUEBLO SIONA NICANI EJA GANTEYA HUEBOBO
</t>
  </si>
  <si>
    <t>CD-DTAM-177-2024
ASOCIACIÓN DE CABILDOS INDÍGENAS DEL PUEBLO SIONA NICANI EJA GANTEYA HUEBOBO</t>
  </si>
  <si>
    <t>VALOR PROMEDIO</t>
  </si>
  <si>
    <t>IPC 2024</t>
  </si>
  <si>
    <t>VALOR TOTAL CON IPC - REFERENCIA</t>
  </si>
  <si>
    <t>Refrigerios</t>
  </si>
  <si>
    <t xml:space="preserve">N/A No hay como tal un precio en referencia por las condiciones geograficas del territorio ya que la misma comunidad del resguardo prestan el servicio </t>
  </si>
  <si>
    <t>Armonización</t>
  </si>
  <si>
    <t>3. Espacio para contextualización de enfoque biocultural en la estrategia de resauración ecologica</t>
  </si>
  <si>
    <t>3. Un (1) Informe del espacio para contextualización de enfoque biocultural en la estrategia de restauración ecológica y recorrido para la georreferenciación de las 10 hectáreas nuevas para el proceso de restauración. Se anexa actas y listados de asistencia con su respectivo registro fotográfico.</t>
  </si>
  <si>
    <t>En el marco de la coordinación se avanzará en la construcción de la propuesta de la restauración con enfoque biocultural. Para esta actividad los miembros de la comunidad indígena del Resguardo Siona del pueblo Siona, se reunirán con el equipo técnico del área protegida con el fin de contruir y concertar la propuesta del plan de trabajo. y definir la fechas del cronograma de actividades y dar inicio a la ejecución del convenio. Durante el espacio se hará la armonización  de inicio y cierre de la actividad</t>
  </si>
  <si>
    <t xml:space="preserve">CD-DTAM FONAM-CONV I No. 005 - 2022                                                           ASOCIACIÓN DE CABILDOS INDÍGENAS DEL PUEBLO SIONA NICANI EJA GANTEYA HUEBOBO
</t>
  </si>
  <si>
    <t>DTAM NACION-CS No. 029-2022                                         PARRILLA &amp; SABOR</t>
  </si>
  <si>
    <t>DTAM NACION-CS No. 013-2023                                  PARRILLA &amp; SABOR</t>
  </si>
  <si>
    <t>DTAM-CS-031-2024 COMERCIALIZADORAPUBLINAUTICOS SAS</t>
  </si>
  <si>
    <r>
      <t>El primer dia contará con la participación de 40 personas y el resto de días (4) se contará con la participación de 10 personas, teniendo en cuenta que se realizarán recorridos para el levantamiento de los poligonos de las 10 hectáreas
Servicio de alimentación tradicional (olla comunitaria) por 5 días para 80</t>
    </r>
    <r>
      <rPr>
        <sz val="11"/>
        <color rgb="FFFF0000"/>
        <rFont val="Arial Narrow"/>
        <family val="2"/>
      </rPr>
      <t xml:space="preserve"> </t>
    </r>
    <r>
      <rPr>
        <sz val="11"/>
        <color theme="1"/>
        <rFont val="Arial Narrow"/>
        <family val="2"/>
      </rPr>
      <t>personas  en el Resguardo Bajo Casacunte, el primer dia se dará la alimentación a 40 personas y durante los otros cinco  (5) días se dará la alimentación a 10 personas.</t>
    </r>
  </si>
  <si>
    <t>Se realizará seis (5) mingas con una duración de 2 días en el Resguardo de Bajo Casacunte con el fin de implementar las especies de interés cultural y ecológico, se realizarán acciones de trazado, limpia, ahoyado, abonado, trasplanté de plántulas y siembra.
Se debe tener en cuenta que se utilizarán herramientas propias de la comunidad y se dispondrá de mano de obra para llevar a cabo las jornadas de implementación</t>
  </si>
  <si>
    <t>Para la realización las jornadas de minga se prestará el servicio de alimentación tradicional (olla comunitaria) para 15 personas con el fin de realizar 5 mingas con una duración de 2 días para la implementación con plántulas de interés cultural y ecológica en 10 hectáreas en la comunidad de Bajo Casacunte</t>
  </si>
  <si>
    <t xml:space="preserve">
 Se realizará seis (5) mingas con una duración de 2 días en el Resguardo de Bajo Casacunte con el fin de implementar las especies de interés cultural y ecológico, se realizarán acciones de trazado, limpia, ahoyado, abonado, trasplanté de plántulas y siembra.
Se debe tener en cuenta que se utilizarán herramientas propias de la comunidad y se dispondrá de mano de obra para llevar a cabo las jornadas de implementación</t>
  </si>
  <si>
    <t>En el marco de la coordinación se avanzará en la construcción de la propuesta de la restauración con enfoque biocultural. Para esta actividad los miembros de la comunidad indígena del Resguardo Bajo Casa Cusacunte, se reunirán con el equipo técnico del área protegida con el fin de contruir y concertar la propuesta del plan de trabajo. y definir la fechas del cronograma de actividades y dar inicio a la ejecución del convenio. Durante el espacio se hará la armonización  de inicio y cierre de la actividad</t>
  </si>
  <si>
    <t>AM04-3202060-18_2-014 Aunar esfuerzos técnicos, administrativos y financieros para articular acciones, capacidades y conocimientos entre PNN La Paya y la Asociación de Comunidades Indígenas del Pueblo Siona – ACIPS para avanzar en la estrategia de restauración ecológica con enfoque biocultural en el marco del proyecto “Conservación”.</t>
  </si>
  <si>
    <t>4. Realizar un recorrido de diagnóstico con el fin de evidenciar el estado de las 2.500 plántulas sembradas en las 10 hectáreas en el año 2024, recoleccón de propágulos de importancia cultural y ecológica y   minga para la adecuación del vivero transitorio para la propagación de los propágulos.</t>
  </si>
  <si>
    <t>La actividad se desarrollará en 4 dias de la siguiente manera: 
1. Se realizará de manera coordinada el recorrido durante 2 días con el fin de hacer un diagnóstico de las 2.500 plántulas sembradas en las 10 hectáreas en el 2024. Este diagnóstico se realiza con el fin de definir si existe la necesidad de hacer el manejo adaptativo (plateo, deshierbe, abonado y resiembra) para que haya un buen crecimiento y desarrollo de las plántulas.
2. Para la minga se dispondrá de materiales como madera, hojas de palma, mantillo de bosque, microorganismos de montaña, arena de rio y adecuar el espacio del vivero transitorio para reproducir los propágulos recolectados durante el recorrido
3. Se utilizará mano de obra de la comunidad para la preparación de abono con el mantillo de bosque, microorganismos de montaña, arena de vega de río, tierra. Este abono se utilizará para reproducir los propágulos recolectados, resiembra y la implementación de las nuevas 10 hectáreas</t>
  </si>
  <si>
    <t>5. Realizar de manera coordinada un espacio de diálogo con las autoridades para definir el diseño y/o arreglo de 10 hectáreas definidas entre las partes para el proceso de Restauración</t>
  </si>
  <si>
    <t xml:space="preserve">1) El espacio se coordinara con las autoridades indígenas del Resguardo Bajo Casacunte. El espacio contará con un círculo de palabra con los sabedores, jóvenes y niños para intercambiar conocimientos y construir el diseño y/o arreglo de las áreas definidas para restauración. Se debe tener en cuenta que de acuerdo al estado de las áreas definidas para restauración se tendrá un tratamiento diferente.
</t>
  </si>
  <si>
    <t>7. Mingas para la implementación con especies de interés cultural y ecológico en 10 hectáreas en el resguardo Bajo Casacunte.</t>
  </si>
  <si>
    <t>8. Realizar una reunión de comité de seguimiento de las actividades relacionadas en el convenio</t>
  </si>
  <si>
    <t>9. Elaboración y entrega de informe financiero y Consolidación de información y generación de informe final</t>
  </si>
  <si>
    <t>VALOR PRIMER DESEMBOLSO (50%)</t>
  </si>
  <si>
    <t>VALOR SEGUNDO DESEMBOLSO (50%)</t>
  </si>
  <si>
    <t>TOTAL EJECUTADO AL SEGUNDO  DESEMBOLSO</t>
  </si>
  <si>
    <t>Total ejecutado dos (2) desembolsos</t>
  </si>
  <si>
    <t>Pimer desembolso
(50%)</t>
  </si>
  <si>
    <t>90. Elaboración y entrega de informe financiero y Consolidación de información y generación de informe final</t>
  </si>
  <si>
    <t xml:space="preserve"> PLAN DE TRABAJO CON CRONOGRAMA CONCERTADO 2025 ENTRE PNN LA PAYA Y LA ASOCIACIÓN DE CABILDOS INDÍGENAS DEL PUEBLO SIONA - ACIPS
</t>
  </si>
  <si>
    <t>1) El espacio se coordinará con las autoridades indígenas del Resguardo Bajo Casacunte. El espacio contará con un círculo de palabra con los sabedores, jóvenes y niños para intercambiar conocimientos y construir el diseño y/o arreglo de las áreas definidas para restauración. Se debe tener en cuenta que de acuerdo al estado de las áreas definidas para restauración se tendrá un tratamiento diferente.</t>
  </si>
  <si>
    <t>nforme de las actividades realizadas
Listado de asistencia
Registro fotográfico</t>
  </si>
  <si>
    <t>7 Mingas para la implementación con especies de interés cultural y ecológico en 10 hectáreas en el resguardo Bajo Casacunte.</t>
  </si>
  <si>
    <t xml:space="preserve">4. Un (1) Informe que describa las acciones realizadas en el recorrido para determinar el estado actual de las plántulas que fueron sembradas en 10 hectáreas en el año 2024, la recolección de propágulos de importancia cultural y ecológica y minga para la adecuación del vivero transitorio para la propagación de los propágulos. en el resguardo Bajo Casacunte. </t>
  </si>
  <si>
    <t>5. Un (1) informe del espacio de diálogo con las autoridades para definir el diseño y/o arreglo de 10 hectáreas definidas entre las partes para el proceso de Restauración.</t>
  </si>
  <si>
    <t>7. Un (1) informe que describa las acciones de implementación con especies de interés cultural y ecológica en 10 hectáreas en el resguardo Bajo Casacunte. El informe debe incluir las jornadas de mingas que se realicen para la limpieza, plateo, abono, ahoyado y siembra de los individuos. Se anexa acta, listados de asistencia con registro fotográfico.</t>
  </si>
  <si>
    <t>8. Un (1) acta de comité de seguimiento de las actividades relacionadas con el tercer desembolso del convenio</t>
  </si>
  <si>
    <t>9. Un (1) Informe final técnico y financiero donde detalle las acciones realizadas que den cuenta la acciones y ejecución del convenio</t>
  </si>
  <si>
    <t xml:space="preserve">Primer desembolso (50 %) </t>
  </si>
  <si>
    <t xml:space="preserve"> PLAN DE TRABAJO CON CRONOGRAMA CONCERTADO 2025 ENTRE PNN +D12+A1:L33+A1:L34+D12+A1:L33+A1:L51+A1:L34+A1:L51+A1:L45+A1:L42</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</si>
</sst>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quot;$&quot;* #,##0.00_);_(&quot;$&quot;* \(#,##0.00\);_(&quot;$&quot;* &quot;-&quot;??_);_(@_)"/>
    <numFmt numFmtId="164" formatCode="&quot;$&quot;\ #,##0;[Red]\-&quot;$&quot;\ #,##0"/>
    <numFmt numFmtId="165" formatCode="_-&quot;$&quot;\ * #,##0.00_-;\-&quot;$&quot;\ * #,##0.00_-;_-&quot;$&quot;\ * &quot;-&quot;??_-;_-@_-"/>
    <numFmt numFmtId="166" formatCode="[$$-240A]\ #,##0"/>
    <numFmt numFmtId="167" formatCode="_-&quot;$&quot;\ * #,##0_-;\-&quot;$&quot;\ * #,##0_-;_-&quot;$&quot;\ * &quot;-&quot;??_-;_-@_-"/>
  </numFmts>
  <fonts count="17" x14ac:knownFonts="1">
    <font>
      <sz val="11"/>
      <color theme="1"/>
      <name val="Calibri"/>
      <family val="2"/>
      <scheme val="minor"/>
    </font>
    <font>
      <b/>
      <sz val="11"/>
      <color theme="1"/>
      <name val="Calibri"/>
      <family val="2"/>
      <scheme val="minor"/>
    </font>
    <font>
      <sz val="10"/>
      <name val="Arial"/>
      <family val="2"/>
    </font>
    <font>
      <b/>
      <sz val="11"/>
      <color theme="1"/>
      <name val="Arial Narrow"/>
      <family val="2"/>
    </font>
    <font>
      <sz val="11"/>
      <color theme="1"/>
      <name val="Arial Narrow"/>
      <family val="2"/>
    </font>
    <font>
      <b/>
      <sz val="10"/>
      <color theme="1"/>
      <name val="Arial Narrow"/>
      <family val="2"/>
    </font>
    <font>
      <sz val="11"/>
      <name val="Arial Narrow"/>
      <family val="2"/>
    </font>
    <font>
      <sz val="11"/>
      <color rgb="FF000000"/>
      <name val="Arial Narrow"/>
      <family val="2"/>
    </font>
    <font>
      <sz val="9"/>
      <color indexed="81"/>
      <name val="Tahoma"/>
      <family val="2"/>
    </font>
    <font>
      <b/>
      <sz val="9"/>
      <color indexed="81"/>
      <name val="Tahoma"/>
      <family val="2"/>
    </font>
    <font>
      <sz val="11"/>
      <color theme="1"/>
      <name val="Calibri"/>
      <family val="2"/>
      <scheme val="minor"/>
    </font>
    <font>
      <b/>
      <sz val="10"/>
      <name val="Arial Narrow"/>
      <family val="2"/>
    </font>
    <font>
      <b/>
      <sz val="10"/>
      <name val="Verdana"/>
      <family val="2"/>
    </font>
    <font>
      <sz val="10"/>
      <color theme="1"/>
      <name val="Verdana"/>
      <family val="2"/>
    </font>
    <font>
      <b/>
      <sz val="10"/>
      <color theme="1"/>
      <name val="Verdana"/>
      <family val="2"/>
    </font>
    <font>
      <sz val="8"/>
      <name val="Calibri"/>
      <family val="2"/>
      <scheme val="minor"/>
    </font>
    <font>
      <sz val="11"/>
      <color rgb="FFFF0000"/>
      <name val="Arial Narrow"/>
      <family val="2"/>
    </font>
  </fonts>
  <fills count="6">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FFFF00"/>
        <bgColor indexed="64"/>
      </patternFill>
    </fill>
    <fill>
      <patternFill patternType="solid">
        <fgColor theme="4" tint="0.79998168889431442"/>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
      <left/>
      <right/>
      <top/>
      <bottom style="thin">
        <color indexed="64"/>
      </bottom>
      <diagonal/>
    </border>
    <border>
      <left/>
      <right style="thin">
        <color indexed="64"/>
      </right>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3">
    <xf numFmtId="0" fontId="0" fillId="0" borderId="0"/>
    <xf numFmtId="0" fontId="2" fillId="0" borderId="0"/>
    <xf numFmtId="165" fontId="10" fillId="0" borderId="0" applyFont="0" applyFill="0" applyBorder="0" applyAlignment="0" applyProtection="0"/>
  </cellStyleXfs>
  <cellXfs count="246">
    <xf numFmtId="0" fontId="0" fillId="0" borderId="0" xfId="0"/>
    <xf numFmtId="0" fontId="1" fillId="0" borderId="1" xfId="0" applyFont="1" applyBorder="1" applyAlignment="1">
      <alignment horizontal="center" vertical="center" wrapText="1"/>
    </xf>
    <xf numFmtId="0" fontId="0" fillId="0" borderId="1" xfId="0" applyBorder="1" applyAlignment="1">
      <alignment vertical="center" wrapText="1"/>
    </xf>
    <xf numFmtId="0" fontId="0" fillId="0" borderId="1" xfId="0" applyBorder="1" applyAlignment="1">
      <alignment horizontal="center" vertical="center" wrapText="1"/>
    </xf>
    <xf numFmtId="164" fontId="0" fillId="0" borderId="1" xfId="0" applyNumberFormat="1" applyBorder="1" applyAlignment="1">
      <alignment vertical="center" wrapText="1"/>
    </xf>
    <xf numFmtId="0" fontId="0" fillId="0" borderId="1" xfId="0" applyBorder="1" applyAlignment="1">
      <alignment horizontal="left" vertical="top" wrapText="1"/>
    </xf>
    <xf numFmtId="0" fontId="0" fillId="0" borderId="1" xfId="0" applyBorder="1" applyAlignment="1">
      <alignment wrapText="1"/>
    </xf>
    <xf numFmtId="0" fontId="0" fillId="0" borderId="1" xfId="0" applyBorder="1" applyAlignment="1">
      <alignment vertical="top" wrapText="1"/>
    </xf>
    <xf numFmtId="0" fontId="0" fillId="2" borderId="1" xfId="0" applyFill="1" applyBorder="1" applyAlignment="1">
      <alignment horizontal="center" vertical="center" wrapText="1"/>
    </xf>
    <xf numFmtId="0" fontId="4" fillId="0" borderId="0" xfId="0" applyFont="1"/>
    <xf numFmtId="0" fontId="4" fillId="0" borderId="0" xfId="0" applyFont="1" applyAlignment="1">
      <alignment horizontal="center"/>
    </xf>
    <xf numFmtId="166" fontId="4" fillId="0" borderId="1" xfId="0" applyNumberFormat="1" applyFont="1" applyBorder="1" applyAlignment="1">
      <alignment horizontal="right" vertical="top" wrapText="1"/>
    </xf>
    <xf numFmtId="166" fontId="3" fillId="0" borderId="1" xfId="0" applyNumberFormat="1" applyFont="1" applyBorder="1" applyAlignment="1"/>
    <xf numFmtId="0" fontId="5" fillId="2" borderId="1" xfId="0" applyFont="1" applyFill="1" applyBorder="1" applyAlignment="1">
      <alignment vertical="top" wrapText="1"/>
    </xf>
    <xf numFmtId="166" fontId="4" fillId="0" borderId="5" xfId="0" applyNumberFormat="1" applyFont="1" applyBorder="1" applyAlignment="1">
      <alignment horizontal="right" vertical="top" wrapText="1"/>
    </xf>
    <xf numFmtId="0" fontId="4" fillId="0" borderId="1" xfId="0" applyFont="1" applyBorder="1"/>
    <xf numFmtId="0" fontId="4" fillId="0" borderId="0" xfId="0" applyFont="1" applyBorder="1"/>
    <xf numFmtId="0" fontId="3" fillId="3" borderId="2" xfId="0" applyFont="1" applyFill="1" applyBorder="1" applyAlignment="1">
      <alignment horizontal="center" vertical="center" wrapText="1"/>
    </xf>
    <xf numFmtId="0" fontId="5" fillId="3" borderId="2" xfId="0" applyFont="1" applyFill="1" applyBorder="1" applyAlignment="1">
      <alignment horizontal="center" vertical="top" wrapText="1"/>
    </xf>
    <xf numFmtId="166" fontId="3" fillId="3" borderId="2" xfId="0" applyNumberFormat="1" applyFont="1" applyFill="1" applyBorder="1" applyAlignment="1">
      <alignment horizontal="center" vertical="center" wrapText="1"/>
    </xf>
    <xf numFmtId="166" fontId="3" fillId="0" borderId="5" xfId="0" applyNumberFormat="1" applyFont="1" applyBorder="1" applyAlignment="1"/>
    <xf numFmtId="0" fontId="4" fillId="0" borderId="1" xfId="0" applyFont="1" applyBorder="1" applyAlignment="1">
      <alignment horizontal="center" vertical="center" wrapText="1"/>
    </xf>
    <xf numFmtId="0" fontId="4" fillId="2" borderId="3" xfId="0" applyFont="1" applyFill="1" applyBorder="1" applyAlignment="1">
      <alignment horizontal="center" vertical="center" wrapText="1"/>
    </xf>
    <xf numFmtId="166" fontId="3" fillId="0" borderId="1" xfId="0" applyNumberFormat="1" applyFont="1" applyBorder="1" applyAlignment="1">
      <alignment horizontal="center" vertical="center"/>
    </xf>
    <xf numFmtId="166" fontId="4" fillId="0" borderId="1" xfId="0" applyNumberFormat="1" applyFont="1" applyBorder="1" applyAlignment="1">
      <alignment horizontal="center" vertical="center" wrapText="1"/>
    </xf>
    <xf numFmtId="166" fontId="4" fillId="2" borderId="1" xfId="0" applyNumberFormat="1" applyFont="1" applyFill="1" applyBorder="1" applyAlignment="1">
      <alignment horizontal="center" vertical="center" wrapText="1"/>
    </xf>
    <xf numFmtId="0" fontId="0" fillId="0" borderId="0" xfId="0" applyAlignment="1">
      <alignment horizontal="center" vertical="center"/>
    </xf>
    <xf numFmtId="0" fontId="4" fillId="0" borderId="1" xfId="0" applyFont="1" applyBorder="1" applyAlignment="1">
      <alignment vertical="center" wrapText="1"/>
    </xf>
    <xf numFmtId="0" fontId="5" fillId="2" borderId="1"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0" fillId="0" borderId="1" xfId="0" applyBorder="1"/>
    <xf numFmtId="0" fontId="0" fillId="0" borderId="0" xfId="0" applyAlignment="1">
      <alignment vertical="center"/>
    </xf>
    <xf numFmtId="0" fontId="0" fillId="0" borderId="0" xfId="0" applyAlignment="1">
      <alignment vertical="center" wrapText="1"/>
    </xf>
    <xf numFmtId="167" fontId="0" fillId="0" borderId="0" xfId="2" applyNumberFormat="1" applyFont="1" applyAlignment="1">
      <alignment vertical="center"/>
    </xf>
    <xf numFmtId="0" fontId="3" fillId="3" borderId="1" xfId="0" applyFont="1" applyFill="1" applyBorder="1" applyAlignment="1">
      <alignment horizontal="center" vertical="center" wrapText="1"/>
    </xf>
    <xf numFmtId="0" fontId="0" fillId="0" borderId="1" xfId="0" applyBorder="1" applyAlignment="1">
      <alignment horizontal="center" vertical="center"/>
    </xf>
    <xf numFmtId="0" fontId="3" fillId="0" borderId="1" xfId="0" applyFont="1" applyBorder="1" applyAlignment="1">
      <alignment vertical="top" wrapText="1"/>
    </xf>
    <xf numFmtId="0" fontId="4" fillId="0" borderId="0" xfId="0" applyFont="1" applyAlignment="1">
      <alignment horizontal="center" vertical="center"/>
    </xf>
    <xf numFmtId="0" fontId="0" fillId="4" borderId="1" xfId="0" applyFill="1" applyBorder="1"/>
    <xf numFmtId="167" fontId="0" fillId="4" borderId="1" xfId="2" applyNumberFormat="1" applyFont="1" applyFill="1" applyBorder="1" applyAlignment="1">
      <alignment vertical="center"/>
    </xf>
    <xf numFmtId="0" fontId="11" fillId="3" borderId="16" xfId="0" applyFont="1" applyFill="1" applyBorder="1" applyAlignment="1">
      <alignment horizontal="center" vertical="center"/>
    </xf>
    <xf numFmtId="0" fontId="11" fillId="3" borderId="13" xfId="0" applyFont="1" applyFill="1" applyBorder="1" applyAlignment="1">
      <alignment horizontal="center" vertical="center"/>
    </xf>
    <xf numFmtId="0" fontId="11" fillId="3" borderId="18" xfId="0" applyFont="1" applyFill="1" applyBorder="1" applyAlignment="1">
      <alignment horizontal="center" vertical="center"/>
    </xf>
    <xf numFmtId="0" fontId="11" fillId="3" borderId="15" xfId="0" applyFont="1" applyFill="1" applyBorder="1" applyAlignment="1">
      <alignment horizontal="center" vertical="center"/>
    </xf>
    <xf numFmtId="0" fontId="4" fillId="0" borderId="17" xfId="0" applyFont="1" applyBorder="1" applyAlignment="1">
      <alignment horizontal="center" vertical="center" wrapText="1"/>
    </xf>
    <xf numFmtId="0" fontId="4" fillId="0" borderId="1" xfId="0" applyFont="1" applyBorder="1" applyAlignment="1">
      <alignment horizontal="center" vertical="center"/>
    </xf>
    <xf numFmtId="167" fontId="3" fillId="3" borderId="1" xfId="2" applyNumberFormat="1" applyFont="1" applyFill="1" applyBorder="1" applyAlignment="1">
      <alignment horizontal="center" vertical="center" wrapText="1"/>
    </xf>
    <xf numFmtId="167" fontId="3" fillId="0" borderId="1" xfId="0" applyNumberFormat="1" applyFont="1" applyBorder="1"/>
    <xf numFmtId="0" fontId="3" fillId="0" borderId="1" xfId="0" applyFont="1" applyBorder="1"/>
    <xf numFmtId="0" fontId="3" fillId="0" borderId="0" xfId="0" applyFont="1"/>
    <xf numFmtId="167" fontId="3" fillId="0" borderId="1" xfId="2" applyNumberFormat="1" applyFont="1" applyBorder="1" applyAlignment="1">
      <alignment horizontal="center" vertical="center"/>
    </xf>
    <xf numFmtId="167" fontId="3" fillId="0" borderId="0" xfId="2" applyNumberFormat="1" applyFont="1"/>
    <xf numFmtId="0" fontId="1" fillId="0" borderId="1" xfId="0" applyFont="1" applyBorder="1" applyAlignment="1">
      <alignment horizontal="center" wrapText="1"/>
    </xf>
    <xf numFmtId="0" fontId="1" fillId="0" borderId="1" xfId="0" applyFont="1" applyBorder="1" applyAlignment="1">
      <alignment vertical="center" wrapText="1"/>
    </xf>
    <xf numFmtId="0" fontId="4" fillId="0" borderId="1" xfId="0" applyFont="1" applyBorder="1" applyAlignment="1">
      <alignment horizontal="center" vertical="center" wrapText="1"/>
    </xf>
    <xf numFmtId="167" fontId="3" fillId="0" borderId="2" xfId="2" applyNumberFormat="1" applyFont="1" applyBorder="1" applyAlignment="1">
      <alignment horizontal="center" vertical="center"/>
    </xf>
    <xf numFmtId="0" fontId="4" fillId="0" borderId="7" xfId="0" applyFont="1" applyBorder="1" applyAlignment="1">
      <alignment horizontal="center" vertical="center" wrapText="1"/>
    </xf>
    <xf numFmtId="0" fontId="4" fillId="0" borderId="2" xfId="0" applyFont="1" applyBorder="1" applyAlignment="1">
      <alignment horizontal="center" vertical="center"/>
    </xf>
    <xf numFmtId="0" fontId="7" fillId="2" borderId="1" xfId="0" applyFont="1" applyFill="1" applyBorder="1" applyAlignment="1">
      <alignment horizontal="center" vertical="center" wrapText="1"/>
    </xf>
    <xf numFmtId="0" fontId="1" fillId="0" borderId="1" xfId="0" applyFont="1" applyBorder="1" applyAlignment="1">
      <alignment horizontal="center"/>
    </xf>
    <xf numFmtId="0" fontId="4" fillId="2" borderId="2"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1" xfId="0" applyFont="1" applyFill="1" applyBorder="1" applyAlignment="1">
      <alignment horizontal="center" vertical="top" wrapText="1"/>
    </xf>
    <xf numFmtId="0" fontId="4" fillId="2" borderId="1" xfId="0" applyFont="1" applyFill="1" applyBorder="1" applyAlignment="1">
      <alignment horizontal="center" vertical="center" wrapText="1"/>
    </xf>
    <xf numFmtId="10" fontId="1" fillId="0" borderId="1" xfId="0" applyNumberFormat="1" applyFont="1" applyBorder="1" applyAlignment="1">
      <alignment horizontal="center"/>
    </xf>
    <xf numFmtId="165" fontId="0" fillId="0" borderId="1" xfId="0" applyNumberFormat="1" applyBorder="1"/>
    <xf numFmtId="0" fontId="0" fillId="0" borderId="1" xfId="0" applyFont="1" applyBorder="1" applyAlignment="1">
      <alignment horizontal="center" vertical="center"/>
    </xf>
    <xf numFmtId="165" fontId="0" fillId="0" borderId="1" xfId="2" applyFont="1" applyBorder="1"/>
    <xf numFmtId="44" fontId="0" fillId="0" borderId="1" xfId="0" applyNumberFormat="1" applyBorder="1"/>
    <xf numFmtId="0" fontId="0" fillId="0" borderId="1" xfId="0" applyFont="1" applyFill="1" applyBorder="1" applyAlignment="1">
      <alignment horizontal="center" vertical="center"/>
    </xf>
    <xf numFmtId="166" fontId="4" fillId="2" borderId="3" xfId="0" applyNumberFormat="1" applyFont="1" applyFill="1" applyBorder="1" applyAlignment="1">
      <alignment horizontal="center" vertical="center" wrapText="1"/>
    </xf>
    <xf numFmtId="166" fontId="4" fillId="2" borderId="5" xfId="0" applyNumberFormat="1" applyFont="1" applyFill="1" applyBorder="1" applyAlignment="1">
      <alignment horizontal="center" vertical="top" wrapText="1"/>
    </xf>
    <xf numFmtId="166" fontId="4" fillId="2" borderId="5" xfId="0" applyNumberFormat="1" applyFont="1" applyFill="1" applyBorder="1" applyAlignment="1">
      <alignment horizontal="right" vertical="top" wrapText="1"/>
    </xf>
    <xf numFmtId="166" fontId="3" fillId="2" borderId="1" xfId="0" applyNumberFormat="1" applyFont="1" applyFill="1" applyBorder="1" applyAlignment="1">
      <alignment horizontal="center" vertical="center"/>
    </xf>
    <xf numFmtId="0" fontId="3" fillId="2" borderId="1" xfId="0" applyFont="1" applyFill="1" applyBorder="1" applyAlignment="1">
      <alignment horizontal="center" vertical="center" wrapText="1"/>
    </xf>
    <xf numFmtId="166" fontId="3" fillId="2" borderId="5" xfId="0" applyNumberFormat="1" applyFont="1" applyFill="1" applyBorder="1" applyAlignment="1"/>
    <xf numFmtId="166" fontId="3" fillId="2" borderId="5" xfId="0" applyNumberFormat="1" applyFont="1" applyFill="1" applyBorder="1" applyAlignment="1">
      <alignment horizontal="center"/>
    </xf>
    <xf numFmtId="0" fontId="0" fillId="2" borderId="1" xfId="0" applyFill="1" applyBorder="1"/>
    <xf numFmtId="167" fontId="0" fillId="2" borderId="1" xfId="2" applyNumberFormat="1" applyFont="1" applyFill="1" applyBorder="1" applyAlignment="1">
      <alignment vertical="center"/>
    </xf>
    <xf numFmtId="0" fontId="4" fillId="2" borderId="8" xfId="0" applyFont="1" applyFill="1" applyBorder="1" applyAlignment="1">
      <alignment horizontal="center" vertical="center" wrapText="1"/>
    </xf>
    <xf numFmtId="0" fontId="4" fillId="2" borderId="1" xfId="0" applyFont="1" applyFill="1" applyBorder="1" applyAlignment="1">
      <alignment horizontal="center" vertical="center" wrapText="1"/>
    </xf>
    <xf numFmtId="166" fontId="4" fillId="2" borderId="5" xfId="0" applyNumberFormat="1" applyFont="1" applyFill="1" applyBorder="1" applyAlignment="1">
      <alignment horizontal="center" vertical="top"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167" fontId="3" fillId="0" borderId="1" xfId="2" applyNumberFormat="1" applyFont="1" applyBorder="1" applyAlignment="1">
      <alignment horizontal="center" vertical="center"/>
    </xf>
    <xf numFmtId="0" fontId="4" fillId="2" borderId="1" xfId="0" applyFont="1" applyFill="1" applyBorder="1" applyAlignment="1">
      <alignment horizontal="center" vertical="center" wrapText="1"/>
    </xf>
    <xf numFmtId="0" fontId="0" fillId="2" borderId="9" xfId="0" applyFill="1" applyBorder="1" applyAlignment="1">
      <alignment horizontal="center"/>
    </xf>
    <xf numFmtId="0" fontId="0" fillId="2" borderId="10" xfId="0" applyFill="1" applyBorder="1" applyAlignment="1">
      <alignment horizontal="center"/>
    </xf>
    <xf numFmtId="0" fontId="0" fillId="2" borderId="11" xfId="0" applyFill="1" applyBorder="1" applyAlignment="1">
      <alignment horizontal="center"/>
    </xf>
    <xf numFmtId="0" fontId="4" fillId="0" borderId="7" xfId="0" applyFont="1" applyBorder="1" applyAlignment="1">
      <alignment horizontal="center"/>
    </xf>
    <xf numFmtId="0" fontId="4" fillId="0" borderId="8" xfId="0" applyFont="1" applyBorder="1" applyAlignment="1">
      <alignment horizontal="center"/>
    </xf>
    <xf numFmtId="0" fontId="4" fillId="4" borderId="7" xfId="0" applyFont="1" applyFill="1" applyBorder="1" applyAlignment="1">
      <alignment horizontal="center"/>
    </xf>
    <xf numFmtId="0" fontId="4" fillId="4" borderId="8" xfId="0" applyFont="1" applyFill="1" applyBorder="1" applyAlignment="1">
      <alignment horizontal="center"/>
    </xf>
    <xf numFmtId="0" fontId="4" fillId="0" borderId="1" xfId="0" applyFont="1" applyBorder="1" applyAlignment="1">
      <alignment horizontal="center" vertical="center" wrapText="1"/>
    </xf>
    <xf numFmtId="0" fontId="3" fillId="3" borderId="1" xfId="0" applyFont="1" applyFill="1" applyBorder="1" applyAlignment="1">
      <alignment horizontal="center" vertical="center" wrapText="1"/>
    </xf>
    <xf numFmtId="0" fontId="4" fillId="2" borderId="7" xfId="0" applyFont="1" applyFill="1" applyBorder="1" applyAlignment="1">
      <alignment horizontal="center"/>
    </xf>
    <xf numFmtId="166" fontId="3" fillId="0" borderId="2" xfId="0" applyNumberFormat="1" applyFont="1" applyBorder="1" applyAlignment="1">
      <alignment horizontal="center" vertical="center"/>
    </xf>
    <xf numFmtId="166" fontId="3" fillId="0" borderId="2" xfId="0" applyNumberFormat="1" applyFont="1" applyBorder="1" applyAlignment="1"/>
    <xf numFmtId="166" fontId="3" fillId="0" borderId="20" xfId="0" applyNumberFormat="1" applyFont="1" applyBorder="1" applyAlignment="1"/>
    <xf numFmtId="0" fontId="4" fillId="0" borderId="2" xfId="0" applyFont="1" applyBorder="1"/>
    <xf numFmtId="0" fontId="4" fillId="4" borderId="2" xfId="0" applyFont="1" applyFill="1" applyBorder="1"/>
    <xf numFmtId="0" fontId="3" fillId="2" borderId="1" xfId="1" applyFont="1" applyFill="1" applyBorder="1" applyAlignment="1">
      <alignment vertical="center"/>
    </xf>
    <xf numFmtId="0" fontId="3" fillId="2" borderId="5" xfId="1" applyFont="1" applyFill="1" applyBorder="1" applyAlignment="1">
      <alignment vertical="center"/>
    </xf>
    <xf numFmtId="0" fontId="0" fillId="0" borderId="10" xfId="0" applyBorder="1" applyAlignment="1">
      <alignment horizontal="left" vertical="center"/>
    </xf>
    <xf numFmtId="0" fontId="0" fillId="0" borderId="11" xfId="0" applyBorder="1" applyAlignment="1">
      <alignment horizontal="left" vertical="center"/>
    </xf>
    <xf numFmtId="0" fontId="4" fillId="0" borderId="9" xfId="0" applyFont="1" applyBorder="1" applyAlignment="1">
      <alignment horizontal="center"/>
    </xf>
    <xf numFmtId="0" fontId="4" fillId="0" borderId="10" xfId="0" applyFont="1" applyBorder="1" applyAlignment="1">
      <alignment horizontal="center"/>
    </xf>
    <xf numFmtId="0" fontId="4" fillId="0" borderId="11" xfId="0" applyFont="1" applyBorder="1" applyAlignment="1">
      <alignment horizontal="center"/>
    </xf>
    <xf numFmtId="0" fontId="0" fillId="2" borderId="9" xfId="0" applyFill="1" applyBorder="1" applyAlignment="1">
      <alignment horizontal="center"/>
    </xf>
    <xf numFmtId="0" fontId="0" fillId="2" borderId="10" xfId="0" applyFill="1" applyBorder="1" applyAlignment="1">
      <alignment horizontal="center"/>
    </xf>
    <xf numFmtId="0" fontId="0" fillId="2" borderId="11" xfId="0" applyFill="1" applyBorder="1" applyAlignment="1">
      <alignment horizontal="center"/>
    </xf>
    <xf numFmtId="0" fontId="3" fillId="3" borderId="9"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3" borderId="11" xfId="0" applyFont="1" applyFill="1" applyBorder="1" applyAlignment="1">
      <alignment horizontal="center" vertical="center" wrapText="1"/>
    </xf>
    <xf numFmtId="0" fontId="4" fillId="0" borderId="12" xfId="0" applyFont="1" applyBorder="1" applyAlignment="1">
      <alignment horizontal="center"/>
    </xf>
    <xf numFmtId="0" fontId="4" fillId="0" borderId="16" xfId="0" applyFont="1" applyBorder="1" applyAlignment="1">
      <alignment horizontal="center"/>
    </xf>
    <xf numFmtId="0" fontId="4" fillId="0" borderId="13" xfId="0" applyFont="1" applyBorder="1" applyAlignment="1">
      <alignment horizontal="center"/>
    </xf>
    <xf numFmtId="0" fontId="4" fillId="0" borderId="17" xfId="0" applyFont="1" applyBorder="1" applyAlignment="1">
      <alignment horizontal="center"/>
    </xf>
    <xf numFmtId="0" fontId="4" fillId="0" borderId="0" xfId="0" applyFont="1" applyBorder="1" applyAlignment="1">
      <alignment horizontal="center"/>
    </xf>
    <xf numFmtId="0" fontId="4" fillId="0" borderId="19" xfId="0" applyFont="1" applyBorder="1" applyAlignment="1">
      <alignment horizontal="center"/>
    </xf>
    <xf numFmtId="0" fontId="4" fillId="0" borderId="14" xfId="0" applyFont="1" applyBorder="1" applyAlignment="1">
      <alignment horizontal="center"/>
    </xf>
    <xf numFmtId="0" fontId="4" fillId="0" borderId="18" xfId="0" applyFont="1" applyBorder="1" applyAlignment="1">
      <alignment horizontal="center"/>
    </xf>
    <xf numFmtId="0" fontId="4" fillId="0" borderId="15" xfId="0" applyFont="1" applyBorder="1" applyAlignment="1">
      <alignment horizontal="center"/>
    </xf>
    <xf numFmtId="0" fontId="4" fillId="2" borderId="2" xfId="0" applyFont="1" applyFill="1" applyBorder="1" applyAlignment="1">
      <alignment horizontal="center"/>
    </xf>
    <xf numFmtId="0" fontId="4" fillId="2" borderId="7" xfId="0" applyFont="1" applyFill="1" applyBorder="1" applyAlignment="1">
      <alignment horizontal="center"/>
    </xf>
    <xf numFmtId="0" fontId="4" fillId="2" borderId="8" xfId="0" applyFont="1" applyFill="1" applyBorder="1" applyAlignment="1">
      <alignment horizontal="center"/>
    </xf>
    <xf numFmtId="0" fontId="4" fillId="4" borderId="2" xfId="0" applyFont="1" applyFill="1" applyBorder="1" applyAlignment="1">
      <alignment horizontal="center"/>
    </xf>
    <xf numFmtId="0" fontId="4" fillId="4" borderId="7" xfId="0" applyFont="1" applyFill="1" applyBorder="1" applyAlignment="1">
      <alignment horizontal="center"/>
    </xf>
    <xf numFmtId="0" fontId="4" fillId="4" borderId="8" xfId="0" applyFont="1" applyFill="1" applyBorder="1" applyAlignment="1">
      <alignment horizontal="center"/>
    </xf>
    <xf numFmtId="0" fontId="4" fillId="0" borderId="2" xfId="0" applyFont="1" applyBorder="1" applyAlignment="1">
      <alignment horizontal="center"/>
    </xf>
    <xf numFmtId="0" fontId="4" fillId="0" borderId="7" xfId="0" applyFont="1" applyBorder="1" applyAlignment="1">
      <alignment horizontal="center"/>
    </xf>
    <xf numFmtId="0" fontId="4" fillId="0" borderId="8" xfId="0" applyFont="1" applyBorder="1" applyAlignment="1">
      <alignment horizontal="center"/>
    </xf>
    <xf numFmtId="0" fontId="4" fillId="0" borderId="1" xfId="0" applyFont="1" applyBorder="1" applyAlignment="1">
      <alignment horizontal="left" vertical="center" wrapText="1"/>
    </xf>
    <xf numFmtId="0" fontId="3" fillId="3"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6" fillId="2" borderId="1" xfId="0" applyFont="1" applyFill="1" applyBorder="1" applyAlignment="1">
      <alignment horizontal="center" vertical="center" wrapText="1"/>
    </xf>
    <xf numFmtId="0" fontId="4" fillId="0" borderId="1" xfId="0" applyFont="1" applyBorder="1" applyAlignment="1">
      <alignment horizontal="center" wrapText="1"/>
    </xf>
    <xf numFmtId="0" fontId="4" fillId="0" borderId="1" xfId="0" applyFont="1" applyBorder="1" applyAlignment="1">
      <alignment horizontal="center"/>
    </xf>
    <xf numFmtId="0" fontId="7" fillId="2" borderId="1"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7" fillId="2" borderId="11"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5" fillId="3" borderId="10"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14" fillId="0" borderId="10" xfId="0" applyFont="1" applyBorder="1" applyAlignment="1">
      <alignment horizontal="center" vertical="center"/>
    </xf>
    <xf numFmtId="0" fontId="14" fillId="0" borderId="11" xfId="0" applyFont="1" applyBorder="1" applyAlignment="1">
      <alignment horizontal="center" vertical="center"/>
    </xf>
    <xf numFmtId="0" fontId="0" fillId="5" borderId="10" xfId="0" applyFill="1" applyBorder="1" applyAlignment="1">
      <alignment horizontal="center"/>
    </xf>
    <xf numFmtId="0" fontId="4" fillId="0" borderId="10" xfId="0" applyFont="1" applyBorder="1" applyAlignment="1">
      <alignment horizontal="left"/>
    </xf>
    <xf numFmtId="0" fontId="4" fillId="0" borderId="11" xfId="0" applyFont="1" applyBorder="1" applyAlignment="1">
      <alignment horizontal="left"/>
    </xf>
    <xf numFmtId="0" fontId="13" fillId="0" borderId="9" xfId="0" applyFont="1" applyBorder="1" applyAlignment="1">
      <alignment horizontal="center" vertical="center"/>
    </xf>
    <xf numFmtId="0" fontId="13" fillId="0" borderId="10" xfId="0" applyFont="1" applyBorder="1" applyAlignment="1">
      <alignment horizontal="center" vertical="center"/>
    </xf>
    <xf numFmtId="0" fontId="13" fillId="0" borderId="11" xfId="0" applyFont="1" applyBorder="1" applyAlignment="1">
      <alignment horizontal="center" vertical="center"/>
    </xf>
    <xf numFmtId="0" fontId="4" fillId="0" borderId="2"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167" fontId="3" fillId="0" borderId="2" xfId="2" applyNumberFormat="1" applyFont="1" applyBorder="1" applyAlignment="1">
      <alignment horizontal="center" vertical="center"/>
    </xf>
    <xf numFmtId="167" fontId="3" fillId="0" borderId="7" xfId="2" applyNumberFormat="1" applyFont="1" applyBorder="1" applyAlignment="1">
      <alignment horizontal="center" vertical="center"/>
    </xf>
    <xf numFmtId="167" fontId="3" fillId="0" borderId="7" xfId="0" applyNumberFormat="1"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top" wrapText="1"/>
    </xf>
    <xf numFmtId="0" fontId="3" fillId="0" borderId="10" xfId="0" applyFont="1" applyBorder="1" applyAlignment="1">
      <alignment horizontal="center" vertical="top" wrapText="1"/>
    </xf>
    <xf numFmtId="0" fontId="3" fillId="0" borderId="11" xfId="0" applyFont="1" applyBorder="1" applyAlignment="1">
      <alignment horizontal="center" vertical="top" wrapText="1"/>
    </xf>
    <xf numFmtId="0" fontId="4" fillId="0" borderId="12" xfId="0" applyFont="1" applyBorder="1" applyAlignment="1">
      <alignment horizontal="center" vertical="center"/>
    </xf>
    <xf numFmtId="0" fontId="4" fillId="0" borderId="17" xfId="0" applyFont="1" applyBorder="1" applyAlignment="1">
      <alignment horizontal="center" vertical="center"/>
    </xf>
    <xf numFmtId="0" fontId="4" fillId="0" borderId="2" xfId="0" applyFont="1" applyBorder="1" applyAlignment="1">
      <alignment horizontal="center" vertical="center"/>
    </xf>
    <xf numFmtId="167" fontId="3" fillId="0" borderId="12" xfId="2" applyNumberFormat="1" applyFont="1" applyBorder="1" applyAlignment="1">
      <alignment horizontal="center" vertical="center"/>
    </xf>
    <xf numFmtId="167" fontId="3" fillId="0" borderId="17" xfId="2" applyNumberFormat="1" applyFont="1" applyBorder="1" applyAlignment="1">
      <alignment horizontal="center" vertical="center"/>
    </xf>
    <xf numFmtId="167" fontId="3" fillId="0" borderId="1" xfId="2" applyNumberFormat="1" applyFont="1" applyBorder="1" applyAlignment="1">
      <alignment horizontal="center" vertical="center"/>
    </xf>
    <xf numFmtId="0" fontId="1" fillId="0" borderId="16" xfId="0" applyFont="1" applyBorder="1" applyAlignment="1">
      <alignment horizontal="center"/>
    </xf>
    <xf numFmtId="0" fontId="1" fillId="0" borderId="13" xfId="0" applyFont="1" applyBorder="1" applyAlignment="1">
      <alignment horizontal="center"/>
    </xf>
    <xf numFmtId="0" fontId="1" fillId="0" borderId="1" xfId="0" applyFont="1" applyBorder="1" applyAlignment="1">
      <alignment horizontal="center"/>
    </xf>
    <xf numFmtId="0" fontId="3" fillId="0" borderId="1" xfId="0" applyFont="1" applyBorder="1" applyAlignment="1">
      <alignment horizontal="center" vertical="center"/>
    </xf>
    <xf numFmtId="0" fontId="1" fillId="0" borderId="1" xfId="0" applyFont="1" applyBorder="1" applyAlignment="1">
      <alignment horizontal="center" vertical="center"/>
    </xf>
    <xf numFmtId="0" fontId="3" fillId="2" borderId="9"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11" xfId="1" applyFont="1" applyFill="1" applyBorder="1" applyAlignment="1">
      <alignment horizontal="center" vertical="center"/>
    </xf>
    <xf numFmtId="0" fontId="4" fillId="2" borderId="1" xfId="0" applyFont="1" applyFill="1" applyBorder="1" applyAlignment="1">
      <alignment horizontal="center" vertical="center" wrapText="1"/>
    </xf>
    <xf numFmtId="166" fontId="4" fillId="2" borderId="5" xfId="0" applyNumberFormat="1" applyFont="1" applyFill="1" applyBorder="1" applyAlignment="1">
      <alignment horizontal="center" vertical="top" wrapText="1"/>
    </xf>
    <xf numFmtId="0" fontId="5" fillId="2" borderId="1" xfId="0" applyFont="1" applyFill="1" applyBorder="1" applyAlignment="1">
      <alignment horizontal="center" vertical="top" wrapText="1"/>
    </xf>
    <xf numFmtId="0" fontId="5" fillId="2" borderId="2" xfId="0" applyFont="1" applyFill="1" applyBorder="1" applyAlignment="1">
      <alignment horizontal="center" vertical="top" wrapText="1"/>
    </xf>
    <xf numFmtId="0" fontId="4" fillId="2" borderId="1" xfId="0" applyFont="1" applyFill="1" applyBorder="1" applyAlignment="1">
      <alignment horizontal="center" vertical="top"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3" fillId="0" borderId="1" xfId="1" applyFont="1" applyBorder="1" applyAlignment="1">
      <alignment horizontal="center" vertical="center"/>
    </xf>
    <xf numFmtId="0" fontId="7" fillId="2" borderId="3" xfId="0" applyFont="1" applyFill="1" applyBorder="1" applyAlignment="1">
      <alignment horizontal="center" vertical="top" wrapText="1"/>
    </xf>
    <xf numFmtId="0" fontId="7" fillId="2" borderId="1" xfId="0" applyFont="1" applyFill="1" applyBorder="1" applyAlignment="1">
      <alignment horizontal="center" vertical="top" wrapText="1"/>
    </xf>
    <xf numFmtId="166" fontId="4" fillId="2" borderId="4" xfId="0" applyNumberFormat="1" applyFont="1" applyFill="1" applyBorder="1" applyAlignment="1">
      <alignment horizontal="center" vertical="top" wrapText="1"/>
    </xf>
    <xf numFmtId="0" fontId="4" fillId="2" borderId="6"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4" fillId="2" borderId="2" xfId="0" applyFont="1" applyFill="1" applyBorder="1" applyAlignment="1">
      <alignment horizontal="center" vertical="center" wrapText="1"/>
    </xf>
    <xf numFmtId="166" fontId="4" fillId="2" borderId="2" xfId="0" applyNumberFormat="1" applyFont="1" applyFill="1" applyBorder="1" applyAlignment="1">
      <alignment horizontal="center" vertical="center" wrapText="1"/>
    </xf>
    <xf numFmtId="166" fontId="4" fillId="2" borderId="7" xfId="0" applyNumberFormat="1" applyFont="1" applyFill="1" applyBorder="1" applyAlignment="1">
      <alignment horizontal="center" vertical="center" wrapText="1"/>
    </xf>
    <xf numFmtId="166" fontId="4" fillId="2" borderId="8" xfId="0" applyNumberFormat="1"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4" fillId="2" borderId="2" xfId="0" applyFont="1" applyFill="1" applyBorder="1" applyAlignment="1">
      <alignment horizontal="center" vertical="top" wrapText="1"/>
    </xf>
    <xf numFmtId="0" fontId="4" fillId="2" borderId="7" xfId="0" applyFont="1" applyFill="1" applyBorder="1" applyAlignment="1">
      <alignment horizontal="center" vertical="top" wrapText="1"/>
    </xf>
    <xf numFmtId="0" fontId="4" fillId="2" borderId="8" xfId="0" applyFont="1" applyFill="1" applyBorder="1" applyAlignment="1">
      <alignment horizontal="center" vertical="top" wrapText="1"/>
    </xf>
    <xf numFmtId="0" fontId="7" fillId="2" borderId="8" xfId="0" applyFont="1" applyFill="1" applyBorder="1" applyAlignment="1">
      <alignment horizontal="center" vertical="center" wrapText="1"/>
    </xf>
    <xf numFmtId="0" fontId="0" fillId="2" borderId="2" xfId="0" applyFill="1" applyBorder="1" applyAlignment="1">
      <alignment horizontal="center" vertical="center" wrapText="1"/>
    </xf>
    <xf numFmtId="0" fontId="0" fillId="2" borderId="7" xfId="0" applyFill="1" applyBorder="1" applyAlignment="1">
      <alignment horizontal="center" vertical="center" wrapText="1"/>
    </xf>
    <xf numFmtId="0" fontId="0" fillId="2" borderId="8" xfId="0" applyFill="1" applyBorder="1" applyAlignment="1">
      <alignment horizontal="center" vertical="center" wrapText="1"/>
    </xf>
    <xf numFmtId="0" fontId="3" fillId="0" borderId="21" xfId="0" applyFont="1" applyBorder="1" applyAlignment="1">
      <alignment horizontal="center" vertical="top" wrapText="1"/>
    </xf>
    <xf numFmtId="0" fontId="3" fillId="0" borderId="3" xfId="0" applyFont="1" applyBorder="1" applyAlignment="1">
      <alignment horizontal="center" vertical="top" wrapText="1"/>
    </xf>
    <xf numFmtId="0" fontId="3" fillId="0" borderId="4" xfId="0" applyFont="1" applyBorder="1" applyAlignment="1">
      <alignment horizontal="center" vertical="top" wrapText="1"/>
    </xf>
    <xf numFmtId="0" fontId="3" fillId="0" borderId="22" xfId="0" applyFont="1" applyBorder="1" applyAlignment="1">
      <alignment horizontal="center" vertical="center" wrapText="1"/>
    </xf>
    <xf numFmtId="0" fontId="4" fillId="0" borderId="5" xfId="0" applyFont="1" applyBorder="1" applyAlignment="1">
      <alignment horizontal="left" vertical="center" wrapText="1"/>
    </xf>
    <xf numFmtId="0" fontId="3" fillId="3" borderId="22" xfId="0" applyFont="1" applyFill="1" applyBorder="1" applyAlignment="1">
      <alignment horizontal="center" vertical="center" wrapText="1"/>
    </xf>
    <xf numFmtId="167" fontId="3" fillId="3" borderId="5" xfId="2" applyNumberFormat="1" applyFont="1" applyFill="1" applyBorder="1" applyAlignment="1">
      <alignment horizontal="center" vertical="center" wrapText="1"/>
    </xf>
    <xf numFmtId="0" fontId="6" fillId="2" borderId="22" xfId="0" applyFont="1" applyFill="1" applyBorder="1" applyAlignment="1">
      <alignment horizontal="center" vertical="center" wrapText="1"/>
    </xf>
    <xf numFmtId="167" fontId="4" fillId="0" borderId="20" xfId="2" applyNumberFormat="1" applyFont="1" applyBorder="1" applyAlignment="1">
      <alignment horizontal="center" vertical="center"/>
    </xf>
    <xf numFmtId="167" fontId="4" fillId="0" borderId="23" xfId="2" applyNumberFormat="1" applyFont="1" applyBorder="1" applyAlignment="1">
      <alignment horizontal="center" vertical="center"/>
    </xf>
    <xf numFmtId="167" fontId="4" fillId="0" borderId="24" xfId="2" applyNumberFormat="1" applyFont="1" applyBorder="1" applyAlignment="1">
      <alignment horizontal="center" vertical="center"/>
    </xf>
    <xf numFmtId="0" fontId="6" fillId="2" borderId="25" xfId="0" applyFont="1" applyFill="1" applyBorder="1" applyAlignment="1">
      <alignment horizontal="center" vertical="center" wrapText="1"/>
    </xf>
    <xf numFmtId="167" fontId="4" fillId="0" borderId="23" xfId="2" applyNumberFormat="1" applyFont="1" applyBorder="1" applyAlignment="1">
      <alignment horizontal="center" vertical="center"/>
    </xf>
    <xf numFmtId="0" fontId="7" fillId="2" borderId="22" xfId="0" applyFont="1" applyFill="1" applyBorder="1" applyAlignment="1">
      <alignment horizontal="center" vertical="center" wrapText="1"/>
    </xf>
    <xf numFmtId="167" fontId="4" fillId="0" borderId="5" xfId="2" applyNumberFormat="1" applyFont="1" applyBorder="1" applyAlignment="1">
      <alignment vertical="center"/>
    </xf>
    <xf numFmtId="0" fontId="7" fillId="2" borderId="25" xfId="0" applyFont="1" applyFill="1" applyBorder="1" applyAlignment="1">
      <alignment horizontal="center" vertical="center" wrapText="1"/>
    </xf>
    <xf numFmtId="167" fontId="4" fillId="0" borderId="20" xfId="2" applyNumberFormat="1" applyFont="1" applyBorder="1" applyAlignment="1">
      <alignment vertical="center"/>
    </xf>
    <xf numFmtId="167" fontId="4" fillId="0" borderId="24" xfId="2" applyNumberFormat="1" applyFont="1" applyBorder="1" applyAlignment="1">
      <alignment horizontal="center" vertical="center"/>
    </xf>
    <xf numFmtId="0" fontId="3" fillId="0" borderId="25" xfId="0" applyFont="1" applyBorder="1" applyAlignment="1">
      <alignment horizontal="center" vertical="center" wrapText="1"/>
    </xf>
    <xf numFmtId="0" fontId="11" fillId="3" borderId="26" xfId="0" applyFont="1" applyFill="1" applyBorder="1" applyAlignment="1">
      <alignment horizontal="center" vertical="center"/>
    </xf>
    <xf numFmtId="167" fontId="5" fillId="3" borderId="5" xfId="0" applyNumberFormat="1" applyFont="1" applyFill="1" applyBorder="1" applyAlignment="1">
      <alignment horizontal="center" vertical="center" wrapText="1"/>
    </xf>
    <xf numFmtId="0" fontId="11" fillId="3" borderId="27" xfId="0" applyFont="1" applyFill="1" applyBorder="1" applyAlignment="1">
      <alignment horizontal="center" vertical="center"/>
    </xf>
    <xf numFmtId="0" fontId="5" fillId="3" borderId="5" xfId="0" applyFont="1" applyFill="1" applyBorder="1" applyAlignment="1">
      <alignment horizontal="center" vertical="center" wrapText="1"/>
    </xf>
    <xf numFmtId="0" fontId="0" fillId="0" borderId="25" xfId="0" applyBorder="1" applyAlignment="1">
      <alignment horizontal="left" vertical="center"/>
    </xf>
    <xf numFmtId="167" fontId="0" fillId="0" borderId="5" xfId="2" applyNumberFormat="1" applyFont="1" applyBorder="1" applyAlignment="1">
      <alignment vertical="center"/>
    </xf>
    <xf numFmtId="0" fontId="0" fillId="0" borderId="25" xfId="0" applyBorder="1" applyAlignment="1">
      <alignment horizontal="left" vertical="center" wrapText="1"/>
    </xf>
    <xf numFmtId="0" fontId="4" fillId="0" borderId="25" xfId="0" applyFont="1" applyBorder="1" applyAlignment="1">
      <alignment horizontal="left"/>
    </xf>
    <xf numFmtId="0" fontId="0" fillId="5" borderId="25" xfId="0" applyFill="1" applyBorder="1" applyAlignment="1">
      <alignment horizontal="center"/>
    </xf>
    <xf numFmtId="0" fontId="0" fillId="5" borderId="28" xfId="0" applyFill="1" applyBorder="1" applyAlignment="1">
      <alignment horizontal="center"/>
    </xf>
    <xf numFmtId="0" fontId="12" fillId="3" borderId="22" xfId="0" applyFont="1" applyFill="1" applyBorder="1" applyAlignment="1">
      <alignment horizontal="center" vertical="center" wrapText="1"/>
    </xf>
    <xf numFmtId="0" fontId="14" fillId="0" borderId="25" xfId="0" applyFont="1" applyBorder="1" applyAlignment="1">
      <alignment horizontal="center" vertical="center"/>
    </xf>
    <xf numFmtId="0" fontId="14" fillId="0" borderId="29" xfId="0" applyFont="1" applyBorder="1" applyAlignment="1">
      <alignment horizontal="center" vertical="center"/>
    </xf>
    <xf numFmtId="0" fontId="14" fillId="0" borderId="30" xfId="0" applyFont="1" applyBorder="1" applyAlignment="1">
      <alignment horizontal="center" vertical="center"/>
    </xf>
    <xf numFmtId="0" fontId="14" fillId="0" borderId="31" xfId="0" applyFont="1" applyBorder="1" applyAlignment="1">
      <alignment horizontal="center" vertical="center"/>
    </xf>
    <xf numFmtId="167" fontId="0" fillId="0" borderId="32" xfId="2" applyNumberFormat="1" applyFont="1" applyBorder="1" applyAlignment="1">
      <alignment vertical="center"/>
    </xf>
  </cellXfs>
  <cellStyles count="3">
    <cellStyle name="Moneda" xfId="2" builtinId="4"/>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0"/>
  <sheetViews>
    <sheetView topLeftCell="A64" zoomScale="60" zoomScaleNormal="60" workbookViewId="0">
      <selection activeCell="C88" sqref="C88"/>
    </sheetView>
  </sheetViews>
  <sheetFormatPr baseColWidth="10" defaultRowHeight="15" x14ac:dyDescent="0.25"/>
  <cols>
    <col min="1" max="1" width="35.140625" customWidth="1"/>
    <col min="2" max="2" width="21.28515625" customWidth="1"/>
    <col min="3" max="3" width="120.85546875" style="32" customWidth="1"/>
    <col min="4" max="4" width="36.7109375" customWidth="1"/>
    <col min="5" max="5" width="22.85546875" style="33" customWidth="1"/>
    <col min="6" max="6" width="4" customWidth="1"/>
    <col min="7" max="7" width="5.140625" customWidth="1"/>
    <col min="8" max="8" width="2.85546875" customWidth="1"/>
    <col min="12" max="12" width="27.28515625" style="34" customWidth="1"/>
  </cols>
  <sheetData>
    <row r="1" spans="1:12" ht="16.5" x14ac:dyDescent="0.25">
      <c r="A1" s="211" t="s">
        <v>156</v>
      </c>
      <c r="B1" s="212"/>
      <c r="C1" s="212"/>
      <c r="D1" s="212"/>
      <c r="E1" s="212"/>
      <c r="F1" s="212"/>
      <c r="G1" s="212"/>
      <c r="H1" s="212"/>
      <c r="I1" s="212"/>
      <c r="J1" s="212"/>
      <c r="K1" s="212"/>
      <c r="L1" s="213"/>
    </row>
    <row r="2" spans="1:12" ht="41.25" customHeight="1" x14ac:dyDescent="0.25">
      <c r="A2" s="214" t="s">
        <v>58</v>
      </c>
      <c r="B2" s="133" t="s">
        <v>132</v>
      </c>
      <c r="C2" s="133"/>
      <c r="D2" s="133"/>
      <c r="E2" s="133"/>
      <c r="F2" s="133"/>
      <c r="G2" s="133"/>
      <c r="H2" s="133"/>
      <c r="I2" s="133"/>
      <c r="J2" s="133"/>
      <c r="K2" s="133"/>
      <c r="L2" s="215"/>
    </row>
    <row r="3" spans="1:12" ht="16.5" x14ac:dyDescent="0.25">
      <c r="A3" s="216" t="s">
        <v>59</v>
      </c>
      <c r="B3" s="134"/>
      <c r="C3" s="95"/>
      <c r="D3" s="95"/>
      <c r="E3" s="95"/>
      <c r="F3" s="134" t="s">
        <v>60</v>
      </c>
      <c r="G3" s="134"/>
      <c r="H3" s="134"/>
      <c r="I3" s="134"/>
      <c r="J3" s="134"/>
      <c r="K3" s="134"/>
      <c r="L3" s="217" t="s">
        <v>61</v>
      </c>
    </row>
    <row r="4" spans="1:12" ht="16.5" x14ac:dyDescent="0.25">
      <c r="A4" s="216" t="s">
        <v>62</v>
      </c>
      <c r="B4" s="134"/>
      <c r="C4" s="134" t="s">
        <v>63</v>
      </c>
      <c r="D4" s="134" t="s">
        <v>64</v>
      </c>
      <c r="E4" s="134" t="s">
        <v>65</v>
      </c>
      <c r="F4" s="134" t="s">
        <v>66</v>
      </c>
      <c r="G4" s="134"/>
      <c r="H4" s="134"/>
      <c r="I4" s="134"/>
      <c r="J4" s="134"/>
      <c r="K4" s="134"/>
      <c r="L4" s="217"/>
    </row>
    <row r="5" spans="1:12" ht="16.5" x14ac:dyDescent="0.25">
      <c r="A5" s="216"/>
      <c r="B5" s="134"/>
      <c r="C5" s="134"/>
      <c r="D5" s="134"/>
      <c r="E5" s="134"/>
      <c r="F5" s="112" t="s">
        <v>67</v>
      </c>
      <c r="G5" s="113"/>
      <c r="H5" s="114"/>
      <c r="I5" s="95" t="s">
        <v>68</v>
      </c>
      <c r="J5" s="95" t="s">
        <v>69</v>
      </c>
      <c r="K5" s="95" t="s">
        <v>70</v>
      </c>
      <c r="L5" s="217"/>
    </row>
    <row r="6" spans="1:12" ht="15" customHeight="1" x14ac:dyDescent="0.25">
      <c r="A6" s="218" t="s">
        <v>35</v>
      </c>
      <c r="B6" s="137"/>
      <c r="C6" s="135" t="s">
        <v>131</v>
      </c>
      <c r="D6" s="138" t="s">
        <v>73</v>
      </c>
      <c r="E6" s="135" t="s">
        <v>76</v>
      </c>
      <c r="F6" s="115"/>
      <c r="G6" s="116"/>
      <c r="H6" s="117"/>
      <c r="I6" s="124"/>
      <c r="J6" s="127"/>
      <c r="K6" s="130"/>
      <c r="L6" s="219">
        <v>4100000</v>
      </c>
    </row>
    <row r="7" spans="1:12" ht="15" customHeight="1" x14ac:dyDescent="0.25">
      <c r="A7" s="218"/>
      <c r="B7" s="137"/>
      <c r="C7" s="135"/>
      <c r="D7" s="139"/>
      <c r="E7" s="135"/>
      <c r="F7" s="118"/>
      <c r="G7" s="119"/>
      <c r="H7" s="120"/>
      <c r="I7" s="125"/>
      <c r="J7" s="128"/>
      <c r="K7" s="131"/>
      <c r="L7" s="220"/>
    </row>
    <row r="8" spans="1:12" ht="15" customHeight="1" x14ac:dyDescent="0.25">
      <c r="A8" s="218"/>
      <c r="B8" s="137"/>
      <c r="C8" s="135"/>
      <c r="D8" s="139"/>
      <c r="E8" s="135"/>
      <c r="F8" s="118"/>
      <c r="G8" s="119"/>
      <c r="H8" s="120"/>
      <c r="I8" s="125"/>
      <c r="J8" s="128"/>
      <c r="K8" s="131"/>
      <c r="L8" s="220"/>
    </row>
    <row r="9" spans="1:12" ht="15" customHeight="1" x14ac:dyDescent="0.25">
      <c r="A9" s="218"/>
      <c r="B9" s="137"/>
      <c r="C9" s="135"/>
      <c r="D9" s="139"/>
      <c r="E9" s="135"/>
      <c r="F9" s="118"/>
      <c r="G9" s="119"/>
      <c r="H9" s="120"/>
      <c r="I9" s="125"/>
      <c r="J9" s="128"/>
      <c r="K9" s="131"/>
      <c r="L9" s="220"/>
    </row>
    <row r="10" spans="1:12" ht="15" customHeight="1" x14ac:dyDescent="0.25">
      <c r="A10" s="218"/>
      <c r="B10" s="137"/>
      <c r="C10" s="135"/>
      <c r="D10" s="139"/>
      <c r="E10" s="135"/>
      <c r="F10" s="118"/>
      <c r="G10" s="119"/>
      <c r="H10" s="120"/>
      <c r="I10" s="125"/>
      <c r="J10" s="128"/>
      <c r="K10" s="131"/>
      <c r="L10" s="220"/>
    </row>
    <row r="11" spans="1:12" ht="30.75" customHeight="1" x14ac:dyDescent="0.25">
      <c r="A11" s="218"/>
      <c r="B11" s="137"/>
      <c r="C11" s="135"/>
      <c r="D11" s="139"/>
      <c r="E11" s="135"/>
      <c r="F11" s="121"/>
      <c r="G11" s="122"/>
      <c r="H11" s="123"/>
      <c r="I11" s="126"/>
      <c r="J11" s="129"/>
      <c r="K11" s="132"/>
      <c r="L11" s="221"/>
    </row>
    <row r="12" spans="1:12" ht="15" customHeight="1" x14ac:dyDescent="0.25">
      <c r="A12" s="218" t="s">
        <v>38</v>
      </c>
      <c r="B12" s="137"/>
      <c r="C12" s="135" t="s">
        <v>79</v>
      </c>
      <c r="D12" s="135" t="s">
        <v>74</v>
      </c>
      <c r="E12" s="135" t="s">
        <v>76</v>
      </c>
      <c r="F12" s="115"/>
      <c r="G12" s="116"/>
      <c r="H12" s="117"/>
      <c r="I12" s="124"/>
      <c r="J12" s="127"/>
      <c r="K12" s="130"/>
      <c r="L12" s="219">
        <v>2550000</v>
      </c>
    </row>
    <row r="13" spans="1:12" ht="15" customHeight="1" x14ac:dyDescent="0.25">
      <c r="A13" s="218"/>
      <c r="B13" s="137"/>
      <c r="C13" s="136"/>
      <c r="D13" s="136"/>
      <c r="E13" s="135"/>
      <c r="F13" s="118"/>
      <c r="G13" s="119"/>
      <c r="H13" s="120"/>
      <c r="I13" s="125"/>
      <c r="J13" s="128"/>
      <c r="K13" s="131"/>
      <c r="L13" s="220"/>
    </row>
    <row r="14" spans="1:12" ht="15" customHeight="1" x14ac:dyDescent="0.25">
      <c r="A14" s="218"/>
      <c r="B14" s="137"/>
      <c r="C14" s="136"/>
      <c r="D14" s="136"/>
      <c r="E14" s="135"/>
      <c r="F14" s="118"/>
      <c r="G14" s="119"/>
      <c r="H14" s="120"/>
      <c r="I14" s="125"/>
      <c r="J14" s="128"/>
      <c r="K14" s="131"/>
      <c r="L14" s="220"/>
    </row>
    <row r="15" spans="1:12" ht="15" customHeight="1" x14ac:dyDescent="0.25">
      <c r="A15" s="218"/>
      <c r="B15" s="137"/>
      <c r="C15" s="136"/>
      <c r="D15" s="136"/>
      <c r="E15" s="135"/>
      <c r="F15" s="118"/>
      <c r="G15" s="119"/>
      <c r="H15" s="120"/>
      <c r="I15" s="125"/>
      <c r="J15" s="128"/>
      <c r="K15" s="131"/>
      <c r="L15" s="220"/>
    </row>
    <row r="16" spans="1:12" ht="192.75" customHeight="1" x14ac:dyDescent="0.25">
      <c r="A16" s="218"/>
      <c r="B16" s="137"/>
      <c r="C16" s="136"/>
      <c r="D16" s="136"/>
      <c r="E16" s="135"/>
      <c r="F16" s="121"/>
      <c r="G16" s="122"/>
      <c r="H16" s="123"/>
      <c r="I16" s="126"/>
      <c r="J16" s="129"/>
      <c r="K16" s="132"/>
      <c r="L16" s="221"/>
    </row>
    <row r="17" spans="1:12" ht="192.75" customHeight="1" x14ac:dyDescent="0.3">
      <c r="A17" s="222" t="s">
        <v>120</v>
      </c>
      <c r="B17" s="141"/>
      <c r="C17" s="94" t="s">
        <v>51</v>
      </c>
      <c r="D17" s="94" t="s">
        <v>77</v>
      </c>
      <c r="E17" s="94" t="s">
        <v>76</v>
      </c>
      <c r="F17" s="106"/>
      <c r="G17" s="107"/>
      <c r="H17" s="108"/>
      <c r="I17" s="96"/>
      <c r="J17" s="92"/>
      <c r="K17" s="90"/>
      <c r="L17" s="223">
        <v>6900000</v>
      </c>
    </row>
    <row r="18" spans="1:12" ht="15" customHeight="1" x14ac:dyDescent="0.25">
      <c r="A18" s="224" t="s">
        <v>133</v>
      </c>
      <c r="B18" s="140"/>
      <c r="C18" s="135" t="s">
        <v>75</v>
      </c>
      <c r="D18" s="135" t="s">
        <v>77</v>
      </c>
      <c r="E18" s="135" t="s">
        <v>76</v>
      </c>
      <c r="F18" s="115"/>
      <c r="G18" s="116"/>
      <c r="H18" s="117"/>
      <c r="I18" s="124"/>
      <c r="J18" s="127"/>
      <c r="K18" s="130"/>
      <c r="L18" s="219">
        <v>16600000</v>
      </c>
    </row>
    <row r="19" spans="1:12" ht="11.25" customHeight="1" x14ac:dyDescent="0.25">
      <c r="A19" s="224"/>
      <c r="B19" s="140"/>
      <c r="C19" s="136"/>
      <c r="D19" s="135"/>
      <c r="E19" s="135"/>
      <c r="F19" s="118"/>
      <c r="G19" s="119"/>
      <c r="H19" s="120"/>
      <c r="I19" s="125"/>
      <c r="J19" s="128"/>
      <c r="K19" s="131"/>
      <c r="L19" s="220"/>
    </row>
    <row r="20" spans="1:12" ht="15" hidden="1" customHeight="1" x14ac:dyDescent="0.25">
      <c r="A20" s="224"/>
      <c r="B20" s="140"/>
      <c r="C20" s="136"/>
      <c r="D20" s="135"/>
      <c r="E20" s="135"/>
      <c r="F20" s="118"/>
      <c r="G20" s="119"/>
      <c r="H20" s="120"/>
      <c r="I20" s="125"/>
      <c r="J20" s="128"/>
      <c r="K20" s="131"/>
      <c r="L20" s="220"/>
    </row>
    <row r="21" spans="1:12" ht="15" hidden="1" customHeight="1" x14ac:dyDescent="0.25">
      <c r="A21" s="224"/>
      <c r="B21" s="140"/>
      <c r="C21" s="136"/>
      <c r="D21" s="135"/>
      <c r="E21" s="135"/>
      <c r="F21" s="118"/>
      <c r="G21" s="119"/>
      <c r="H21" s="120"/>
      <c r="I21" s="125"/>
      <c r="J21" s="128"/>
      <c r="K21" s="131"/>
      <c r="L21" s="220"/>
    </row>
    <row r="22" spans="1:12" ht="15" hidden="1" customHeight="1" x14ac:dyDescent="0.25">
      <c r="A22" s="224"/>
      <c r="B22" s="140"/>
      <c r="C22" s="136"/>
      <c r="D22" s="135"/>
      <c r="E22" s="135"/>
      <c r="F22" s="118"/>
      <c r="G22" s="119"/>
      <c r="H22" s="120"/>
      <c r="I22" s="125"/>
      <c r="J22" s="128"/>
      <c r="K22" s="131"/>
      <c r="L22" s="220"/>
    </row>
    <row r="23" spans="1:12" ht="15" customHeight="1" x14ac:dyDescent="0.25">
      <c r="A23" s="224"/>
      <c r="B23" s="140"/>
      <c r="C23" s="136"/>
      <c r="D23" s="135"/>
      <c r="E23" s="135"/>
      <c r="F23" s="118"/>
      <c r="G23" s="119"/>
      <c r="H23" s="120"/>
      <c r="I23" s="125"/>
      <c r="J23" s="128"/>
      <c r="K23" s="131"/>
      <c r="L23" s="220"/>
    </row>
    <row r="24" spans="1:12" ht="15" customHeight="1" x14ac:dyDescent="0.25">
      <c r="A24" s="224"/>
      <c r="B24" s="140"/>
      <c r="C24" s="136"/>
      <c r="D24" s="135"/>
      <c r="E24" s="135"/>
      <c r="F24" s="118"/>
      <c r="G24" s="119"/>
      <c r="H24" s="120"/>
      <c r="I24" s="125"/>
      <c r="J24" s="128"/>
      <c r="K24" s="131"/>
      <c r="L24" s="220"/>
    </row>
    <row r="25" spans="1:12" ht="15" customHeight="1" x14ac:dyDescent="0.25">
      <c r="A25" s="224"/>
      <c r="B25" s="140"/>
      <c r="C25" s="136"/>
      <c r="D25" s="135"/>
      <c r="E25" s="135"/>
      <c r="F25" s="118"/>
      <c r="G25" s="119"/>
      <c r="H25" s="120"/>
      <c r="I25" s="125"/>
      <c r="J25" s="128"/>
      <c r="K25" s="131"/>
      <c r="L25" s="220"/>
    </row>
    <row r="26" spans="1:12" ht="15" customHeight="1" x14ac:dyDescent="0.25">
      <c r="A26" s="224"/>
      <c r="B26" s="140"/>
      <c r="C26" s="136"/>
      <c r="D26" s="135"/>
      <c r="E26" s="135"/>
      <c r="F26" s="118"/>
      <c r="G26" s="119"/>
      <c r="H26" s="120"/>
      <c r="I26" s="125"/>
      <c r="J26" s="128"/>
      <c r="K26" s="131"/>
      <c r="L26" s="220"/>
    </row>
    <row r="27" spans="1:12" ht="15" customHeight="1" x14ac:dyDescent="0.25">
      <c r="A27" s="224"/>
      <c r="B27" s="140"/>
      <c r="C27" s="136"/>
      <c r="D27" s="135"/>
      <c r="E27" s="135"/>
      <c r="F27" s="118"/>
      <c r="G27" s="119"/>
      <c r="H27" s="120"/>
      <c r="I27" s="125"/>
      <c r="J27" s="128"/>
      <c r="K27" s="131"/>
      <c r="L27" s="220"/>
    </row>
    <row r="28" spans="1:12" ht="15" customHeight="1" x14ac:dyDescent="0.25">
      <c r="A28" s="224"/>
      <c r="B28" s="140"/>
      <c r="C28" s="136"/>
      <c r="D28" s="135"/>
      <c r="E28" s="135"/>
      <c r="F28" s="118"/>
      <c r="G28" s="119"/>
      <c r="H28" s="120"/>
      <c r="I28" s="125"/>
      <c r="J28" s="128"/>
      <c r="K28" s="131"/>
      <c r="L28" s="220"/>
    </row>
    <row r="29" spans="1:12" ht="15" customHeight="1" x14ac:dyDescent="0.25">
      <c r="A29" s="224"/>
      <c r="B29" s="140"/>
      <c r="C29" s="136"/>
      <c r="D29" s="135"/>
      <c r="E29" s="135"/>
      <c r="F29" s="121"/>
      <c r="G29" s="122"/>
      <c r="H29" s="123"/>
      <c r="I29" s="126"/>
      <c r="J29" s="129"/>
      <c r="K29" s="132"/>
      <c r="L29" s="221"/>
    </row>
    <row r="30" spans="1:12" ht="14.25" hidden="1" customHeight="1" x14ac:dyDescent="0.3">
      <c r="A30" s="224"/>
      <c r="B30" s="140"/>
      <c r="C30" s="136"/>
      <c r="D30" s="135"/>
      <c r="E30" s="27"/>
      <c r="F30" s="15"/>
      <c r="G30" s="15"/>
      <c r="H30" s="15"/>
      <c r="I30" s="15"/>
      <c r="J30" s="15"/>
      <c r="K30" s="15"/>
      <c r="L30" s="225"/>
    </row>
    <row r="31" spans="1:12" ht="15" hidden="1" customHeight="1" x14ac:dyDescent="0.3">
      <c r="A31" s="224"/>
      <c r="B31" s="140"/>
      <c r="C31" s="136"/>
      <c r="D31" s="135"/>
      <c r="E31" s="27"/>
      <c r="F31" s="15"/>
      <c r="G31" s="15"/>
      <c r="H31" s="15"/>
      <c r="I31" s="15"/>
      <c r="J31" s="15"/>
      <c r="K31" s="15"/>
      <c r="L31" s="225"/>
    </row>
    <row r="32" spans="1:12" ht="15" hidden="1" customHeight="1" x14ac:dyDescent="0.3">
      <c r="A32" s="224"/>
      <c r="B32" s="140"/>
      <c r="C32" s="136"/>
      <c r="D32" s="135"/>
      <c r="E32" s="27"/>
      <c r="F32" s="15"/>
      <c r="G32" s="15"/>
      <c r="H32" s="15"/>
      <c r="I32" s="15"/>
      <c r="J32" s="15"/>
      <c r="K32" s="15"/>
      <c r="L32" s="225"/>
    </row>
    <row r="33" spans="1:12" ht="15" hidden="1" customHeight="1" x14ac:dyDescent="0.3">
      <c r="A33" s="224"/>
      <c r="B33" s="140"/>
      <c r="C33" s="136"/>
      <c r="D33" s="135"/>
      <c r="E33" s="27"/>
      <c r="F33" s="15"/>
      <c r="G33" s="15"/>
      <c r="H33" s="15"/>
      <c r="I33" s="15"/>
      <c r="J33" s="15"/>
      <c r="K33" s="15"/>
      <c r="L33" s="225"/>
    </row>
    <row r="34" spans="1:12" ht="76.5" customHeight="1" x14ac:dyDescent="0.3">
      <c r="A34" s="226" t="s">
        <v>135</v>
      </c>
      <c r="B34" s="142"/>
      <c r="C34" s="94" t="s">
        <v>147</v>
      </c>
      <c r="D34" s="94" t="s">
        <v>148</v>
      </c>
      <c r="E34" s="27" t="s">
        <v>76</v>
      </c>
      <c r="F34" s="106"/>
      <c r="G34" s="107"/>
      <c r="H34" s="108"/>
      <c r="I34" s="100"/>
      <c r="J34" s="101"/>
      <c r="K34" s="100"/>
      <c r="L34" s="227">
        <v>3800000</v>
      </c>
    </row>
    <row r="35" spans="1:12" ht="15" customHeight="1" x14ac:dyDescent="0.25">
      <c r="A35" s="224" t="s">
        <v>47</v>
      </c>
      <c r="B35" s="140"/>
      <c r="C35" s="135" t="s">
        <v>42</v>
      </c>
      <c r="D35" s="135" t="s">
        <v>77</v>
      </c>
      <c r="E35" s="135" t="s">
        <v>76</v>
      </c>
      <c r="F35" s="115"/>
      <c r="G35" s="116"/>
      <c r="H35" s="117"/>
      <c r="I35" s="130"/>
      <c r="J35" s="127"/>
      <c r="K35" s="130"/>
      <c r="L35" s="219">
        <v>5200000</v>
      </c>
    </row>
    <row r="36" spans="1:12" ht="15" customHeight="1" x14ac:dyDescent="0.25">
      <c r="A36" s="224"/>
      <c r="B36" s="140"/>
      <c r="C36" s="136"/>
      <c r="D36" s="135"/>
      <c r="E36" s="135"/>
      <c r="F36" s="118"/>
      <c r="G36" s="119"/>
      <c r="H36" s="120"/>
      <c r="I36" s="131"/>
      <c r="J36" s="128"/>
      <c r="K36" s="131"/>
      <c r="L36" s="220"/>
    </row>
    <row r="37" spans="1:12" ht="15" customHeight="1" x14ac:dyDescent="0.25">
      <c r="A37" s="224"/>
      <c r="B37" s="140"/>
      <c r="C37" s="136"/>
      <c r="D37" s="135"/>
      <c r="E37" s="135"/>
      <c r="F37" s="118"/>
      <c r="G37" s="119"/>
      <c r="H37" s="120"/>
      <c r="I37" s="131"/>
      <c r="J37" s="128"/>
      <c r="K37" s="131"/>
      <c r="L37" s="220"/>
    </row>
    <row r="38" spans="1:12" ht="15" customHeight="1" x14ac:dyDescent="0.25">
      <c r="A38" s="224"/>
      <c r="B38" s="140"/>
      <c r="C38" s="136"/>
      <c r="D38" s="135"/>
      <c r="E38" s="135"/>
      <c r="F38" s="118"/>
      <c r="G38" s="119"/>
      <c r="H38" s="120"/>
      <c r="I38" s="131"/>
      <c r="J38" s="128"/>
      <c r="K38" s="131"/>
      <c r="L38" s="220"/>
    </row>
    <row r="39" spans="1:12" ht="15" customHeight="1" x14ac:dyDescent="0.25">
      <c r="A39" s="224"/>
      <c r="B39" s="140"/>
      <c r="C39" s="136"/>
      <c r="D39" s="135"/>
      <c r="E39" s="135"/>
      <c r="F39" s="118"/>
      <c r="G39" s="119"/>
      <c r="H39" s="120"/>
      <c r="I39" s="131"/>
      <c r="J39" s="128"/>
      <c r="K39" s="131"/>
      <c r="L39" s="220"/>
    </row>
    <row r="40" spans="1:12" ht="15" customHeight="1" x14ac:dyDescent="0.25">
      <c r="A40" s="224"/>
      <c r="B40" s="140"/>
      <c r="C40" s="136"/>
      <c r="D40" s="135"/>
      <c r="E40" s="135"/>
      <c r="F40" s="118"/>
      <c r="G40" s="119"/>
      <c r="H40" s="120"/>
      <c r="I40" s="131"/>
      <c r="J40" s="128"/>
      <c r="K40" s="131"/>
      <c r="L40" s="220"/>
    </row>
    <row r="41" spans="1:12" ht="15" customHeight="1" x14ac:dyDescent="0.25">
      <c r="A41" s="224"/>
      <c r="B41" s="140"/>
      <c r="C41" s="136"/>
      <c r="D41" s="135"/>
      <c r="E41" s="135"/>
      <c r="F41" s="118"/>
      <c r="G41" s="119"/>
      <c r="H41" s="120"/>
      <c r="I41" s="131"/>
      <c r="J41" s="128"/>
      <c r="K41" s="131"/>
      <c r="L41" s="220"/>
    </row>
    <row r="42" spans="1:12" ht="15" customHeight="1" x14ac:dyDescent="0.25">
      <c r="A42" s="224"/>
      <c r="B42" s="140"/>
      <c r="C42" s="136"/>
      <c r="D42" s="135"/>
      <c r="E42" s="135"/>
      <c r="F42" s="121"/>
      <c r="G42" s="122"/>
      <c r="H42" s="123"/>
      <c r="I42" s="132"/>
      <c r="J42" s="129"/>
      <c r="K42" s="132"/>
      <c r="L42" s="221"/>
    </row>
    <row r="43" spans="1:12" ht="3" customHeight="1" x14ac:dyDescent="0.3">
      <c r="A43" s="224"/>
      <c r="B43" s="140"/>
      <c r="C43" s="136"/>
      <c r="D43" s="135"/>
      <c r="E43" s="94"/>
      <c r="F43" s="121"/>
      <c r="G43" s="122"/>
      <c r="H43" s="123"/>
      <c r="I43" s="91"/>
      <c r="J43" s="93"/>
      <c r="K43" s="91"/>
      <c r="L43" s="228"/>
    </row>
    <row r="44" spans="1:12" ht="15" hidden="1" customHeight="1" x14ac:dyDescent="0.3">
      <c r="A44" s="224"/>
      <c r="B44" s="140"/>
      <c r="C44" s="136"/>
      <c r="D44" s="135"/>
      <c r="E44" s="27"/>
      <c r="F44" s="15"/>
      <c r="G44" s="15"/>
      <c r="H44" s="15"/>
      <c r="I44" s="15"/>
      <c r="J44" s="15"/>
      <c r="K44" s="15"/>
      <c r="L44" s="225"/>
    </row>
    <row r="45" spans="1:12" ht="15" hidden="1" customHeight="1" x14ac:dyDescent="0.3">
      <c r="A45" s="224"/>
      <c r="B45" s="140"/>
      <c r="C45" s="136"/>
      <c r="D45" s="135"/>
      <c r="E45" s="27"/>
      <c r="F45" s="15"/>
      <c r="G45" s="15"/>
      <c r="H45" s="15"/>
      <c r="I45" s="15"/>
      <c r="J45" s="15"/>
      <c r="K45" s="15"/>
      <c r="L45" s="225"/>
    </row>
    <row r="46" spans="1:12" ht="15" customHeight="1" x14ac:dyDescent="0.25">
      <c r="A46" s="224" t="s">
        <v>149</v>
      </c>
      <c r="B46" s="140"/>
      <c r="C46" s="135" t="s">
        <v>128</v>
      </c>
      <c r="D46" s="135" t="s">
        <v>77</v>
      </c>
      <c r="E46" s="135" t="s">
        <v>76</v>
      </c>
      <c r="F46" s="115"/>
      <c r="G46" s="116"/>
      <c r="H46" s="117"/>
      <c r="I46" s="130"/>
      <c r="J46" s="124"/>
      <c r="K46" s="127"/>
      <c r="L46" s="219">
        <v>28300000</v>
      </c>
    </row>
    <row r="47" spans="1:12" ht="15" customHeight="1" x14ac:dyDescent="0.25">
      <c r="A47" s="224"/>
      <c r="B47" s="140"/>
      <c r="C47" s="136"/>
      <c r="D47" s="135"/>
      <c r="E47" s="135"/>
      <c r="F47" s="118"/>
      <c r="G47" s="119"/>
      <c r="H47" s="120"/>
      <c r="I47" s="131"/>
      <c r="J47" s="125"/>
      <c r="K47" s="128"/>
      <c r="L47" s="220"/>
    </row>
    <row r="48" spans="1:12" ht="15" customHeight="1" x14ac:dyDescent="0.25">
      <c r="A48" s="224"/>
      <c r="B48" s="140"/>
      <c r="C48" s="136"/>
      <c r="D48" s="135"/>
      <c r="E48" s="135"/>
      <c r="F48" s="118"/>
      <c r="G48" s="119"/>
      <c r="H48" s="120"/>
      <c r="I48" s="131"/>
      <c r="J48" s="125"/>
      <c r="K48" s="128"/>
      <c r="L48" s="220"/>
    </row>
    <row r="49" spans="1:12" ht="15" customHeight="1" x14ac:dyDescent="0.25">
      <c r="A49" s="224"/>
      <c r="B49" s="140"/>
      <c r="C49" s="136"/>
      <c r="D49" s="135"/>
      <c r="E49" s="135"/>
      <c r="F49" s="118"/>
      <c r="G49" s="119"/>
      <c r="H49" s="120"/>
      <c r="I49" s="131"/>
      <c r="J49" s="125"/>
      <c r="K49" s="128"/>
      <c r="L49" s="220"/>
    </row>
    <row r="50" spans="1:12" ht="15" customHeight="1" x14ac:dyDescent="0.25">
      <c r="A50" s="224"/>
      <c r="B50" s="140"/>
      <c r="C50" s="136"/>
      <c r="D50" s="135"/>
      <c r="E50" s="135"/>
      <c r="F50" s="118"/>
      <c r="G50" s="119"/>
      <c r="H50" s="120"/>
      <c r="I50" s="131"/>
      <c r="J50" s="125"/>
      <c r="K50" s="128"/>
      <c r="L50" s="220"/>
    </row>
    <row r="51" spans="1:12" ht="57.75" customHeight="1" x14ac:dyDescent="0.25">
      <c r="A51" s="224"/>
      <c r="B51" s="140"/>
      <c r="C51" s="136"/>
      <c r="D51" s="135"/>
      <c r="E51" s="135"/>
      <c r="F51" s="121"/>
      <c r="G51" s="122"/>
      <c r="H51" s="123"/>
      <c r="I51" s="132"/>
      <c r="J51" s="126"/>
      <c r="K51" s="129"/>
      <c r="L51" s="221"/>
    </row>
    <row r="52" spans="1:12" ht="15" customHeight="1" x14ac:dyDescent="0.25">
      <c r="A52" s="224" t="s">
        <v>138</v>
      </c>
      <c r="B52" s="140"/>
      <c r="C52" s="135" t="s">
        <v>79</v>
      </c>
      <c r="D52" s="135" t="s">
        <v>74</v>
      </c>
      <c r="E52" s="135" t="s">
        <v>76</v>
      </c>
      <c r="F52" s="115"/>
      <c r="G52" s="116"/>
      <c r="H52" s="117"/>
      <c r="I52" s="130"/>
      <c r="J52" s="130"/>
      <c r="K52" s="127"/>
      <c r="L52" s="219">
        <v>2550000</v>
      </c>
    </row>
    <row r="53" spans="1:12" ht="15" customHeight="1" x14ac:dyDescent="0.25">
      <c r="A53" s="224"/>
      <c r="B53" s="140"/>
      <c r="C53" s="136"/>
      <c r="D53" s="136"/>
      <c r="E53" s="135"/>
      <c r="F53" s="118"/>
      <c r="G53" s="119"/>
      <c r="H53" s="120"/>
      <c r="I53" s="131"/>
      <c r="J53" s="131"/>
      <c r="K53" s="128"/>
      <c r="L53" s="220"/>
    </row>
    <row r="54" spans="1:12" ht="15" customHeight="1" x14ac:dyDescent="0.25">
      <c r="A54" s="224"/>
      <c r="B54" s="140"/>
      <c r="C54" s="136"/>
      <c r="D54" s="136"/>
      <c r="E54" s="135"/>
      <c r="F54" s="118"/>
      <c r="G54" s="119"/>
      <c r="H54" s="120"/>
      <c r="I54" s="131"/>
      <c r="J54" s="131"/>
      <c r="K54" s="128"/>
      <c r="L54" s="220"/>
    </row>
    <row r="55" spans="1:12" ht="15" customHeight="1" x14ac:dyDescent="0.25">
      <c r="A55" s="224"/>
      <c r="B55" s="140"/>
      <c r="C55" s="136"/>
      <c r="D55" s="136"/>
      <c r="E55" s="135"/>
      <c r="F55" s="118"/>
      <c r="G55" s="119"/>
      <c r="H55" s="120"/>
      <c r="I55" s="131"/>
      <c r="J55" s="131"/>
      <c r="K55" s="128"/>
      <c r="L55" s="220"/>
    </row>
    <row r="56" spans="1:12" ht="173.25" customHeight="1" x14ac:dyDescent="0.25">
      <c r="A56" s="224"/>
      <c r="B56" s="140"/>
      <c r="C56" s="136"/>
      <c r="D56" s="136"/>
      <c r="E56" s="135"/>
      <c r="F56" s="121"/>
      <c r="G56" s="122"/>
      <c r="H56" s="123"/>
      <c r="I56" s="132"/>
      <c r="J56" s="132"/>
      <c r="K56" s="129"/>
      <c r="L56" s="221"/>
    </row>
    <row r="57" spans="1:12" ht="15" customHeight="1" x14ac:dyDescent="0.25">
      <c r="A57" s="224" t="s">
        <v>139</v>
      </c>
      <c r="B57" s="140"/>
      <c r="C57" s="135" t="s">
        <v>72</v>
      </c>
      <c r="D57" s="135" t="s">
        <v>71</v>
      </c>
      <c r="E57" s="135" t="s">
        <v>76</v>
      </c>
      <c r="F57" s="115"/>
      <c r="G57" s="116"/>
      <c r="H57" s="117"/>
      <c r="I57" s="130"/>
      <c r="J57" s="130"/>
      <c r="K57" s="127"/>
      <c r="L57" s="219">
        <v>0</v>
      </c>
    </row>
    <row r="58" spans="1:12" ht="15" customHeight="1" x14ac:dyDescent="0.25">
      <c r="A58" s="224"/>
      <c r="B58" s="140"/>
      <c r="C58" s="135"/>
      <c r="D58" s="136"/>
      <c r="E58" s="135"/>
      <c r="F58" s="118"/>
      <c r="G58" s="119"/>
      <c r="H58" s="120"/>
      <c r="I58" s="131"/>
      <c r="J58" s="131"/>
      <c r="K58" s="128"/>
      <c r="L58" s="220"/>
    </row>
    <row r="59" spans="1:12" ht="15" customHeight="1" x14ac:dyDescent="0.25">
      <c r="A59" s="224"/>
      <c r="B59" s="140"/>
      <c r="C59" s="135"/>
      <c r="D59" s="136"/>
      <c r="E59" s="135"/>
      <c r="F59" s="118"/>
      <c r="G59" s="119"/>
      <c r="H59" s="120"/>
      <c r="I59" s="131"/>
      <c r="J59" s="131"/>
      <c r="K59" s="128"/>
      <c r="L59" s="220"/>
    </row>
    <row r="60" spans="1:12" ht="15" customHeight="1" x14ac:dyDescent="0.25">
      <c r="A60" s="224"/>
      <c r="B60" s="140"/>
      <c r="C60" s="135"/>
      <c r="D60" s="136"/>
      <c r="E60" s="135"/>
      <c r="F60" s="118"/>
      <c r="G60" s="119"/>
      <c r="H60" s="120"/>
      <c r="I60" s="131"/>
      <c r="J60" s="131"/>
      <c r="K60" s="128"/>
      <c r="L60" s="220"/>
    </row>
    <row r="61" spans="1:12" ht="39.75" customHeight="1" x14ac:dyDescent="0.25">
      <c r="A61" s="224"/>
      <c r="B61" s="140"/>
      <c r="C61" s="135"/>
      <c r="D61" s="136"/>
      <c r="E61" s="135"/>
      <c r="F61" s="121"/>
      <c r="G61" s="122"/>
      <c r="H61" s="123"/>
      <c r="I61" s="132"/>
      <c r="J61" s="132"/>
      <c r="K61" s="129"/>
      <c r="L61" s="221"/>
    </row>
    <row r="62" spans="1:12" ht="25.5" customHeight="1" x14ac:dyDescent="0.25">
      <c r="A62" s="229" t="s">
        <v>78</v>
      </c>
      <c r="B62" s="148"/>
      <c r="C62" s="148"/>
      <c r="D62" s="148"/>
      <c r="E62" s="148"/>
      <c r="F62" s="148"/>
      <c r="G62" s="148"/>
      <c r="H62" s="148"/>
      <c r="I62" s="148"/>
      <c r="J62" s="148"/>
      <c r="K62" s="149"/>
      <c r="L62" s="225">
        <f>70000000</f>
        <v>70000000</v>
      </c>
    </row>
    <row r="63" spans="1:12" x14ac:dyDescent="0.25">
      <c r="A63" s="230" t="s">
        <v>80</v>
      </c>
      <c r="B63" s="41"/>
      <c r="C63" s="41"/>
      <c r="D63" s="41"/>
      <c r="E63" s="42"/>
      <c r="F63" s="143"/>
      <c r="G63" s="144"/>
      <c r="H63" s="145"/>
      <c r="I63" s="30"/>
      <c r="J63" s="30"/>
      <c r="K63" s="30"/>
      <c r="L63" s="231">
        <f>SUM(L6:L62)</f>
        <v>140000000</v>
      </c>
    </row>
    <row r="64" spans="1:12" x14ac:dyDescent="0.25">
      <c r="A64" s="232"/>
      <c r="B64" s="43"/>
      <c r="C64" s="43"/>
      <c r="D64" s="43"/>
      <c r="E64" s="44"/>
      <c r="F64" s="143" t="s">
        <v>67</v>
      </c>
      <c r="G64" s="144"/>
      <c r="H64" s="145"/>
      <c r="I64" s="30" t="s">
        <v>68</v>
      </c>
      <c r="J64" s="30" t="s">
        <v>69</v>
      </c>
      <c r="K64" s="30" t="s">
        <v>70</v>
      </c>
      <c r="L64" s="233"/>
    </row>
    <row r="65" spans="1:12" x14ac:dyDescent="0.25">
      <c r="A65" s="234" t="s">
        <v>81</v>
      </c>
      <c r="B65" s="104"/>
      <c r="C65" s="104"/>
      <c r="D65" s="104"/>
      <c r="E65" s="105"/>
      <c r="F65" s="109"/>
      <c r="G65" s="110"/>
      <c r="H65" s="111"/>
      <c r="I65" s="78"/>
      <c r="J65" s="39"/>
      <c r="K65" s="79"/>
      <c r="L65" s="235"/>
    </row>
    <row r="66" spans="1:12" x14ac:dyDescent="0.25">
      <c r="A66" s="234" t="s">
        <v>83</v>
      </c>
      <c r="B66" s="104"/>
      <c r="C66" s="104"/>
      <c r="D66" s="104"/>
      <c r="E66" s="105"/>
      <c r="F66" s="109"/>
      <c r="G66" s="110"/>
      <c r="H66" s="111"/>
      <c r="I66" s="78"/>
      <c r="J66" s="39"/>
      <c r="K66" s="79"/>
      <c r="L66" s="235"/>
    </row>
    <row r="67" spans="1:12" ht="33.75" customHeight="1" x14ac:dyDescent="0.25">
      <c r="A67" s="236" t="s">
        <v>121</v>
      </c>
      <c r="B67" s="146"/>
      <c r="C67" s="146"/>
      <c r="D67" s="146"/>
      <c r="E67" s="147"/>
      <c r="F67" s="109"/>
      <c r="G67" s="110"/>
      <c r="H67" s="111"/>
      <c r="I67" s="78"/>
      <c r="J67" s="39"/>
      <c r="K67" s="79"/>
      <c r="L67" s="235"/>
    </row>
    <row r="68" spans="1:12" ht="37.5" customHeight="1" x14ac:dyDescent="0.25">
      <c r="A68" s="236" t="s">
        <v>150</v>
      </c>
      <c r="B68" s="146"/>
      <c r="C68" s="146"/>
      <c r="D68" s="146"/>
      <c r="E68" s="147"/>
      <c r="F68" s="109"/>
      <c r="G68" s="110"/>
      <c r="H68" s="111"/>
      <c r="I68" s="78"/>
      <c r="J68" s="39"/>
      <c r="K68" s="79"/>
      <c r="L68" s="235"/>
    </row>
    <row r="69" spans="1:12" ht="31.5" customHeight="1" x14ac:dyDescent="0.25">
      <c r="A69" s="234" t="s">
        <v>151</v>
      </c>
      <c r="B69" s="104"/>
      <c r="C69" s="104"/>
      <c r="D69" s="104"/>
      <c r="E69" s="105"/>
      <c r="F69" s="87"/>
      <c r="G69" s="88"/>
      <c r="H69" s="89"/>
      <c r="I69" s="78"/>
      <c r="J69" s="39"/>
      <c r="K69" s="79"/>
      <c r="L69" s="235"/>
    </row>
    <row r="70" spans="1:12" ht="54" customHeight="1" x14ac:dyDescent="0.25">
      <c r="A70" s="236" t="s">
        <v>82</v>
      </c>
      <c r="B70" s="146"/>
      <c r="C70" s="146"/>
      <c r="D70" s="146"/>
      <c r="E70" s="147"/>
      <c r="F70" s="109"/>
      <c r="G70" s="110"/>
      <c r="H70" s="111"/>
      <c r="I70" s="78"/>
      <c r="J70" s="39"/>
      <c r="K70" s="79"/>
      <c r="L70" s="235"/>
    </row>
    <row r="71" spans="1:12" ht="38.25" customHeight="1" x14ac:dyDescent="0.25">
      <c r="A71" s="236" t="s">
        <v>152</v>
      </c>
      <c r="B71" s="146"/>
      <c r="C71" s="146"/>
      <c r="D71" s="146"/>
      <c r="E71" s="147"/>
      <c r="F71" s="109"/>
      <c r="G71" s="110"/>
      <c r="H71" s="111"/>
      <c r="I71" s="78"/>
      <c r="J71" s="78"/>
      <c r="K71" s="40"/>
      <c r="L71" s="235"/>
    </row>
    <row r="72" spans="1:12" ht="38.25" customHeight="1" x14ac:dyDescent="0.25">
      <c r="A72" s="234" t="s">
        <v>153</v>
      </c>
      <c r="B72" s="104"/>
      <c r="C72" s="104"/>
      <c r="D72" s="104"/>
      <c r="E72" s="105"/>
      <c r="F72" s="109"/>
      <c r="G72" s="110"/>
      <c r="H72" s="111"/>
      <c r="I72" s="78"/>
      <c r="J72" s="78"/>
      <c r="K72" s="40"/>
      <c r="L72" s="235"/>
    </row>
    <row r="73" spans="1:12" ht="24" customHeight="1" x14ac:dyDescent="0.3">
      <c r="A73" s="237" t="s">
        <v>154</v>
      </c>
      <c r="B73" s="153"/>
      <c r="C73" s="153"/>
      <c r="D73" s="153"/>
      <c r="E73" s="154"/>
      <c r="F73" s="109"/>
      <c r="G73" s="110"/>
      <c r="H73" s="111"/>
      <c r="I73" s="78"/>
      <c r="J73" s="78"/>
      <c r="K73" s="40"/>
      <c r="L73" s="235"/>
    </row>
    <row r="74" spans="1:12" x14ac:dyDescent="0.25">
      <c r="A74" s="238"/>
      <c r="B74" s="152"/>
      <c r="C74" s="152"/>
      <c r="D74" s="152"/>
      <c r="E74" s="152"/>
      <c r="F74" s="152"/>
      <c r="G74" s="152"/>
      <c r="H74" s="152"/>
      <c r="I74" s="152"/>
      <c r="J74" s="152"/>
      <c r="K74" s="152"/>
      <c r="L74" s="239"/>
    </row>
    <row r="75" spans="1:12" x14ac:dyDescent="0.25">
      <c r="A75" s="240" t="s">
        <v>84</v>
      </c>
      <c r="B75" s="155" t="s">
        <v>155</v>
      </c>
      <c r="C75" s="156"/>
      <c r="D75" s="156"/>
      <c r="E75" s="156"/>
      <c r="F75" s="156"/>
      <c r="G75" s="156"/>
      <c r="H75" s="156"/>
      <c r="I75" s="156"/>
      <c r="J75" s="156"/>
      <c r="K75" s="157"/>
      <c r="L75" s="235">
        <v>35000000</v>
      </c>
    </row>
    <row r="76" spans="1:12" x14ac:dyDescent="0.25">
      <c r="A76" s="240"/>
      <c r="B76" s="155" t="s">
        <v>85</v>
      </c>
      <c r="C76" s="156"/>
      <c r="D76" s="156"/>
      <c r="E76" s="156"/>
      <c r="F76" s="156"/>
      <c r="G76" s="156"/>
      <c r="H76" s="156"/>
      <c r="I76" s="156"/>
      <c r="J76" s="156"/>
      <c r="K76" s="157"/>
      <c r="L76" s="235">
        <v>35000000</v>
      </c>
    </row>
    <row r="77" spans="1:12" x14ac:dyDescent="0.25">
      <c r="A77" s="241" t="s">
        <v>78</v>
      </c>
      <c r="B77" s="150"/>
      <c r="C77" s="150"/>
      <c r="D77" s="150"/>
      <c r="E77" s="150"/>
      <c r="F77" s="150"/>
      <c r="G77" s="150"/>
      <c r="H77" s="150"/>
      <c r="I77" s="150"/>
      <c r="J77" s="150"/>
      <c r="K77" s="151"/>
      <c r="L77" s="235">
        <f>SUM(L75:L76)</f>
        <v>70000000</v>
      </c>
    </row>
    <row r="78" spans="1:12" x14ac:dyDescent="0.25">
      <c r="A78" s="241" t="s">
        <v>97</v>
      </c>
      <c r="B78" s="150"/>
      <c r="C78" s="150"/>
      <c r="D78" s="150"/>
      <c r="E78" s="150"/>
      <c r="F78" s="150"/>
      <c r="G78" s="150"/>
      <c r="H78" s="150"/>
      <c r="I78" s="150"/>
      <c r="J78" s="150"/>
      <c r="K78" s="151"/>
      <c r="L78" s="235">
        <v>5000000</v>
      </c>
    </row>
    <row r="79" spans="1:12" ht="15.75" thickBot="1" x14ac:dyDescent="0.3">
      <c r="A79" s="242" t="s">
        <v>86</v>
      </c>
      <c r="B79" s="243"/>
      <c r="C79" s="243"/>
      <c r="D79" s="243"/>
      <c r="E79" s="243"/>
      <c r="F79" s="243"/>
      <c r="G79" s="243"/>
      <c r="H79" s="243"/>
      <c r="I79" s="243"/>
      <c r="J79" s="243"/>
      <c r="K79" s="244"/>
      <c r="L79" s="245">
        <f>L77+L78</f>
        <v>75000000</v>
      </c>
    </row>
    <row r="80" spans="1:12" x14ac:dyDescent="0.25">
      <c r="B80" s="32"/>
      <c r="C80"/>
      <c r="D80" s="33"/>
      <c r="E80"/>
      <c r="K80" s="34"/>
    </row>
  </sheetData>
  <mergeCells count="108">
    <mergeCell ref="A78:K78"/>
    <mergeCell ref="A79:K79"/>
    <mergeCell ref="A74:L74"/>
    <mergeCell ref="A72:E72"/>
    <mergeCell ref="A73:E73"/>
    <mergeCell ref="B75:K75"/>
    <mergeCell ref="B76:K76"/>
    <mergeCell ref="A77:K77"/>
    <mergeCell ref="F72:H72"/>
    <mergeCell ref="F73:H73"/>
    <mergeCell ref="L57:L61"/>
    <mergeCell ref="I46:I51"/>
    <mergeCell ref="J46:J51"/>
    <mergeCell ref="K46:K51"/>
    <mergeCell ref="L35:L42"/>
    <mergeCell ref="E18:E29"/>
    <mergeCell ref="F71:H71"/>
    <mergeCell ref="I57:I61"/>
    <mergeCell ref="J57:J61"/>
    <mergeCell ref="K57:K61"/>
    <mergeCell ref="F65:H65"/>
    <mergeCell ref="C35:C42"/>
    <mergeCell ref="C57:C61"/>
    <mergeCell ref="A66:E66"/>
    <mergeCell ref="A67:E67"/>
    <mergeCell ref="A68:E68"/>
    <mergeCell ref="A70:E70"/>
    <mergeCell ref="A71:E71"/>
    <mergeCell ref="A62:K62"/>
    <mergeCell ref="L46:L51"/>
    <mergeCell ref="F46:H51"/>
    <mergeCell ref="A34:B34"/>
    <mergeCell ref="I52:I56"/>
    <mergeCell ref="J52:J56"/>
    <mergeCell ref="K52:K56"/>
    <mergeCell ref="L52:L56"/>
    <mergeCell ref="A65:E65"/>
    <mergeCell ref="I35:I42"/>
    <mergeCell ref="J35:J42"/>
    <mergeCell ref="K35:K42"/>
    <mergeCell ref="D57:D61"/>
    <mergeCell ref="E57:E61"/>
    <mergeCell ref="E46:E51"/>
    <mergeCell ref="E52:E56"/>
    <mergeCell ref="D46:D51"/>
    <mergeCell ref="C52:C56"/>
    <mergeCell ref="D52:D56"/>
    <mergeCell ref="A46:B51"/>
    <mergeCell ref="A52:B56"/>
    <mergeCell ref="A57:B61"/>
    <mergeCell ref="C46:C51"/>
    <mergeCell ref="F63:H63"/>
    <mergeCell ref="F64:H64"/>
    <mergeCell ref="C18:C33"/>
    <mergeCell ref="D18:D33"/>
    <mergeCell ref="D35:D42"/>
    <mergeCell ref="C43:C45"/>
    <mergeCell ref="D43:D45"/>
    <mergeCell ref="E35:E42"/>
    <mergeCell ref="F4:K4"/>
    <mergeCell ref="A6:B11"/>
    <mergeCell ref="A12:B16"/>
    <mergeCell ref="D6:D11"/>
    <mergeCell ref="D12:D16"/>
    <mergeCell ref="K6:K11"/>
    <mergeCell ref="I6:I11"/>
    <mergeCell ref="J6:J11"/>
    <mergeCell ref="J12:J16"/>
    <mergeCell ref="K12:K16"/>
    <mergeCell ref="C6:C11"/>
    <mergeCell ref="C12:C16"/>
    <mergeCell ref="A18:B33"/>
    <mergeCell ref="A35:B42"/>
    <mergeCell ref="A43:B45"/>
    <mergeCell ref="A17:B17"/>
    <mergeCell ref="A1:L1"/>
    <mergeCell ref="B2:L2"/>
    <mergeCell ref="A3:B3"/>
    <mergeCell ref="F3:K3"/>
    <mergeCell ref="L3:L5"/>
    <mergeCell ref="A4:B5"/>
    <mergeCell ref="C4:C5"/>
    <mergeCell ref="D4:D5"/>
    <mergeCell ref="E4:E5"/>
    <mergeCell ref="A69:E69"/>
    <mergeCell ref="F34:H34"/>
    <mergeCell ref="F66:H66"/>
    <mergeCell ref="F67:H67"/>
    <mergeCell ref="F68:H68"/>
    <mergeCell ref="F70:H70"/>
    <mergeCell ref="L6:L11"/>
    <mergeCell ref="F5:H5"/>
    <mergeCell ref="F6:H11"/>
    <mergeCell ref="F12:H16"/>
    <mergeCell ref="F17:H17"/>
    <mergeCell ref="F18:H29"/>
    <mergeCell ref="F35:H42"/>
    <mergeCell ref="F43:H43"/>
    <mergeCell ref="I18:I29"/>
    <mergeCell ref="J18:J29"/>
    <mergeCell ref="K18:K29"/>
    <mergeCell ref="L18:L29"/>
    <mergeCell ref="I12:I16"/>
    <mergeCell ref="F52:H56"/>
    <mergeCell ref="L12:L16"/>
    <mergeCell ref="F57:H61"/>
    <mergeCell ref="E6:E11"/>
    <mergeCell ref="E12:E16"/>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4"/>
  <sheetViews>
    <sheetView tabSelected="1" zoomScale="90" zoomScaleNormal="90" workbookViewId="0">
      <selection activeCell="E16" sqref="E16"/>
    </sheetView>
  </sheetViews>
  <sheetFormatPr baseColWidth="10" defaultColWidth="11.42578125" defaultRowHeight="16.5" x14ac:dyDescent="0.3"/>
  <cols>
    <col min="1" max="1" width="30.140625" style="9" customWidth="1"/>
    <col min="2" max="2" width="60.7109375" style="38" customWidth="1"/>
    <col min="3" max="3" width="40" style="38" customWidth="1"/>
    <col min="4" max="4" width="35.7109375" style="38" customWidth="1"/>
    <col min="5" max="5" width="16.85546875" style="9" customWidth="1"/>
    <col min="6" max="6" width="18" style="9" customWidth="1"/>
    <col min="7" max="7" width="13.28515625" style="9" customWidth="1"/>
    <col min="8" max="8" width="14.85546875" style="9" customWidth="1"/>
    <col min="9" max="9" width="19.5703125" style="52" customWidth="1"/>
    <col min="10" max="10" width="17.7109375" style="50" customWidth="1"/>
    <col min="11" max="16384" width="11.42578125" style="9"/>
  </cols>
  <sheetData>
    <row r="1" spans="1:12" ht="16.5" customHeight="1" x14ac:dyDescent="0.3">
      <c r="A1" s="166" t="s">
        <v>146</v>
      </c>
      <c r="B1" s="167"/>
      <c r="C1" s="167"/>
      <c r="D1" s="167"/>
      <c r="E1" s="167"/>
      <c r="F1" s="167"/>
      <c r="G1" s="167"/>
      <c r="H1" s="167"/>
      <c r="I1" s="167"/>
      <c r="J1" s="168"/>
      <c r="K1" s="37"/>
      <c r="L1" s="37"/>
    </row>
    <row r="2" spans="1:12" ht="33" x14ac:dyDescent="0.3">
      <c r="A2" s="35" t="s">
        <v>87</v>
      </c>
      <c r="B2" s="35" t="s">
        <v>88</v>
      </c>
      <c r="C2" s="35" t="s">
        <v>89</v>
      </c>
      <c r="D2" s="35" t="s">
        <v>90</v>
      </c>
      <c r="E2" s="35" t="s">
        <v>91</v>
      </c>
      <c r="F2" s="35" t="s">
        <v>92</v>
      </c>
      <c r="G2" s="35" t="s">
        <v>93</v>
      </c>
      <c r="H2" s="35" t="s">
        <v>94</v>
      </c>
      <c r="I2" s="47" t="s">
        <v>95</v>
      </c>
      <c r="J2" s="35" t="s">
        <v>96</v>
      </c>
    </row>
    <row r="3" spans="1:12" ht="15" customHeight="1" x14ac:dyDescent="0.3">
      <c r="A3" s="158" t="s">
        <v>144</v>
      </c>
      <c r="B3" s="137" t="s">
        <v>100</v>
      </c>
      <c r="C3" s="135" t="s">
        <v>101</v>
      </c>
      <c r="D3" s="135" t="s">
        <v>98</v>
      </c>
      <c r="E3" s="169">
        <v>1</v>
      </c>
      <c r="F3" s="169">
        <v>30</v>
      </c>
      <c r="G3" s="169">
        <v>1</v>
      </c>
      <c r="H3" s="169" t="s">
        <v>99</v>
      </c>
      <c r="I3" s="172">
        <v>4100000</v>
      </c>
      <c r="J3" s="161">
        <f>I3+I9+I14+I15+I16</f>
        <v>33950000</v>
      </c>
    </row>
    <row r="4" spans="1:12" ht="15" customHeight="1" x14ac:dyDescent="0.3">
      <c r="A4" s="159"/>
      <c r="B4" s="137"/>
      <c r="C4" s="135"/>
      <c r="D4" s="135"/>
      <c r="E4" s="170"/>
      <c r="F4" s="170"/>
      <c r="G4" s="170"/>
      <c r="H4" s="170"/>
      <c r="I4" s="173"/>
      <c r="J4" s="162"/>
    </row>
    <row r="5" spans="1:12" ht="15" hidden="1" customHeight="1" x14ac:dyDescent="0.3">
      <c r="A5" s="159"/>
      <c r="B5" s="137"/>
      <c r="C5" s="135"/>
      <c r="D5" s="135"/>
      <c r="E5" s="170"/>
      <c r="F5" s="170"/>
      <c r="G5" s="170"/>
      <c r="H5" s="170"/>
      <c r="I5" s="173"/>
      <c r="J5" s="162"/>
    </row>
    <row r="6" spans="1:12" ht="15" hidden="1" customHeight="1" x14ac:dyDescent="0.3">
      <c r="A6" s="159"/>
      <c r="B6" s="137"/>
      <c r="C6" s="135"/>
      <c r="D6" s="135"/>
      <c r="E6" s="170"/>
      <c r="F6" s="170"/>
      <c r="G6" s="170"/>
      <c r="H6" s="170"/>
      <c r="I6" s="173"/>
      <c r="J6" s="162"/>
    </row>
    <row r="7" spans="1:12" ht="15" hidden="1" customHeight="1" x14ac:dyDescent="0.3">
      <c r="A7" s="159"/>
      <c r="B7" s="137"/>
      <c r="C7" s="135"/>
      <c r="D7" s="135"/>
      <c r="E7" s="170"/>
      <c r="F7" s="170"/>
      <c r="G7" s="170"/>
      <c r="H7" s="170"/>
      <c r="I7" s="173"/>
      <c r="J7" s="162"/>
    </row>
    <row r="8" spans="1:12" ht="12" customHeight="1" x14ac:dyDescent="0.3">
      <c r="A8" s="159"/>
      <c r="B8" s="137"/>
      <c r="C8" s="135"/>
      <c r="D8" s="135"/>
      <c r="E8" s="170"/>
      <c r="F8" s="170"/>
      <c r="G8" s="170"/>
      <c r="H8" s="170"/>
      <c r="I8" s="173"/>
      <c r="J8" s="162"/>
    </row>
    <row r="9" spans="1:12" ht="38.25" customHeight="1" x14ac:dyDescent="0.3">
      <c r="A9" s="159"/>
      <c r="B9" s="135" t="s">
        <v>38</v>
      </c>
      <c r="C9" s="135" t="s">
        <v>101</v>
      </c>
      <c r="D9" s="158" t="s">
        <v>98</v>
      </c>
      <c r="E9" s="136">
        <v>1</v>
      </c>
      <c r="F9" s="136">
        <v>15</v>
      </c>
      <c r="G9" s="136">
        <v>1</v>
      </c>
      <c r="H9" s="136" t="s">
        <v>99</v>
      </c>
      <c r="I9" s="174">
        <v>2550000</v>
      </c>
      <c r="J9" s="162"/>
    </row>
    <row r="10" spans="1:12" ht="16.5" hidden="1" customHeight="1" x14ac:dyDescent="0.3">
      <c r="A10" s="159"/>
      <c r="B10" s="135"/>
      <c r="C10" s="136"/>
      <c r="D10" s="159"/>
      <c r="E10" s="136"/>
      <c r="F10" s="136"/>
      <c r="G10" s="136"/>
      <c r="H10" s="136"/>
      <c r="I10" s="174"/>
      <c r="J10" s="162"/>
    </row>
    <row r="11" spans="1:12" ht="16.5" hidden="1" customHeight="1" x14ac:dyDescent="0.3">
      <c r="A11" s="159"/>
      <c r="B11" s="135"/>
      <c r="C11" s="136"/>
      <c r="D11" s="159"/>
      <c r="E11" s="136"/>
      <c r="F11" s="136"/>
      <c r="G11" s="136"/>
      <c r="H11" s="136"/>
      <c r="I11" s="174"/>
      <c r="J11" s="162"/>
    </row>
    <row r="12" spans="1:12" ht="16.5" hidden="1" customHeight="1" x14ac:dyDescent="0.3">
      <c r="A12" s="159"/>
      <c r="B12" s="135"/>
      <c r="C12" s="136"/>
      <c r="D12" s="159"/>
      <c r="E12" s="136"/>
      <c r="F12" s="136"/>
      <c r="G12" s="136"/>
      <c r="H12" s="136"/>
      <c r="I12" s="174"/>
      <c r="J12" s="162"/>
    </row>
    <row r="13" spans="1:12" ht="35.25" customHeight="1" x14ac:dyDescent="0.3">
      <c r="A13" s="159"/>
      <c r="B13" s="135"/>
      <c r="C13" s="136"/>
      <c r="D13" s="160"/>
      <c r="E13" s="171"/>
      <c r="F13" s="171"/>
      <c r="G13" s="171"/>
      <c r="H13" s="171"/>
      <c r="I13" s="161"/>
      <c r="J13" s="162"/>
    </row>
    <row r="14" spans="1:12" ht="35.25" customHeight="1" x14ac:dyDescent="0.3">
      <c r="A14" s="159"/>
      <c r="B14" s="55" t="s">
        <v>120</v>
      </c>
      <c r="C14" s="55" t="s">
        <v>102</v>
      </c>
      <c r="D14" s="57" t="s">
        <v>98</v>
      </c>
      <c r="E14" s="58">
        <v>1</v>
      </c>
      <c r="F14" s="58">
        <v>80</v>
      </c>
      <c r="G14" s="58">
        <v>5</v>
      </c>
      <c r="H14" s="58" t="s">
        <v>99</v>
      </c>
      <c r="I14" s="56">
        <v>6900000</v>
      </c>
      <c r="J14" s="162"/>
    </row>
    <row r="15" spans="1:12" ht="63.75" customHeight="1" x14ac:dyDescent="0.3">
      <c r="A15" s="159"/>
      <c r="B15" s="83" t="s">
        <v>133</v>
      </c>
      <c r="C15" s="83" t="s">
        <v>104</v>
      </c>
      <c r="D15" s="83" t="s">
        <v>98</v>
      </c>
      <c r="E15" s="84">
        <v>1</v>
      </c>
      <c r="F15" s="84">
        <v>20</v>
      </c>
      <c r="G15" s="84">
        <v>4</v>
      </c>
      <c r="H15" s="84" t="s">
        <v>99</v>
      </c>
      <c r="I15" s="85">
        <v>16600000</v>
      </c>
      <c r="J15" s="162"/>
    </row>
    <row r="16" spans="1:12" ht="57" customHeight="1" x14ac:dyDescent="0.3">
      <c r="A16" s="160"/>
      <c r="B16" s="83" t="s">
        <v>135</v>
      </c>
      <c r="C16" s="83" t="s">
        <v>107</v>
      </c>
      <c r="D16" s="83" t="s">
        <v>98</v>
      </c>
      <c r="E16" s="84">
        <v>1</v>
      </c>
      <c r="F16" s="84">
        <v>40</v>
      </c>
      <c r="G16" s="84">
        <v>1</v>
      </c>
      <c r="H16" s="84" t="s">
        <v>99</v>
      </c>
      <c r="I16" s="85">
        <v>3800000</v>
      </c>
      <c r="J16" s="162"/>
    </row>
    <row r="17" spans="1:10" ht="63" customHeight="1" x14ac:dyDescent="0.3">
      <c r="A17" s="159"/>
      <c r="B17" s="21" t="s">
        <v>47</v>
      </c>
      <c r="C17" s="21" t="s">
        <v>103</v>
      </c>
      <c r="D17" s="21" t="s">
        <v>98</v>
      </c>
      <c r="E17" s="46">
        <v>1</v>
      </c>
      <c r="F17" s="46">
        <v>15</v>
      </c>
      <c r="G17" s="46">
        <v>5</v>
      </c>
      <c r="H17" s="46" t="s">
        <v>99</v>
      </c>
      <c r="I17" s="51">
        <v>5200000</v>
      </c>
      <c r="J17" s="163">
        <f>I17+I18+I19</f>
        <v>36050000</v>
      </c>
    </row>
    <row r="18" spans="1:10" ht="33" x14ac:dyDescent="0.3">
      <c r="A18" s="159"/>
      <c r="B18" s="21" t="s">
        <v>137</v>
      </c>
      <c r="C18" s="21" t="s">
        <v>103</v>
      </c>
      <c r="D18" s="21" t="s">
        <v>98</v>
      </c>
      <c r="E18" s="46">
        <v>5</v>
      </c>
      <c r="F18" s="46">
        <v>15</v>
      </c>
      <c r="G18" s="46">
        <v>2</v>
      </c>
      <c r="H18" s="46" t="s">
        <v>99</v>
      </c>
      <c r="I18" s="51">
        <v>28300000</v>
      </c>
      <c r="J18" s="164"/>
    </row>
    <row r="19" spans="1:10" ht="33" x14ac:dyDescent="0.3">
      <c r="A19" s="159"/>
      <c r="B19" s="21" t="s">
        <v>138</v>
      </c>
      <c r="C19" s="21" t="s">
        <v>101</v>
      </c>
      <c r="D19" s="21" t="s">
        <v>98</v>
      </c>
      <c r="E19" s="21">
        <v>1</v>
      </c>
      <c r="F19" s="21">
        <v>15</v>
      </c>
      <c r="G19" s="21">
        <v>1</v>
      </c>
      <c r="H19" s="46" t="s">
        <v>99</v>
      </c>
      <c r="I19" s="51">
        <v>2550000</v>
      </c>
      <c r="J19" s="164"/>
    </row>
    <row r="20" spans="1:10" ht="33" x14ac:dyDescent="0.3">
      <c r="A20" s="160"/>
      <c r="B20" s="21" t="s">
        <v>145</v>
      </c>
      <c r="C20" s="21" t="s">
        <v>55</v>
      </c>
      <c r="D20" s="21" t="s">
        <v>98</v>
      </c>
      <c r="E20" s="21" t="s">
        <v>55</v>
      </c>
      <c r="F20" s="21" t="s">
        <v>55</v>
      </c>
      <c r="G20" s="21" t="s">
        <v>55</v>
      </c>
      <c r="H20" s="46" t="s">
        <v>99</v>
      </c>
      <c r="I20" s="51">
        <v>0</v>
      </c>
      <c r="J20" s="165"/>
    </row>
    <row r="21" spans="1:10" x14ac:dyDescent="0.3">
      <c r="A21" s="175" t="s">
        <v>108</v>
      </c>
      <c r="B21" s="175"/>
      <c r="C21" s="175"/>
      <c r="D21" s="175"/>
      <c r="E21" s="175"/>
      <c r="F21" s="175"/>
      <c r="G21" s="175"/>
      <c r="H21" s="175"/>
      <c r="I21" s="176"/>
      <c r="J21" s="48">
        <f>SUM(J3:J20)</f>
        <v>70000000</v>
      </c>
    </row>
    <row r="22" spans="1:10" x14ac:dyDescent="0.3">
      <c r="A22" s="175" t="s">
        <v>109</v>
      </c>
      <c r="B22" s="175"/>
      <c r="C22" s="175"/>
      <c r="D22" s="175"/>
      <c r="E22" s="175"/>
      <c r="F22" s="175"/>
      <c r="G22" s="175"/>
      <c r="H22" s="175"/>
      <c r="I22" s="176"/>
      <c r="J22" s="49">
        <v>5000000</v>
      </c>
    </row>
    <row r="23" spans="1:10" x14ac:dyDescent="0.3">
      <c r="A23" s="177" t="s">
        <v>110</v>
      </c>
      <c r="B23" s="177"/>
      <c r="C23" s="177"/>
      <c r="D23" s="177"/>
      <c r="E23" s="177"/>
      <c r="F23" s="177"/>
      <c r="G23" s="177"/>
      <c r="H23" s="177"/>
      <c r="I23" s="177"/>
      <c r="J23" s="48">
        <f>J21+J22</f>
        <v>75000000</v>
      </c>
    </row>
    <row r="24" spans="1:10" x14ac:dyDescent="0.3">
      <c r="D24" s="45"/>
    </row>
  </sheetData>
  <mergeCells count="24">
    <mergeCell ref="A21:I21"/>
    <mergeCell ref="A22:I22"/>
    <mergeCell ref="A23:I23"/>
    <mergeCell ref="F9:F13"/>
    <mergeCell ref="G9:G13"/>
    <mergeCell ref="D3:D8"/>
    <mergeCell ref="D9:D13"/>
    <mergeCell ref="I9:I13"/>
    <mergeCell ref="A3:A16"/>
    <mergeCell ref="A17:A20"/>
    <mergeCell ref="J3:J16"/>
    <mergeCell ref="J17:J20"/>
    <mergeCell ref="A1:J1"/>
    <mergeCell ref="C3:C8"/>
    <mergeCell ref="B3:B8"/>
    <mergeCell ref="C9:C13"/>
    <mergeCell ref="B9:B13"/>
    <mergeCell ref="E3:E8"/>
    <mergeCell ref="F3:F8"/>
    <mergeCell ref="H9:H13"/>
    <mergeCell ref="G3:G8"/>
    <mergeCell ref="H3:H8"/>
    <mergeCell ref="I3:I8"/>
    <mergeCell ref="E9:E13"/>
  </mergeCells>
  <phoneticPr fontId="15"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70"/>
  <sheetViews>
    <sheetView topLeftCell="B63" zoomScale="80" zoomScaleNormal="80" workbookViewId="0">
      <selection activeCell="E83" sqref="E83"/>
    </sheetView>
  </sheetViews>
  <sheetFormatPr baseColWidth="10" defaultRowHeight="15" x14ac:dyDescent="0.25"/>
  <cols>
    <col min="1" max="1" width="45.85546875" style="26" customWidth="1"/>
    <col min="2" max="2" width="78.85546875" customWidth="1"/>
    <col min="3" max="3" width="25.28515625" style="26" customWidth="1"/>
    <col min="4" max="4" width="23.5703125" style="26" customWidth="1"/>
    <col min="5" max="5" width="111.7109375" customWidth="1"/>
    <col min="6" max="6" width="16.42578125" style="26" customWidth="1"/>
    <col min="7" max="7" width="18.85546875" style="26" customWidth="1"/>
    <col min="8" max="8" width="24" customWidth="1"/>
    <col min="9" max="9" width="36" customWidth="1"/>
  </cols>
  <sheetData>
    <row r="1" spans="1:16" s="9" customFormat="1" ht="16.5" x14ac:dyDescent="0.3">
      <c r="A1" s="190"/>
      <c r="B1" s="190"/>
      <c r="C1" s="190"/>
      <c r="D1" s="190"/>
      <c r="E1" s="190"/>
      <c r="F1" s="190"/>
      <c r="G1" s="190"/>
      <c r="H1" s="190"/>
      <c r="I1" s="190"/>
    </row>
    <row r="2" spans="1:16" s="9" customFormat="1" ht="16.5" x14ac:dyDescent="0.3">
      <c r="A2" s="190" t="s">
        <v>20</v>
      </c>
      <c r="B2" s="190"/>
      <c r="C2" s="190"/>
      <c r="D2" s="190"/>
      <c r="E2" s="190"/>
      <c r="F2" s="190"/>
      <c r="G2" s="190"/>
      <c r="H2" s="190"/>
      <c r="I2" s="190"/>
    </row>
    <row r="3" spans="1:16" s="10" customFormat="1" ht="45.75" customHeight="1" thickBot="1" x14ac:dyDescent="0.35">
      <c r="A3" s="29" t="s">
        <v>21</v>
      </c>
      <c r="B3" s="17" t="s">
        <v>13</v>
      </c>
      <c r="C3" s="17" t="s">
        <v>16</v>
      </c>
      <c r="D3" s="17" t="s">
        <v>17</v>
      </c>
      <c r="E3" s="18" t="s">
        <v>18</v>
      </c>
      <c r="F3" s="19" t="s">
        <v>0</v>
      </c>
      <c r="G3" s="19" t="s">
        <v>1</v>
      </c>
      <c r="H3" s="17" t="s">
        <v>22</v>
      </c>
      <c r="I3" s="19" t="s">
        <v>19</v>
      </c>
      <c r="J3" s="9"/>
      <c r="K3" s="9"/>
      <c r="L3" s="9"/>
      <c r="M3" s="9"/>
      <c r="N3" s="9"/>
      <c r="O3" s="9"/>
      <c r="P3" s="9"/>
    </row>
    <row r="4" spans="1:16" s="9" customFormat="1" ht="30" customHeight="1" x14ac:dyDescent="0.3">
      <c r="A4" s="137" t="s">
        <v>35</v>
      </c>
      <c r="B4" s="191" t="s">
        <v>46</v>
      </c>
      <c r="C4" s="22" t="s">
        <v>23</v>
      </c>
      <c r="D4" s="22">
        <v>30</v>
      </c>
      <c r="E4" s="194" t="s">
        <v>122</v>
      </c>
      <c r="F4" s="71">
        <v>15000</v>
      </c>
      <c r="G4" s="71">
        <f t="shared" ref="G4:G18" si="0">D4*F4</f>
        <v>450000</v>
      </c>
      <c r="H4" s="194" t="s">
        <v>30</v>
      </c>
      <c r="I4" s="193"/>
    </row>
    <row r="5" spans="1:16" s="9" customFormat="1" ht="30" customHeight="1" x14ac:dyDescent="0.3">
      <c r="A5" s="137"/>
      <c r="B5" s="192"/>
      <c r="C5" s="64" t="s">
        <v>24</v>
      </c>
      <c r="D5" s="86">
        <v>30</v>
      </c>
      <c r="E5" s="188"/>
      <c r="F5" s="25">
        <v>20000</v>
      </c>
      <c r="G5" s="25">
        <f t="shared" si="0"/>
        <v>600000</v>
      </c>
      <c r="H5" s="188"/>
      <c r="I5" s="184"/>
    </row>
    <row r="6" spans="1:16" s="9" customFormat="1" ht="30" customHeight="1" x14ac:dyDescent="0.3">
      <c r="A6" s="137"/>
      <c r="B6" s="192"/>
      <c r="C6" s="64" t="s">
        <v>25</v>
      </c>
      <c r="D6" s="86">
        <v>60</v>
      </c>
      <c r="E6" s="188"/>
      <c r="F6" s="25">
        <v>10000</v>
      </c>
      <c r="G6" s="25">
        <f t="shared" si="0"/>
        <v>600000</v>
      </c>
      <c r="H6" s="188"/>
      <c r="I6" s="184"/>
    </row>
    <row r="7" spans="1:16" s="9" customFormat="1" ht="30" customHeight="1" x14ac:dyDescent="0.3">
      <c r="A7" s="137"/>
      <c r="B7" s="192"/>
      <c r="C7" s="64" t="s">
        <v>26</v>
      </c>
      <c r="D7" s="86">
        <v>30</v>
      </c>
      <c r="E7" s="188"/>
      <c r="F7" s="25">
        <v>15000</v>
      </c>
      <c r="G7" s="25">
        <f>D7*F7</f>
        <v>450000</v>
      </c>
      <c r="H7" s="188"/>
      <c r="I7" s="184"/>
    </row>
    <row r="8" spans="1:16" s="9" customFormat="1" ht="99" customHeight="1" x14ac:dyDescent="0.3">
      <c r="A8" s="137"/>
      <c r="B8" s="59" t="s">
        <v>43</v>
      </c>
      <c r="C8" s="64" t="s">
        <v>31</v>
      </c>
      <c r="D8" s="86">
        <v>1</v>
      </c>
      <c r="E8" s="188"/>
      <c r="F8" s="25">
        <v>1000000</v>
      </c>
      <c r="G8" s="25">
        <f t="shared" si="0"/>
        <v>1000000</v>
      </c>
      <c r="H8" s="188"/>
      <c r="I8" s="72"/>
    </row>
    <row r="9" spans="1:16" s="9" customFormat="1" ht="67.5" customHeight="1" x14ac:dyDescent="0.3">
      <c r="A9" s="137"/>
      <c r="B9" s="61" t="s">
        <v>32</v>
      </c>
      <c r="C9" s="64" t="s">
        <v>36</v>
      </c>
      <c r="D9" s="86">
        <v>1</v>
      </c>
      <c r="E9" s="188"/>
      <c r="F9" s="25">
        <v>1000000</v>
      </c>
      <c r="G9" s="25">
        <f t="shared" si="0"/>
        <v>1000000</v>
      </c>
      <c r="H9" s="188"/>
      <c r="I9" s="72"/>
    </row>
    <row r="10" spans="1:16" s="9" customFormat="1" ht="34.5" customHeight="1" x14ac:dyDescent="0.3">
      <c r="A10" s="201" t="s">
        <v>38</v>
      </c>
      <c r="B10" s="197" t="s">
        <v>39</v>
      </c>
      <c r="C10" s="64" t="s">
        <v>23</v>
      </c>
      <c r="D10" s="86">
        <v>15</v>
      </c>
      <c r="E10" s="204" t="s">
        <v>37</v>
      </c>
      <c r="F10" s="25">
        <v>15000</v>
      </c>
      <c r="G10" s="25">
        <f t="shared" si="0"/>
        <v>225000</v>
      </c>
      <c r="H10" s="188"/>
      <c r="I10" s="72"/>
    </row>
    <row r="11" spans="1:16" s="9" customFormat="1" ht="52.5" customHeight="1" x14ac:dyDescent="0.3">
      <c r="A11" s="202"/>
      <c r="B11" s="188"/>
      <c r="C11" s="64" t="s">
        <v>24</v>
      </c>
      <c r="D11" s="86">
        <v>15</v>
      </c>
      <c r="E11" s="205"/>
      <c r="F11" s="25">
        <v>20000</v>
      </c>
      <c r="G11" s="25">
        <f t="shared" si="0"/>
        <v>300000</v>
      </c>
      <c r="H11" s="188"/>
      <c r="I11" s="72"/>
    </row>
    <row r="12" spans="1:16" s="9" customFormat="1" ht="36" customHeight="1" x14ac:dyDescent="0.3">
      <c r="A12" s="202"/>
      <c r="B12" s="188"/>
      <c r="C12" s="64" t="s">
        <v>25</v>
      </c>
      <c r="D12" s="86">
        <v>30</v>
      </c>
      <c r="E12" s="205"/>
      <c r="F12" s="25">
        <v>10000</v>
      </c>
      <c r="G12" s="25">
        <f t="shared" si="0"/>
        <v>300000</v>
      </c>
      <c r="H12" s="188"/>
      <c r="I12" s="72"/>
    </row>
    <row r="13" spans="1:16" s="9" customFormat="1" ht="40.5" customHeight="1" x14ac:dyDescent="0.3">
      <c r="A13" s="202"/>
      <c r="B13" s="189"/>
      <c r="C13" s="64" t="s">
        <v>26</v>
      </c>
      <c r="D13" s="86">
        <v>15</v>
      </c>
      <c r="E13" s="205"/>
      <c r="F13" s="25">
        <v>15000</v>
      </c>
      <c r="G13" s="25">
        <f t="shared" si="0"/>
        <v>225000</v>
      </c>
      <c r="H13" s="188"/>
      <c r="I13" s="72"/>
    </row>
    <row r="14" spans="1:16" s="9" customFormat="1" ht="63.75" customHeight="1" x14ac:dyDescent="0.3">
      <c r="A14" s="203"/>
      <c r="B14" s="64" t="s">
        <v>43</v>
      </c>
      <c r="C14" s="64" t="s">
        <v>31</v>
      </c>
      <c r="D14" s="86">
        <v>1</v>
      </c>
      <c r="E14" s="206"/>
      <c r="F14" s="25">
        <v>1500000</v>
      </c>
      <c r="G14" s="25">
        <f t="shared" si="0"/>
        <v>1500000</v>
      </c>
      <c r="H14" s="189"/>
      <c r="I14" s="72"/>
    </row>
    <row r="15" spans="1:16" s="9" customFormat="1" ht="15" customHeight="1" x14ac:dyDescent="0.3">
      <c r="A15" s="140" t="s">
        <v>120</v>
      </c>
      <c r="B15" s="197" t="s">
        <v>127</v>
      </c>
      <c r="C15" s="64" t="s">
        <v>23</v>
      </c>
      <c r="D15" s="86">
        <v>80</v>
      </c>
      <c r="E15" s="208" t="s">
        <v>51</v>
      </c>
      <c r="F15" s="25">
        <v>15000</v>
      </c>
      <c r="G15" s="25">
        <f t="shared" si="0"/>
        <v>1200000</v>
      </c>
      <c r="H15" s="62"/>
      <c r="I15" s="72"/>
    </row>
    <row r="16" spans="1:16" s="9" customFormat="1" ht="15" customHeight="1" x14ac:dyDescent="0.3">
      <c r="A16" s="140"/>
      <c r="B16" s="188"/>
      <c r="C16" s="64" t="s">
        <v>24</v>
      </c>
      <c r="D16" s="86">
        <v>80</v>
      </c>
      <c r="E16" s="209"/>
      <c r="F16" s="25">
        <v>20000</v>
      </c>
      <c r="G16" s="25">
        <f t="shared" si="0"/>
        <v>1600000</v>
      </c>
      <c r="H16" s="62"/>
      <c r="I16" s="72"/>
    </row>
    <row r="17" spans="1:9" s="9" customFormat="1" ht="15" customHeight="1" x14ac:dyDescent="0.3">
      <c r="A17" s="140"/>
      <c r="B17" s="188"/>
      <c r="C17" s="64" t="s">
        <v>25</v>
      </c>
      <c r="D17" s="86">
        <v>160</v>
      </c>
      <c r="E17" s="209"/>
      <c r="F17" s="25">
        <v>10000</v>
      </c>
      <c r="G17" s="25">
        <f t="shared" si="0"/>
        <v>1600000</v>
      </c>
      <c r="H17" s="62"/>
      <c r="I17" s="72"/>
    </row>
    <row r="18" spans="1:9" s="9" customFormat="1" ht="15" customHeight="1" x14ac:dyDescent="0.3">
      <c r="A18" s="140"/>
      <c r="B18" s="188"/>
      <c r="C18" s="197" t="s">
        <v>26</v>
      </c>
      <c r="D18" s="197">
        <v>80</v>
      </c>
      <c r="E18" s="209"/>
      <c r="F18" s="198">
        <v>15000</v>
      </c>
      <c r="G18" s="198">
        <f t="shared" si="0"/>
        <v>1200000</v>
      </c>
      <c r="H18" s="62"/>
      <c r="I18" s="72"/>
    </row>
    <row r="19" spans="1:9" s="9" customFormat="1" ht="15" customHeight="1" x14ac:dyDescent="0.3">
      <c r="A19" s="140"/>
      <c r="B19" s="188"/>
      <c r="C19" s="188"/>
      <c r="D19" s="188"/>
      <c r="E19" s="209"/>
      <c r="F19" s="199"/>
      <c r="G19" s="199"/>
      <c r="H19" s="62"/>
      <c r="I19" s="72"/>
    </row>
    <row r="20" spans="1:9" s="9" customFormat="1" ht="15" customHeight="1" x14ac:dyDescent="0.3">
      <c r="A20" s="140"/>
      <c r="B20" s="188"/>
      <c r="C20" s="188"/>
      <c r="D20" s="188"/>
      <c r="E20" s="209"/>
      <c r="F20" s="199"/>
      <c r="G20" s="199"/>
      <c r="H20" s="62"/>
      <c r="I20" s="72"/>
    </row>
    <row r="21" spans="1:9" s="9" customFormat="1" ht="15" customHeight="1" x14ac:dyDescent="0.3">
      <c r="A21" s="140"/>
      <c r="B21" s="188"/>
      <c r="C21" s="188"/>
      <c r="D21" s="188"/>
      <c r="E21" s="209"/>
      <c r="F21" s="199"/>
      <c r="G21" s="199"/>
      <c r="H21" s="62"/>
      <c r="I21" s="72"/>
    </row>
    <row r="22" spans="1:9" s="9" customFormat="1" ht="32.25" customHeight="1" x14ac:dyDescent="0.3">
      <c r="A22" s="140"/>
      <c r="B22" s="189"/>
      <c r="C22" s="189"/>
      <c r="D22" s="189"/>
      <c r="E22" s="209"/>
      <c r="F22" s="200"/>
      <c r="G22" s="200"/>
      <c r="H22" s="62"/>
      <c r="I22" s="72"/>
    </row>
    <row r="23" spans="1:9" s="9" customFormat="1" ht="69" customHeight="1" x14ac:dyDescent="0.3">
      <c r="A23" s="140"/>
      <c r="B23" s="64" t="s">
        <v>45</v>
      </c>
      <c r="C23" s="64" t="s">
        <v>31</v>
      </c>
      <c r="D23" s="86">
        <v>1</v>
      </c>
      <c r="E23" s="209"/>
      <c r="F23" s="25">
        <v>1000000</v>
      </c>
      <c r="G23" s="25">
        <f t="shared" ref="G23:G24" si="1">D23*F23</f>
        <v>1000000</v>
      </c>
      <c r="H23" s="62"/>
      <c r="I23" s="72"/>
    </row>
    <row r="24" spans="1:9" s="9" customFormat="1" ht="43.5" customHeight="1" x14ac:dyDescent="0.3">
      <c r="A24" s="140"/>
      <c r="B24" s="64" t="s">
        <v>34</v>
      </c>
      <c r="C24" s="64" t="s">
        <v>33</v>
      </c>
      <c r="D24" s="86">
        <v>1</v>
      </c>
      <c r="E24" s="210"/>
      <c r="F24" s="25">
        <v>300000</v>
      </c>
      <c r="G24" s="25">
        <f t="shared" si="1"/>
        <v>300000</v>
      </c>
      <c r="H24" s="62"/>
      <c r="I24" s="72"/>
    </row>
    <row r="25" spans="1:9" s="9" customFormat="1" ht="43.5" customHeight="1" x14ac:dyDescent="0.3">
      <c r="A25" s="195" t="s">
        <v>133</v>
      </c>
      <c r="B25" s="197" t="s">
        <v>105</v>
      </c>
      <c r="C25" s="64" t="s">
        <v>23</v>
      </c>
      <c r="D25" s="86">
        <v>80</v>
      </c>
      <c r="E25" s="208" t="s">
        <v>134</v>
      </c>
      <c r="F25" s="25">
        <v>15000</v>
      </c>
      <c r="G25" s="25">
        <f>F25*D25</f>
        <v>1200000</v>
      </c>
      <c r="H25" s="80"/>
      <c r="I25" s="82"/>
    </row>
    <row r="26" spans="1:9" s="9" customFormat="1" ht="43.5" customHeight="1" x14ac:dyDescent="0.3">
      <c r="A26" s="196"/>
      <c r="B26" s="188"/>
      <c r="C26" s="64" t="s">
        <v>24</v>
      </c>
      <c r="D26" s="86">
        <v>80</v>
      </c>
      <c r="E26" s="209"/>
      <c r="F26" s="25">
        <v>20000</v>
      </c>
      <c r="G26" s="25">
        <f t="shared" ref="G26:G30" si="2">F26*D26</f>
        <v>1600000</v>
      </c>
      <c r="H26" s="80"/>
      <c r="I26" s="82"/>
    </row>
    <row r="27" spans="1:9" s="9" customFormat="1" ht="43.5" customHeight="1" x14ac:dyDescent="0.3">
      <c r="A27" s="196"/>
      <c r="B27" s="188"/>
      <c r="C27" s="64" t="s">
        <v>25</v>
      </c>
      <c r="D27" s="86">
        <v>160</v>
      </c>
      <c r="E27" s="209"/>
      <c r="F27" s="25">
        <v>10000</v>
      </c>
      <c r="G27" s="25">
        <f t="shared" si="2"/>
        <v>1600000</v>
      </c>
      <c r="H27" s="80"/>
      <c r="I27" s="82"/>
    </row>
    <row r="28" spans="1:9" s="9" customFormat="1" ht="43.5" customHeight="1" x14ac:dyDescent="0.3">
      <c r="A28" s="196"/>
      <c r="B28" s="189"/>
      <c r="C28" s="81" t="s">
        <v>26</v>
      </c>
      <c r="D28" s="86">
        <v>80</v>
      </c>
      <c r="E28" s="209"/>
      <c r="F28" s="25">
        <v>15000</v>
      </c>
      <c r="G28" s="25">
        <f t="shared" si="2"/>
        <v>1200000</v>
      </c>
      <c r="H28" s="80"/>
      <c r="I28" s="82"/>
    </row>
    <row r="29" spans="1:9" s="9" customFormat="1" ht="43.5" customHeight="1" x14ac:dyDescent="0.3">
      <c r="A29" s="196"/>
      <c r="B29" s="81" t="s">
        <v>44</v>
      </c>
      <c r="C29" s="81" t="s">
        <v>31</v>
      </c>
      <c r="D29" s="86">
        <v>1</v>
      </c>
      <c r="E29" s="209"/>
      <c r="F29" s="25">
        <v>1000000</v>
      </c>
      <c r="G29" s="25">
        <f t="shared" si="2"/>
        <v>1000000</v>
      </c>
      <c r="H29" s="80"/>
      <c r="I29" s="82"/>
    </row>
    <row r="30" spans="1:9" s="9" customFormat="1" ht="54.75" customHeight="1" x14ac:dyDescent="0.3">
      <c r="A30" s="207"/>
      <c r="B30" s="81" t="s">
        <v>106</v>
      </c>
      <c r="C30" s="81" t="s">
        <v>41</v>
      </c>
      <c r="D30" s="86">
        <v>1</v>
      </c>
      <c r="E30" s="210"/>
      <c r="F30" s="25">
        <v>10000000</v>
      </c>
      <c r="G30" s="25">
        <f t="shared" si="2"/>
        <v>10000000</v>
      </c>
      <c r="H30" s="80"/>
      <c r="I30" s="82"/>
    </row>
    <row r="31" spans="1:9" s="9" customFormat="1" ht="26.25" customHeight="1" x14ac:dyDescent="0.3">
      <c r="A31" s="195" t="s">
        <v>135</v>
      </c>
      <c r="B31" s="197" t="s">
        <v>56</v>
      </c>
      <c r="C31" s="81" t="s">
        <v>23</v>
      </c>
      <c r="D31" s="86">
        <v>40</v>
      </c>
      <c r="E31" s="208" t="s">
        <v>136</v>
      </c>
      <c r="F31" s="25">
        <v>15000</v>
      </c>
      <c r="G31" s="25">
        <f>D31*F31</f>
        <v>600000</v>
      </c>
      <c r="H31" s="80"/>
      <c r="I31" s="82"/>
    </row>
    <row r="32" spans="1:9" s="9" customFormat="1" ht="26.25" customHeight="1" x14ac:dyDescent="0.3">
      <c r="A32" s="196"/>
      <c r="B32" s="188"/>
      <c r="C32" s="81" t="s">
        <v>24</v>
      </c>
      <c r="D32" s="86">
        <v>40</v>
      </c>
      <c r="E32" s="209"/>
      <c r="F32" s="25">
        <v>20000</v>
      </c>
      <c r="G32" s="25">
        <f t="shared" ref="G32:G35" si="3">D32*F32</f>
        <v>800000</v>
      </c>
      <c r="H32" s="80"/>
      <c r="I32" s="82"/>
    </row>
    <row r="33" spans="1:9" s="9" customFormat="1" ht="26.25" customHeight="1" x14ac:dyDescent="0.3">
      <c r="A33" s="196"/>
      <c r="B33" s="188"/>
      <c r="C33" s="81" t="s">
        <v>25</v>
      </c>
      <c r="D33" s="86">
        <v>80</v>
      </c>
      <c r="E33" s="209"/>
      <c r="F33" s="25">
        <v>10000</v>
      </c>
      <c r="G33" s="25">
        <f t="shared" si="3"/>
        <v>800000</v>
      </c>
      <c r="H33" s="80"/>
      <c r="I33" s="82"/>
    </row>
    <row r="34" spans="1:9" s="9" customFormat="1" ht="26.25" customHeight="1" x14ac:dyDescent="0.3">
      <c r="A34" s="196"/>
      <c r="B34" s="189"/>
      <c r="C34" s="81" t="s">
        <v>26</v>
      </c>
      <c r="D34" s="86">
        <v>40</v>
      </c>
      <c r="E34" s="209"/>
      <c r="F34" s="25">
        <v>15000</v>
      </c>
      <c r="G34" s="25">
        <f t="shared" si="3"/>
        <v>600000</v>
      </c>
      <c r="H34" s="80"/>
      <c r="I34" s="82"/>
    </row>
    <row r="35" spans="1:9" s="9" customFormat="1" ht="43.5" customHeight="1" x14ac:dyDescent="0.3">
      <c r="A35" s="207"/>
      <c r="B35" s="81" t="s">
        <v>44</v>
      </c>
      <c r="C35" s="81" t="s">
        <v>31</v>
      </c>
      <c r="D35" s="86">
        <v>1</v>
      </c>
      <c r="E35" s="210"/>
      <c r="F35" s="25">
        <v>1000000</v>
      </c>
      <c r="G35" s="25">
        <f t="shared" si="3"/>
        <v>1000000</v>
      </c>
      <c r="H35" s="80"/>
      <c r="I35" s="82"/>
    </row>
    <row r="36" spans="1:9" s="9" customFormat="1" ht="15" customHeight="1" x14ac:dyDescent="0.3">
      <c r="A36" s="185" t="s">
        <v>27</v>
      </c>
      <c r="B36" s="185"/>
      <c r="C36" s="185"/>
      <c r="D36" s="185"/>
      <c r="E36" s="185"/>
      <c r="F36" s="25"/>
      <c r="G36" s="25">
        <f>SUM(G4:G35)</f>
        <v>33950000</v>
      </c>
      <c r="H36" s="64"/>
      <c r="I36" s="73"/>
    </row>
    <row r="37" spans="1:9" s="9" customFormat="1" ht="14.45" customHeight="1" x14ac:dyDescent="0.3">
      <c r="A37" s="185" t="s">
        <v>28</v>
      </c>
      <c r="B37" s="185"/>
      <c r="C37" s="185"/>
      <c r="D37" s="185"/>
      <c r="E37" s="185"/>
      <c r="F37" s="74"/>
      <c r="G37" s="74">
        <f>G36</f>
        <v>33950000</v>
      </c>
      <c r="H37" s="75"/>
      <c r="I37" s="76"/>
    </row>
    <row r="38" spans="1:9" s="9" customFormat="1" ht="14.45" customHeight="1" x14ac:dyDescent="0.3">
      <c r="A38" s="185" t="s">
        <v>140</v>
      </c>
      <c r="B38" s="185"/>
      <c r="C38" s="185"/>
      <c r="D38" s="185"/>
      <c r="E38" s="185"/>
      <c r="F38" s="74"/>
      <c r="G38" s="74">
        <v>35000000</v>
      </c>
      <c r="H38" s="75"/>
      <c r="I38" s="76"/>
    </row>
    <row r="39" spans="1:9" s="9" customFormat="1" ht="14.45" customHeight="1" x14ac:dyDescent="0.3">
      <c r="A39" s="28"/>
      <c r="B39" s="13"/>
      <c r="C39" s="28"/>
      <c r="D39" s="28"/>
      <c r="E39" s="13"/>
      <c r="F39" s="74"/>
      <c r="G39" s="74"/>
      <c r="H39" s="75"/>
      <c r="I39" s="77"/>
    </row>
    <row r="40" spans="1:9" s="9" customFormat="1" ht="14.45" customHeight="1" x14ac:dyDescent="0.3">
      <c r="A40" s="180" t="s">
        <v>29</v>
      </c>
      <c r="B40" s="181"/>
      <c r="C40" s="181"/>
      <c r="D40" s="181"/>
      <c r="E40" s="181"/>
      <c r="F40" s="181"/>
      <c r="G40" s="182"/>
      <c r="H40" s="102"/>
      <c r="I40" s="103"/>
    </row>
    <row r="41" spans="1:9" s="9" customFormat="1" ht="14.45" customHeight="1" x14ac:dyDescent="0.3">
      <c r="A41" s="195" t="s">
        <v>47</v>
      </c>
      <c r="B41" s="195" t="s">
        <v>57</v>
      </c>
      <c r="C41" s="64" t="s">
        <v>23</v>
      </c>
      <c r="D41" s="86">
        <v>60</v>
      </c>
      <c r="E41" s="188" t="s">
        <v>42</v>
      </c>
      <c r="F41" s="25">
        <v>15000</v>
      </c>
      <c r="G41" s="25">
        <f t="shared" ref="G41:G44" si="4">D41*F41</f>
        <v>900000</v>
      </c>
      <c r="H41" s="183"/>
      <c r="I41" s="73"/>
    </row>
    <row r="42" spans="1:9" s="9" customFormat="1" ht="16.5" x14ac:dyDescent="0.3">
      <c r="A42" s="196"/>
      <c r="B42" s="196"/>
      <c r="C42" s="64" t="s">
        <v>24</v>
      </c>
      <c r="D42" s="86">
        <v>60</v>
      </c>
      <c r="E42" s="188"/>
      <c r="F42" s="25">
        <v>20000</v>
      </c>
      <c r="G42" s="25">
        <f t="shared" si="4"/>
        <v>1200000</v>
      </c>
      <c r="H42" s="183"/>
      <c r="I42" s="73"/>
    </row>
    <row r="43" spans="1:9" s="9" customFormat="1" ht="16.5" x14ac:dyDescent="0.3">
      <c r="A43" s="196"/>
      <c r="B43" s="196"/>
      <c r="C43" s="64" t="s">
        <v>25</v>
      </c>
      <c r="D43" s="86">
        <v>120</v>
      </c>
      <c r="E43" s="188"/>
      <c r="F43" s="25">
        <v>10000</v>
      </c>
      <c r="G43" s="25">
        <f t="shared" si="4"/>
        <v>1200000</v>
      </c>
      <c r="H43" s="183"/>
      <c r="I43" s="73"/>
    </row>
    <row r="44" spans="1:9" s="9" customFormat="1" ht="24" customHeight="1" x14ac:dyDescent="0.3">
      <c r="A44" s="196"/>
      <c r="B44" s="207"/>
      <c r="C44" s="64" t="s">
        <v>26</v>
      </c>
      <c r="D44" s="86">
        <v>60</v>
      </c>
      <c r="E44" s="188"/>
      <c r="F44" s="25">
        <v>15000</v>
      </c>
      <c r="G44" s="25">
        <f t="shared" si="4"/>
        <v>900000</v>
      </c>
      <c r="H44" s="183"/>
      <c r="I44" s="73"/>
    </row>
    <row r="45" spans="1:9" s="9" customFormat="1" ht="20.25" customHeight="1" x14ac:dyDescent="0.3">
      <c r="A45" s="196"/>
      <c r="B45" s="187" t="s">
        <v>44</v>
      </c>
      <c r="C45" s="197" t="s">
        <v>31</v>
      </c>
      <c r="D45" s="197">
        <v>1</v>
      </c>
      <c r="E45" s="188"/>
      <c r="F45" s="198">
        <v>1000000</v>
      </c>
      <c r="G45" s="198">
        <v>1000000</v>
      </c>
      <c r="H45" s="183"/>
      <c r="I45" s="73"/>
    </row>
    <row r="46" spans="1:9" s="9" customFormat="1" ht="15" customHeight="1" x14ac:dyDescent="0.3">
      <c r="A46" s="196"/>
      <c r="B46" s="187"/>
      <c r="C46" s="188"/>
      <c r="D46" s="188"/>
      <c r="E46" s="188"/>
      <c r="F46" s="199"/>
      <c r="G46" s="199"/>
      <c r="H46" s="183"/>
      <c r="I46" s="73"/>
    </row>
    <row r="47" spans="1:9" s="9" customFormat="1" ht="18" customHeight="1" x14ac:dyDescent="0.3">
      <c r="A47" s="196"/>
      <c r="B47" s="187"/>
      <c r="C47" s="188"/>
      <c r="D47" s="188"/>
      <c r="E47" s="188"/>
      <c r="F47" s="199"/>
      <c r="G47" s="199"/>
      <c r="H47" s="183"/>
      <c r="I47" s="73"/>
    </row>
    <row r="48" spans="1:9" s="9" customFormat="1" ht="11.25" customHeight="1" x14ac:dyDescent="0.3">
      <c r="A48" s="196"/>
      <c r="B48" s="187"/>
      <c r="C48" s="189"/>
      <c r="D48" s="189"/>
      <c r="E48" s="189"/>
      <c r="F48" s="200"/>
      <c r="G48" s="200"/>
      <c r="H48" s="183"/>
      <c r="I48" s="73"/>
    </row>
    <row r="49" spans="1:70" s="15" customFormat="1" ht="15.75" hidden="1" customHeight="1" x14ac:dyDescent="0.3">
      <c r="A49" s="140"/>
      <c r="B49" s="188"/>
      <c r="C49" s="188"/>
      <c r="D49" s="188"/>
      <c r="E49" s="183"/>
      <c r="F49" s="199"/>
      <c r="G49" s="199"/>
      <c r="H49" s="183"/>
      <c r="I49" s="73"/>
      <c r="J49" s="16"/>
      <c r="K49" s="16"/>
      <c r="L49" s="16"/>
      <c r="M49" s="16"/>
      <c r="N49" s="16"/>
      <c r="O49" s="16"/>
      <c r="P49" s="16"/>
      <c r="Q49" s="16"/>
      <c r="R49" s="16"/>
      <c r="S49" s="16"/>
      <c r="T49" s="16"/>
      <c r="U49" s="16"/>
      <c r="V49" s="16"/>
      <c r="W49" s="16"/>
      <c r="X49" s="16"/>
      <c r="Y49" s="16"/>
      <c r="Z49" s="16"/>
      <c r="AA49" s="16"/>
      <c r="AB49" s="16"/>
      <c r="AC49" s="16"/>
      <c r="AD49" s="16"/>
      <c r="AE49" s="16"/>
      <c r="AF49" s="16"/>
      <c r="AG49" s="16"/>
      <c r="AH49" s="16"/>
      <c r="AI49" s="16"/>
      <c r="AJ49" s="16"/>
      <c r="AK49" s="16"/>
      <c r="AL49" s="16"/>
      <c r="AM49" s="16"/>
      <c r="AN49" s="16"/>
      <c r="AO49" s="16"/>
      <c r="AP49" s="16"/>
      <c r="AQ49" s="16"/>
      <c r="AR49" s="16"/>
      <c r="AS49" s="16"/>
      <c r="AT49" s="16"/>
      <c r="AU49" s="16"/>
      <c r="AV49" s="16"/>
      <c r="AW49" s="16"/>
      <c r="AX49" s="16"/>
      <c r="AY49" s="16"/>
      <c r="AZ49" s="16"/>
      <c r="BA49" s="16"/>
      <c r="BB49" s="16"/>
      <c r="BC49" s="16"/>
      <c r="BD49" s="16"/>
      <c r="BE49" s="16"/>
      <c r="BF49" s="16"/>
      <c r="BG49" s="16"/>
      <c r="BH49" s="16"/>
      <c r="BI49" s="16"/>
      <c r="BJ49" s="16"/>
      <c r="BK49" s="16"/>
      <c r="BL49" s="16"/>
      <c r="BM49" s="16"/>
      <c r="BN49" s="16"/>
      <c r="BO49" s="16"/>
      <c r="BP49" s="16"/>
      <c r="BQ49" s="16"/>
      <c r="BR49" s="16"/>
    </row>
    <row r="50" spans="1:70" s="15" customFormat="1" ht="21.75" hidden="1" customHeight="1" x14ac:dyDescent="0.3">
      <c r="A50" s="140"/>
      <c r="B50" s="189"/>
      <c r="C50" s="189"/>
      <c r="D50" s="189"/>
      <c r="E50" s="183"/>
      <c r="F50" s="200"/>
      <c r="G50" s="200"/>
      <c r="H50" s="183"/>
      <c r="I50" s="73"/>
      <c r="J50" s="16"/>
      <c r="K50" s="16"/>
      <c r="L50" s="16"/>
      <c r="M50" s="16"/>
      <c r="N50" s="16"/>
      <c r="O50" s="16"/>
      <c r="P50" s="16"/>
      <c r="Q50" s="16"/>
      <c r="R50" s="16"/>
      <c r="S50" s="16"/>
      <c r="T50" s="16"/>
      <c r="U50" s="16"/>
      <c r="V50" s="16"/>
      <c r="W50" s="16"/>
      <c r="X50" s="16"/>
      <c r="Y50" s="16"/>
      <c r="Z50" s="16"/>
      <c r="AA50" s="16"/>
      <c r="AB50" s="16"/>
      <c r="AC50" s="16"/>
      <c r="AD50" s="16"/>
      <c r="AE50" s="16"/>
      <c r="AF50" s="16"/>
      <c r="AG50" s="16"/>
      <c r="AH50" s="16"/>
      <c r="AI50" s="16"/>
      <c r="AJ50" s="16"/>
      <c r="AK50" s="16"/>
      <c r="AL50" s="16"/>
      <c r="AM50" s="16"/>
      <c r="AN50" s="16"/>
      <c r="AO50" s="16"/>
      <c r="AP50" s="16"/>
      <c r="AQ50" s="16"/>
      <c r="AR50" s="16"/>
      <c r="AS50" s="16"/>
      <c r="AT50" s="16"/>
      <c r="AU50" s="16"/>
      <c r="AV50" s="16"/>
      <c r="AW50" s="16"/>
      <c r="AX50" s="16"/>
      <c r="AY50" s="16"/>
      <c r="AZ50" s="16"/>
      <c r="BA50" s="16"/>
      <c r="BB50" s="16"/>
      <c r="BC50" s="16"/>
      <c r="BD50" s="16"/>
      <c r="BE50" s="16"/>
      <c r="BF50" s="16"/>
      <c r="BG50" s="16"/>
      <c r="BH50" s="16"/>
      <c r="BI50" s="16"/>
      <c r="BJ50" s="16"/>
      <c r="BK50" s="16"/>
      <c r="BL50" s="16"/>
      <c r="BM50" s="16"/>
      <c r="BN50" s="16"/>
      <c r="BO50" s="16"/>
      <c r="BP50" s="16"/>
      <c r="BQ50" s="16"/>
      <c r="BR50" s="16"/>
    </row>
    <row r="51" spans="1:70" s="9" customFormat="1" ht="29.25" customHeight="1" x14ac:dyDescent="0.3">
      <c r="A51" s="140" t="s">
        <v>137</v>
      </c>
      <c r="B51" s="140" t="s">
        <v>129</v>
      </c>
      <c r="C51" s="64" t="s">
        <v>23</v>
      </c>
      <c r="D51" s="86">
        <v>150</v>
      </c>
      <c r="E51" s="187" t="s">
        <v>130</v>
      </c>
      <c r="F51" s="25">
        <v>15000</v>
      </c>
      <c r="G51" s="25">
        <f t="shared" ref="G51:G55" si="5">D51*F51</f>
        <v>2250000</v>
      </c>
      <c r="H51" s="183"/>
      <c r="I51" s="73"/>
    </row>
    <row r="52" spans="1:70" s="9" customFormat="1" ht="29.25" customHeight="1" x14ac:dyDescent="0.3">
      <c r="A52" s="140"/>
      <c r="B52" s="140"/>
      <c r="C52" s="64" t="s">
        <v>24</v>
      </c>
      <c r="D52" s="86">
        <v>150</v>
      </c>
      <c r="E52" s="187"/>
      <c r="F52" s="25">
        <v>20000</v>
      </c>
      <c r="G52" s="25">
        <f t="shared" si="5"/>
        <v>3000000</v>
      </c>
      <c r="H52" s="183"/>
      <c r="I52" s="73"/>
    </row>
    <row r="53" spans="1:70" s="9" customFormat="1" ht="29.25" customHeight="1" x14ac:dyDescent="0.3">
      <c r="A53" s="140"/>
      <c r="B53" s="140"/>
      <c r="C53" s="64" t="s">
        <v>25</v>
      </c>
      <c r="D53" s="86">
        <v>300</v>
      </c>
      <c r="E53" s="187"/>
      <c r="F53" s="25">
        <v>8000</v>
      </c>
      <c r="G53" s="25">
        <f t="shared" si="5"/>
        <v>2400000</v>
      </c>
      <c r="H53" s="183"/>
      <c r="I53" s="73"/>
    </row>
    <row r="54" spans="1:70" s="9" customFormat="1" ht="29.25" customHeight="1" x14ac:dyDescent="0.3">
      <c r="A54" s="140"/>
      <c r="B54" s="140"/>
      <c r="C54" s="64" t="s">
        <v>26</v>
      </c>
      <c r="D54" s="86">
        <v>150</v>
      </c>
      <c r="E54" s="187"/>
      <c r="F54" s="25">
        <v>15000</v>
      </c>
      <c r="G54" s="25">
        <f t="shared" si="5"/>
        <v>2250000</v>
      </c>
      <c r="H54" s="183"/>
      <c r="I54" s="73"/>
    </row>
    <row r="55" spans="1:70" s="9" customFormat="1" ht="52.5" customHeight="1" x14ac:dyDescent="0.3">
      <c r="A55" s="140"/>
      <c r="B55" s="64" t="s">
        <v>44</v>
      </c>
      <c r="C55" s="64" t="s">
        <v>31</v>
      </c>
      <c r="D55" s="86">
        <v>1</v>
      </c>
      <c r="E55" s="187"/>
      <c r="F55" s="25">
        <v>1000000</v>
      </c>
      <c r="G55" s="25">
        <f t="shared" si="5"/>
        <v>1000000</v>
      </c>
      <c r="H55" s="183"/>
      <c r="I55" s="73"/>
    </row>
    <row r="56" spans="1:70" s="9" customFormat="1" ht="73.5" customHeight="1" x14ac:dyDescent="0.3">
      <c r="A56" s="140"/>
      <c r="B56" s="64" t="s">
        <v>40</v>
      </c>
      <c r="C56" s="64" t="s">
        <v>48</v>
      </c>
      <c r="D56" s="86">
        <v>1</v>
      </c>
      <c r="E56" s="187"/>
      <c r="F56" s="25">
        <v>17400000</v>
      </c>
      <c r="G56" s="25">
        <f>D56*F56</f>
        <v>17400000</v>
      </c>
      <c r="H56" s="183"/>
      <c r="I56" s="73"/>
    </row>
    <row r="57" spans="1:70" s="9" customFormat="1" ht="14.45" customHeight="1" x14ac:dyDescent="0.3">
      <c r="A57" s="140" t="s">
        <v>138</v>
      </c>
      <c r="B57" s="140" t="s">
        <v>39</v>
      </c>
      <c r="C57" s="64" t="s">
        <v>23</v>
      </c>
      <c r="D57" s="86">
        <v>15</v>
      </c>
      <c r="E57" s="187" t="s">
        <v>49</v>
      </c>
      <c r="F57" s="25">
        <v>15000</v>
      </c>
      <c r="G57" s="25">
        <f>F57*D57</f>
        <v>225000</v>
      </c>
      <c r="H57" s="183" t="s">
        <v>30</v>
      </c>
      <c r="I57" s="184"/>
    </row>
    <row r="58" spans="1:70" s="9" customFormat="1" ht="16.5" x14ac:dyDescent="0.3">
      <c r="A58" s="140"/>
      <c r="B58" s="140"/>
      <c r="C58" s="64" t="s">
        <v>24</v>
      </c>
      <c r="D58" s="86">
        <v>15</v>
      </c>
      <c r="E58" s="187"/>
      <c r="F58" s="25">
        <v>20000</v>
      </c>
      <c r="G58" s="25">
        <f t="shared" ref="G58:G61" si="6">F58*D58</f>
        <v>300000</v>
      </c>
      <c r="H58" s="183"/>
      <c r="I58" s="184"/>
    </row>
    <row r="59" spans="1:70" s="9" customFormat="1" ht="16.5" x14ac:dyDescent="0.3">
      <c r="A59" s="140"/>
      <c r="B59" s="140"/>
      <c r="C59" s="64" t="s">
        <v>25</v>
      </c>
      <c r="D59" s="86">
        <v>30</v>
      </c>
      <c r="E59" s="187"/>
      <c r="F59" s="25">
        <v>10000</v>
      </c>
      <c r="G59" s="25">
        <f t="shared" si="6"/>
        <v>300000</v>
      </c>
      <c r="H59" s="183"/>
      <c r="I59" s="184"/>
    </row>
    <row r="60" spans="1:70" s="9" customFormat="1" ht="24.75" customHeight="1" x14ac:dyDescent="0.3">
      <c r="A60" s="140"/>
      <c r="B60" s="140"/>
      <c r="C60" s="64" t="s">
        <v>50</v>
      </c>
      <c r="D60" s="86">
        <v>15</v>
      </c>
      <c r="E60" s="187"/>
      <c r="F60" s="25">
        <v>15000</v>
      </c>
      <c r="G60" s="25">
        <f t="shared" si="6"/>
        <v>225000</v>
      </c>
      <c r="H60" s="183"/>
      <c r="I60" s="184"/>
    </row>
    <row r="61" spans="1:70" s="9" customFormat="1" ht="142.5" customHeight="1" x14ac:dyDescent="0.3">
      <c r="A61" s="140"/>
      <c r="B61" s="64" t="s">
        <v>43</v>
      </c>
      <c r="C61" s="64" t="s">
        <v>31</v>
      </c>
      <c r="D61" s="86">
        <v>1</v>
      </c>
      <c r="E61" s="187"/>
      <c r="F61" s="25">
        <v>1500000</v>
      </c>
      <c r="G61" s="25">
        <f t="shared" si="6"/>
        <v>1500000</v>
      </c>
      <c r="H61" s="183"/>
      <c r="I61" s="73"/>
    </row>
    <row r="62" spans="1:70" s="9" customFormat="1" ht="15" customHeight="1" x14ac:dyDescent="0.3">
      <c r="A62" s="140" t="s">
        <v>139</v>
      </c>
      <c r="B62" s="140" t="s">
        <v>52</v>
      </c>
      <c r="C62" s="197" t="s">
        <v>54</v>
      </c>
      <c r="D62" s="197">
        <v>1</v>
      </c>
      <c r="E62" s="183" t="s">
        <v>55</v>
      </c>
      <c r="F62" s="198">
        <v>0</v>
      </c>
      <c r="G62" s="198">
        <f>F62*D62</f>
        <v>0</v>
      </c>
      <c r="H62" s="183"/>
      <c r="I62" s="184"/>
    </row>
    <row r="63" spans="1:70" s="9" customFormat="1" ht="16.5" x14ac:dyDescent="0.3">
      <c r="A63" s="140"/>
      <c r="B63" s="140"/>
      <c r="C63" s="188"/>
      <c r="D63" s="188"/>
      <c r="E63" s="183"/>
      <c r="F63" s="199"/>
      <c r="G63" s="199"/>
      <c r="H63" s="183"/>
      <c r="I63" s="184"/>
    </row>
    <row r="64" spans="1:70" s="9" customFormat="1" ht="16.5" x14ac:dyDescent="0.3">
      <c r="A64" s="140"/>
      <c r="B64" s="140"/>
      <c r="C64" s="188"/>
      <c r="D64" s="188"/>
      <c r="E64" s="183"/>
      <c r="F64" s="199"/>
      <c r="G64" s="199"/>
      <c r="H64" s="183"/>
      <c r="I64" s="184"/>
    </row>
    <row r="65" spans="1:9" s="9" customFormat="1" ht="16.5" x14ac:dyDescent="0.3">
      <c r="A65" s="140"/>
      <c r="B65" s="140"/>
      <c r="C65" s="189"/>
      <c r="D65" s="189"/>
      <c r="E65" s="183"/>
      <c r="F65" s="200"/>
      <c r="G65" s="200"/>
      <c r="H65" s="183"/>
      <c r="I65" s="184"/>
    </row>
    <row r="66" spans="1:9" s="9" customFormat="1" ht="88.5" customHeight="1" x14ac:dyDescent="0.3">
      <c r="A66" s="140"/>
      <c r="B66" s="63" t="s">
        <v>53</v>
      </c>
      <c r="C66" s="64" t="s">
        <v>54</v>
      </c>
      <c r="D66" s="64">
        <v>1</v>
      </c>
      <c r="E66" s="183"/>
      <c r="F66" s="25">
        <v>0</v>
      </c>
      <c r="G66" s="25">
        <v>0</v>
      </c>
      <c r="H66" s="183"/>
      <c r="I66" s="72"/>
    </row>
    <row r="67" spans="1:9" s="9" customFormat="1" ht="16.5" x14ac:dyDescent="0.3">
      <c r="A67" s="185" t="s">
        <v>27</v>
      </c>
      <c r="B67" s="185"/>
      <c r="C67" s="185"/>
      <c r="D67" s="185"/>
      <c r="E67" s="185"/>
      <c r="F67" s="24"/>
      <c r="G67" s="24">
        <f>SUM(G41:G66)</f>
        <v>36050000</v>
      </c>
      <c r="H67" s="11"/>
      <c r="I67" s="14"/>
    </row>
    <row r="68" spans="1:9" s="9" customFormat="1" ht="15.75" customHeight="1" x14ac:dyDescent="0.3">
      <c r="A68" s="185" t="s">
        <v>142</v>
      </c>
      <c r="B68" s="185"/>
      <c r="C68" s="185"/>
      <c r="D68" s="185"/>
      <c r="E68" s="185"/>
      <c r="F68" s="23"/>
      <c r="G68" s="23">
        <f>G67+G36</f>
        <v>70000000</v>
      </c>
      <c r="H68" s="12"/>
      <c r="I68" s="20"/>
    </row>
    <row r="69" spans="1:9" s="9" customFormat="1" ht="14.45" customHeight="1" x14ac:dyDescent="0.3">
      <c r="A69" s="186" t="s">
        <v>141</v>
      </c>
      <c r="B69" s="186"/>
      <c r="C69" s="186"/>
      <c r="D69" s="186"/>
      <c r="E69" s="186"/>
      <c r="F69" s="97"/>
      <c r="G69" s="97">
        <v>35000000</v>
      </c>
      <c r="H69" s="98"/>
      <c r="I69" s="99"/>
    </row>
    <row r="70" spans="1:9" ht="16.5" x14ac:dyDescent="0.25">
      <c r="A70" s="178" t="s">
        <v>143</v>
      </c>
      <c r="B70" s="179"/>
      <c r="C70" s="179"/>
      <c r="D70" s="179"/>
      <c r="E70" s="179"/>
      <c r="F70" s="36"/>
      <c r="G70" s="23">
        <f>G69+G38</f>
        <v>70000000</v>
      </c>
      <c r="H70" s="31"/>
      <c r="I70" s="31"/>
    </row>
  </sheetData>
  <mergeCells count="63">
    <mergeCell ref="G18:G22"/>
    <mergeCell ref="E15:E24"/>
    <mergeCell ref="B15:B22"/>
    <mergeCell ref="C18:C22"/>
    <mergeCell ref="D18:D22"/>
    <mergeCell ref="F18:F22"/>
    <mergeCell ref="G62:G65"/>
    <mergeCell ref="A49:A50"/>
    <mergeCell ref="E49:E50"/>
    <mergeCell ref="F49:F50"/>
    <mergeCell ref="G49:G50"/>
    <mergeCell ref="C49:C50"/>
    <mergeCell ref="D49:D50"/>
    <mergeCell ref="A51:A56"/>
    <mergeCell ref="B51:B54"/>
    <mergeCell ref="E51:E56"/>
    <mergeCell ref="C62:C65"/>
    <mergeCell ref="D62:D65"/>
    <mergeCell ref="F62:F65"/>
    <mergeCell ref="A10:A14"/>
    <mergeCell ref="B10:B13"/>
    <mergeCell ref="E10:E14"/>
    <mergeCell ref="A38:E38"/>
    <mergeCell ref="A36:E36"/>
    <mergeCell ref="A37:E37"/>
    <mergeCell ref="A15:A24"/>
    <mergeCell ref="A25:A30"/>
    <mergeCell ref="B25:B28"/>
    <mergeCell ref="E25:E30"/>
    <mergeCell ref="A31:A35"/>
    <mergeCell ref="B31:B34"/>
    <mergeCell ref="E31:E35"/>
    <mergeCell ref="A41:A48"/>
    <mergeCell ref="C45:C48"/>
    <mergeCell ref="D45:D48"/>
    <mergeCell ref="F45:F48"/>
    <mergeCell ref="G45:G48"/>
    <mergeCell ref="B45:B48"/>
    <mergeCell ref="B41:B44"/>
    <mergeCell ref="E41:E48"/>
    <mergeCell ref="A1:I1"/>
    <mergeCell ref="A2:I2"/>
    <mergeCell ref="B4:B7"/>
    <mergeCell ref="I4:I7"/>
    <mergeCell ref="A4:A9"/>
    <mergeCell ref="E4:E9"/>
    <mergeCell ref="H4:H14"/>
    <mergeCell ref="A70:E70"/>
    <mergeCell ref="A40:G40"/>
    <mergeCell ref="H57:H66"/>
    <mergeCell ref="I57:I60"/>
    <mergeCell ref="A62:A66"/>
    <mergeCell ref="B62:B65"/>
    <mergeCell ref="E62:E66"/>
    <mergeCell ref="I62:I65"/>
    <mergeCell ref="A68:E68"/>
    <mergeCell ref="A69:E69"/>
    <mergeCell ref="A57:A61"/>
    <mergeCell ref="B57:B60"/>
    <mergeCell ref="E57:E61"/>
    <mergeCell ref="A67:E67"/>
    <mergeCell ref="H41:H56"/>
    <mergeCell ref="B49:B50"/>
  </mergeCells>
  <pageMargins left="0.7" right="0.7" top="0.75" bottom="0.75" header="0.3" footer="0.3"/>
  <pageSetup orientation="portrait" horizontalDpi="4294967292"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9"/>
  <sheetViews>
    <sheetView topLeftCell="D1" workbookViewId="0">
      <selection activeCell="G13" sqref="G13"/>
    </sheetView>
  </sheetViews>
  <sheetFormatPr baseColWidth="10" defaultRowHeight="15" x14ac:dyDescent="0.25"/>
  <cols>
    <col min="1" max="1" width="32.42578125" customWidth="1"/>
    <col min="2" max="2" width="37.5703125" customWidth="1"/>
    <col min="3" max="3" width="32.85546875" customWidth="1"/>
    <col min="4" max="4" width="28.28515625" customWidth="1"/>
    <col min="5" max="5" width="33" customWidth="1"/>
    <col min="6" max="6" width="28" customWidth="1"/>
    <col min="7" max="7" width="25.7109375" customWidth="1"/>
    <col min="8" max="8" width="14" customWidth="1"/>
    <col min="9" max="9" width="16.140625" customWidth="1"/>
    <col min="10" max="10" width="17.5703125" customWidth="1"/>
    <col min="11" max="11" width="19.42578125" customWidth="1"/>
  </cols>
  <sheetData>
    <row r="2" spans="1:11" ht="90" x14ac:dyDescent="0.25">
      <c r="A2" s="179" t="s">
        <v>13</v>
      </c>
      <c r="B2" s="179" t="s">
        <v>111</v>
      </c>
      <c r="C2" s="1" t="s">
        <v>123</v>
      </c>
      <c r="D2" s="53" t="s">
        <v>112</v>
      </c>
      <c r="E2" s="1" t="s">
        <v>113</v>
      </c>
      <c r="F2" s="1" t="s">
        <v>124</v>
      </c>
      <c r="G2" s="1" t="s">
        <v>125</v>
      </c>
      <c r="H2" s="54" t="s">
        <v>126</v>
      </c>
      <c r="I2" s="1" t="s">
        <v>114</v>
      </c>
      <c r="J2" s="1" t="s">
        <v>115</v>
      </c>
      <c r="K2" s="54" t="s">
        <v>116</v>
      </c>
    </row>
    <row r="3" spans="1:11" x14ac:dyDescent="0.25">
      <c r="A3" s="179"/>
      <c r="B3" s="179"/>
      <c r="C3" s="60" t="s">
        <v>0</v>
      </c>
      <c r="D3" s="60" t="s">
        <v>0</v>
      </c>
      <c r="E3" s="60" t="s">
        <v>0</v>
      </c>
      <c r="F3" s="60"/>
      <c r="G3" s="60"/>
      <c r="H3" s="31"/>
      <c r="I3" s="31"/>
      <c r="J3" s="65">
        <v>5.1999999999999998E-2</v>
      </c>
      <c r="K3" s="66"/>
    </row>
    <row r="4" spans="1:11" x14ac:dyDescent="0.25">
      <c r="A4" s="67" t="s">
        <v>23</v>
      </c>
      <c r="B4" s="31"/>
      <c r="C4" s="31"/>
      <c r="D4" s="31"/>
      <c r="E4" s="31"/>
      <c r="F4" s="68">
        <v>10500</v>
      </c>
      <c r="G4" s="68">
        <v>12000</v>
      </c>
      <c r="H4" s="68">
        <v>16900</v>
      </c>
      <c r="I4" s="68">
        <f>SUM(F4:H4)/3</f>
        <v>13133.333333333334</v>
      </c>
      <c r="J4" s="69">
        <f>I4*J3</f>
        <v>682.93333333333328</v>
      </c>
      <c r="K4" s="66">
        <f>SUM(I4:J4)</f>
        <v>13816.266666666666</v>
      </c>
    </row>
    <row r="5" spans="1:11" x14ac:dyDescent="0.25">
      <c r="A5" s="67" t="s">
        <v>117</v>
      </c>
      <c r="B5" s="31"/>
      <c r="C5" s="31"/>
      <c r="D5" s="31"/>
      <c r="E5" s="31"/>
      <c r="F5" s="68">
        <v>6600</v>
      </c>
      <c r="G5" s="68">
        <v>8000</v>
      </c>
      <c r="H5" s="68">
        <v>9100</v>
      </c>
      <c r="I5" s="68">
        <f t="shared" ref="I5:I7" si="0">SUM(F5:H5)/3</f>
        <v>7900</v>
      </c>
      <c r="J5" s="69">
        <f>I5*J3</f>
        <v>410.79999999999995</v>
      </c>
      <c r="K5" s="66">
        <f t="shared" ref="K5:K8" si="1">SUM(I5:J5)</f>
        <v>8310.7999999999993</v>
      </c>
    </row>
    <row r="6" spans="1:11" x14ac:dyDescent="0.25">
      <c r="A6" s="67" t="s">
        <v>24</v>
      </c>
      <c r="B6" s="31"/>
      <c r="C6" s="31"/>
      <c r="D6" s="31"/>
      <c r="E6" s="31"/>
      <c r="F6" s="68">
        <v>15000</v>
      </c>
      <c r="G6" s="68">
        <v>15000</v>
      </c>
      <c r="H6" s="68">
        <v>18900</v>
      </c>
      <c r="I6" s="68">
        <f t="shared" si="0"/>
        <v>16300</v>
      </c>
      <c r="J6" s="69">
        <f>I6*J3</f>
        <v>847.59999999999991</v>
      </c>
      <c r="K6" s="66">
        <f t="shared" si="1"/>
        <v>17147.599999999999</v>
      </c>
    </row>
    <row r="7" spans="1:11" x14ac:dyDescent="0.25">
      <c r="A7" s="67" t="s">
        <v>26</v>
      </c>
      <c r="B7" s="31"/>
      <c r="C7" s="31"/>
      <c r="D7" s="31"/>
      <c r="E7" s="31"/>
      <c r="F7" s="68">
        <v>13000</v>
      </c>
      <c r="G7" s="68">
        <v>15000</v>
      </c>
      <c r="H7" s="68">
        <v>18900</v>
      </c>
      <c r="I7" s="68">
        <f t="shared" si="0"/>
        <v>15633.333333333334</v>
      </c>
      <c r="J7" s="69">
        <f>I7*J3</f>
        <v>812.93333333333328</v>
      </c>
      <c r="K7" s="66">
        <f t="shared" si="1"/>
        <v>16446.266666666666</v>
      </c>
    </row>
    <row r="8" spans="1:11" x14ac:dyDescent="0.25">
      <c r="A8" s="70" t="s">
        <v>119</v>
      </c>
      <c r="B8" s="36">
        <v>1</v>
      </c>
      <c r="C8" s="68">
        <v>4000000</v>
      </c>
      <c r="D8" s="68">
        <v>4000000</v>
      </c>
      <c r="E8" s="68">
        <v>4000000</v>
      </c>
      <c r="F8" s="31"/>
      <c r="G8" s="31"/>
      <c r="H8" s="31"/>
      <c r="I8" s="68">
        <f>SUM(C8:E8)/3</f>
        <v>4000000</v>
      </c>
      <c r="J8" s="69">
        <f>I8*J3</f>
        <v>208000</v>
      </c>
      <c r="K8" s="66">
        <f t="shared" si="1"/>
        <v>4208000</v>
      </c>
    </row>
    <row r="9" spans="1:11" ht="75" x14ac:dyDescent="0.25">
      <c r="A9" s="67" t="s">
        <v>31</v>
      </c>
      <c r="B9" s="6" t="s">
        <v>118</v>
      </c>
      <c r="C9" s="31"/>
      <c r="D9" s="31"/>
      <c r="E9" s="31"/>
      <c r="F9" s="31"/>
      <c r="G9" s="31"/>
      <c r="H9" s="31"/>
      <c r="I9" s="31"/>
      <c r="J9" s="31"/>
      <c r="K9" s="31"/>
    </row>
  </sheetData>
  <mergeCells count="2">
    <mergeCell ref="A2:A3"/>
    <mergeCell ref="B2:B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
  <sheetViews>
    <sheetView topLeftCell="A7" zoomScale="60" zoomScaleNormal="60" workbookViewId="0">
      <selection activeCell="L3" sqref="L3"/>
    </sheetView>
  </sheetViews>
  <sheetFormatPr baseColWidth="10" defaultRowHeight="15" x14ac:dyDescent="0.25"/>
  <cols>
    <col min="1" max="1" width="34.42578125" customWidth="1"/>
    <col min="2" max="2" width="24.7109375" customWidth="1"/>
    <col min="3" max="3" width="26.85546875" customWidth="1"/>
    <col min="4" max="4" width="95.42578125" customWidth="1"/>
  </cols>
  <sheetData>
    <row r="1" spans="1:4" x14ac:dyDescent="0.25">
      <c r="A1" s="1" t="s">
        <v>2</v>
      </c>
      <c r="B1" s="1" t="s">
        <v>3</v>
      </c>
      <c r="C1" s="1" t="s">
        <v>4</v>
      </c>
      <c r="D1" s="1" t="s">
        <v>5</v>
      </c>
    </row>
    <row r="2" spans="1:4" ht="268.5" customHeight="1" x14ac:dyDescent="0.25">
      <c r="A2" s="2" t="s">
        <v>6</v>
      </c>
      <c r="B2" s="3" t="s">
        <v>7</v>
      </c>
      <c r="C2" s="4">
        <v>44000000</v>
      </c>
      <c r="D2" s="5" t="s">
        <v>8</v>
      </c>
    </row>
    <row r="3" spans="1:4" ht="264" customHeight="1" x14ac:dyDescent="0.25">
      <c r="A3" s="2" t="s">
        <v>9</v>
      </c>
      <c r="B3" s="3" t="s">
        <v>7</v>
      </c>
      <c r="C3" s="4">
        <v>29934400</v>
      </c>
      <c r="D3" s="2" t="s">
        <v>10</v>
      </c>
    </row>
    <row r="4" spans="1:4" ht="282.75" customHeight="1" x14ac:dyDescent="0.25">
      <c r="A4" s="2" t="s">
        <v>11</v>
      </c>
      <c r="B4" s="3" t="s">
        <v>7</v>
      </c>
      <c r="C4" s="4">
        <v>44000000</v>
      </c>
      <c r="D4" s="7" t="s">
        <v>12</v>
      </c>
    </row>
    <row r="5" spans="1:4" ht="261" customHeight="1" x14ac:dyDescent="0.25">
      <c r="A5" s="8" t="s">
        <v>14</v>
      </c>
      <c r="B5" s="3" t="s">
        <v>7</v>
      </c>
      <c r="C5" s="4">
        <v>55000000</v>
      </c>
      <c r="D5" s="6" t="s">
        <v>15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Plan de trabajo</vt:lpstr>
      <vt:lpstr>Distribución presupuestal</vt:lpstr>
      <vt:lpstr>Analisís de precios</vt:lpstr>
      <vt:lpstr>Comparativa precios unitarios</vt:lpstr>
      <vt:lpstr>Historico</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PC1</dc:creator>
  <cp:lastModifiedBy>WILDER_PC</cp:lastModifiedBy>
  <cp:lastPrinted>2025-05-04T22:24:13Z</cp:lastPrinted>
  <dcterms:created xsi:type="dcterms:W3CDTF">2024-03-10T03:19:05Z</dcterms:created>
  <dcterms:modified xsi:type="dcterms:W3CDTF">2025-10-28T00:07:26Z</dcterms:modified>
</cp:coreProperties>
</file>